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Pražská 1. etapa,..." sheetId="2" r:id="rId2"/>
    <sheet name="SO-02 - Pražská 1. etapa,..." sheetId="3" r:id="rId3"/>
    <sheet name="SO-03 - Pražská 1. etapa,..." sheetId="4" r:id="rId4"/>
    <sheet name="SO-04 - Pražská 2. etapa,..." sheetId="5" r:id="rId5"/>
  </sheets>
  <definedNames>
    <definedName name="_xlnm.Print_Area" localSheetId="0">'Rekapitulace stavby'!$D$4:$AO$76,'Rekapitulace stavby'!$C$82:$AQ$99</definedName>
    <definedName name="_xlnm._FilterDatabase" localSheetId="1" hidden="1">'SO-01 - Pražská 1. etapa,...'!$C$128:$K$274</definedName>
    <definedName name="_xlnm.Print_Area" localSheetId="1">'SO-01 - Pražská 1. etapa,...'!$C$82:$J$110,'SO-01 - Pražská 1. etapa,...'!$C$116:$K$274</definedName>
    <definedName name="_xlnm._FilterDatabase" localSheetId="2" hidden="1">'SO-02 - Pražská 1. etapa,...'!$C$128:$K$241</definedName>
    <definedName name="_xlnm.Print_Area" localSheetId="2">'SO-02 - Pražská 1. etapa,...'!$C$82:$J$110,'SO-02 - Pražská 1. etapa,...'!$C$116:$K$241</definedName>
    <definedName name="_xlnm._FilterDatabase" localSheetId="3" hidden="1">'SO-03 - Pražská 1. etapa,...'!$C$128:$K$212</definedName>
    <definedName name="_xlnm.Print_Area" localSheetId="3">'SO-03 - Pražská 1. etapa,...'!$C$82:$J$110,'SO-03 - Pražská 1. etapa,...'!$C$116:$K$212</definedName>
    <definedName name="_xlnm._FilterDatabase" localSheetId="4" hidden="1">'SO-04 - Pražská 2. etapa,...'!$C$128:$K$270</definedName>
    <definedName name="_xlnm.Print_Area" localSheetId="4">'SO-04 - Pražská 2. etapa,...'!$C$82:$J$110,'SO-04 - Pražská 2. etapa,...'!$C$116:$K$270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<sst xmlns="http://schemas.openxmlformats.org/spreadsheetml/2006/main" count="6286" uniqueCount="801">
  <si>
    <t>Export Komplet</t>
  </si>
  <si>
    <t/>
  </si>
  <si>
    <t>2.0</t>
  </si>
  <si>
    <t>False</t>
  </si>
  <si>
    <t>{8d468921-3665-4973-886e-2d1f00169fbd}</t>
  </si>
  <si>
    <t>&gt;&gt;  skryté sloupce  &lt;&lt;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</si>
  <si>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</si>
  <si>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</si>
  <si>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</si>
  <si>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</si>
  <si>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</si>
  <si>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</si>
  <si>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</si>
  <si>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</si>
  <si>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20220112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</si>
  <si>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</si>
  <si>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</si>
  <si>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Vrchlabí, oprava vodovodu v ulici Pražská</t>
  </si>
  <si>
    <t>KSO:</t>
  </si>
  <si>
    <t>CC-CZ:</t>
  </si>
  <si>
    <t>Místo:</t>
  </si>
  <si>
    <t xml:space="preserve"> </t>
  </si>
  <si>
    <t>Datum:</t>
  </si>
  <si>
    <t>12. 1. 2022</t>
  </si>
  <si>
    <t>Zadavatel:</t>
  </si>
  <si>
    <t>IČ:</t>
  </si>
  <si>
    <t>0,1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</si>
  <si>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</si>
  <si>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</si>
  <si>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</si>
  <si>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</si>
  <si>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</si>
  <si>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</si>
  <si>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</si>
  <si>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</si>
  <si>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</si>
  <si>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</si>
  <si>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</si>
  <si>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</si>
  <si>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</si>
  <si>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</si>
  <si>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</si>
  <si>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</si>
  <si>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</si>
  <si>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</si>
  <si>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</si>
  <si>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</si>
  <si>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</si>
  <si>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</si>
  <si>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</si>
  <si>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</si>
  <si>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</si>
  <si>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</si>
  <si>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</si>
  <si>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</si>
  <si>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</si>
  <si>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</si>
  <si>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</si>
  <si>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</si>
  <si>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</si>
  <si>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</si>
  <si>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</si>
  <si>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</si>
  <si>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</si>
  <si>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</si>
  <si>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</si>
  <si>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</si>
  <si>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</si>
  <si>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</si>
  <si>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</si>
  <si>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</si>
  <si>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</si>
  <si>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</si>
  <si>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</si>
  <si>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</si>
  <si>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</si>
  <si>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</si>
  <si>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</si>
  <si>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</si>
  <si>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</si>
  <si>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Pražská 1. etapa, km 0-0,28810</t>
  </si>
  <si>
    <t>STA</t>
  </si>
  <si>
    <t>{b5f31c97-2699-4cb2-a979-be25795b76b7}</t>
  </si>
  <si>
    <t>2</t>
  </si>
  <si>
    <t>SO-02</t>
  </si>
  <si>
    <t>Pražská 1. etapa, Bělopotocká km 0-0,0102</t>
  </si>
  <si>
    <t>{591b31ce-d790-46f4-aa99-50d3213329af}</t>
  </si>
  <si>
    <t>SO-03</t>
  </si>
  <si>
    <t>Pražská 1. etapa, Bělopotocká km 0,0102-0,033</t>
  </si>
  <si>
    <t>{66b476c9-02b3-4411-8705-583d49893608}</t>
  </si>
  <si>
    <t>SO-04</t>
  </si>
  <si>
    <t>Pražská 2. etapa, km 0,2881-0,4548</t>
  </si>
  <si>
    <t>{1f6735d8-6a8f-4b62-9c73-3714ad2a9498}</t>
  </si>
  <si>
    <t>KRYCÍ LIST SOUPISU PRACÍ</t>
  </si>
  <si>
    <t>Objekt:</t>
  </si>
  <si>
    <t>SO-01 - Pražská 1. etapa, km 0-0,28810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</si>
  <si>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</si>
  <si>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</si>
  <si>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</si>
  <si>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</si>
  <si>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</si>
  <si>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</si>
  <si>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</si>
  <si>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</si>
  <si>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</si>
  <si>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</si>
  <si>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</si>
  <si>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</si>
  <si>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</si>
  <si>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</si>
  <si>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</si>
  <si>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</si>
  <si>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</si>
  <si>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</si>
  <si>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</si>
  <si>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</si>
  <si>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</si>
  <si>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</si>
  <si>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</si>
  <si>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</si>
  <si>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</si>
  <si>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</si>
  <si>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</si>
  <si>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</si>
  <si>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</si>
  <si>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</si>
  <si>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</si>
  <si>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</si>
  <si>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</si>
  <si>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</si>
  <si>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</si>
  <si>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</si>
  <si>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113106023</t>
  </si>
  <si>
    <t>Rozebrání dlažeb při překopech komunikací pro pěší ze zámkové dlažby ručně</t>
  </si>
  <si>
    <t>m2</t>
  </si>
  <si>
    <t>CS ÚRS 2022 01</t>
  </si>
  <si>
    <t>4</t>
  </si>
  <si>
    <t>1150358719</t>
  </si>
  <si>
    <t>VV</t>
  </si>
  <si>
    <t>8*2*2</t>
  </si>
  <si>
    <t>113107043</t>
  </si>
  <si>
    <t>Odstranění podkladu živičných tl přes 100 do 150 mm při překopech ručně</t>
  </si>
  <si>
    <t>-1817046673</t>
  </si>
  <si>
    <t>"vodovod" 290*0,8</t>
  </si>
  <si>
    <t>"přípojky" 8*0,8+7*1,5*0,8</t>
  </si>
  <si>
    <t>Součet</t>
  </si>
  <si>
    <t>3</t>
  </si>
  <si>
    <t>113154123</t>
  </si>
  <si>
    <t>Frézování živičného krytu tl 50 mm pruh š přes 0,5 do 1 m pl do 500 m2 bez překážek v trase</t>
  </si>
  <si>
    <t>-55110471</t>
  </si>
  <si>
    <t>"zazubení pod novým povrchem" 74*2</t>
  </si>
  <si>
    <t>"zazubení v místě opravy rýhy" (214)*2+214*2,5+8*2+8*2,5</t>
  </si>
  <si>
    <t>"nový kryt" 74*9</t>
  </si>
  <si>
    <t>129001101</t>
  </si>
  <si>
    <t>Příplatek za ztížení odkopávky nebo prokopávky v blízkosti inženýrských sítí</t>
  </si>
  <si>
    <t>m3</t>
  </si>
  <si>
    <t>-376853658</t>
  </si>
  <si>
    <t>5</t>
  </si>
  <si>
    <t>132354104</t>
  </si>
  <si>
    <t>Hloubení rýh zapažených š do 800 mm v hornině třídy těžitelnosti II skupiny 4 objem přes 100 m3 strojně</t>
  </si>
  <si>
    <t>923877709</t>
  </si>
  <si>
    <t xml:space="preserve">"průměrná hloubka výkopu 1,7 m, přípojky 1,6" </t>
  </si>
  <si>
    <t>"vodovod" 290*0,8*1,7</t>
  </si>
  <si>
    <t>"přípojky" (21,2+1,3+11+8,4)*0,8*1,6</t>
  </si>
  <si>
    <t>6</t>
  </si>
  <si>
    <t>151811131</t>
  </si>
  <si>
    <t>Osazení pažicího boxu hl výkopu do 4 m š do 1,2 m</t>
  </si>
  <si>
    <t>-979328424</t>
  </si>
  <si>
    <t>"vodovod" 290*2*1,7</t>
  </si>
  <si>
    <t>"přípojky" 8*2*1,6+7*1,5*2*1,6</t>
  </si>
  <si>
    <t>7</t>
  </si>
  <si>
    <t>151811231</t>
  </si>
  <si>
    <t>Odstranění pažicího boxu hl výkopu do 4 m š do 1,2 m</t>
  </si>
  <si>
    <t>-1841861719</t>
  </si>
  <si>
    <t>8</t>
  </si>
  <si>
    <t>162751137</t>
  </si>
  <si>
    <t>Vodorovné přemístění přes 9 000 do 10000 m výkopku/sypaniny z horniny třídy těžitelnosti II skupiny 4 a 5</t>
  </si>
  <si>
    <t>1111506125</t>
  </si>
  <si>
    <t>"kompletní výměna zeminy" 448,03</t>
  </si>
  <si>
    <t>9</t>
  </si>
  <si>
    <t>171201221</t>
  </si>
  <si>
    <t>Poplatek za uložení na skládce (skládkovné) zeminy a kamení kód odpadu 17 05 04</t>
  </si>
  <si>
    <t>t</t>
  </si>
  <si>
    <t>-1078141241</t>
  </si>
  <si>
    <t>448,03*1,7</t>
  </si>
  <si>
    <t>10</t>
  </si>
  <si>
    <t>171251201</t>
  </si>
  <si>
    <t>Uložení sypaniny na skládky nebo meziskládky</t>
  </si>
  <si>
    <t>-390155006</t>
  </si>
  <si>
    <t>11</t>
  </si>
  <si>
    <t>174111101</t>
  </si>
  <si>
    <t>Zásyp jam, šachet rýh nebo kolem objektů sypaninou se zhutněním ručně</t>
  </si>
  <si>
    <t>-1335279236</t>
  </si>
  <si>
    <t>448,03-26,55-117,81</t>
  </si>
  <si>
    <t>12</t>
  </si>
  <si>
    <t>M</t>
  </si>
  <si>
    <t>58344171</t>
  </si>
  <si>
    <t>štěrkodrť frakce 0/32</t>
  </si>
  <si>
    <t>603759647</t>
  </si>
  <si>
    <t>303,67*1,9</t>
  </si>
  <si>
    <t>13</t>
  </si>
  <si>
    <t>175151101</t>
  </si>
  <si>
    <t>Obsypání potrubí strojně sypaninou bez prohození, uloženou do 3 m</t>
  </si>
  <si>
    <t>-640770174</t>
  </si>
  <si>
    <t>"vodovod" 290*0,8*0,45</t>
  </si>
  <si>
    <t>"přípojky" (21,2+1,3+11+8,4)*0,8*0,4</t>
  </si>
  <si>
    <t>14</t>
  </si>
  <si>
    <t>58331200</t>
  </si>
  <si>
    <t>štěrkopísek netříděný</t>
  </si>
  <si>
    <t>-1711863041</t>
  </si>
  <si>
    <t>117,81*1,8</t>
  </si>
  <si>
    <t>Vodorovné konstrukce</t>
  </si>
  <si>
    <t>451573111</t>
  </si>
  <si>
    <t>Lože pod potrubí otevřený výkop ze štěrkopísku</t>
  </si>
  <si>
    <t>-1693572528</t>
  </si>
  <si>
    <t>"vodovod" 290*0,8*0,1</t>
  </si>
  <si>
    <t>"přípojky" (21,2+1,3+11+8,4)*0,8*0,1</t>
  </si>
  <si>
    <t>16</t>
  </si>
  <si>
    <t>452313141</t>
  </si>
  <si>
    <t>Podkladní bloky z betonu prostého tř. C 16/20 otevřený výkop</t>
  </si>
  <si>
    <t>-1966711079</t>
  </si>
  <si>
    <t>"dle výkazu bloků" 5*0,09</t>
  </si>
  <si>
    <t>17</t>
  </si>
  <si>
    <t>452353101</t>
  </si>
  <si>
    <t>Bednění podkladních bloků otevřený výkop</t>
  </si>
  <si>
    <t>-1508477903</t>
  </si>
  <si>
    <t>"dle výkazu bloků" 3</t>
  </si>
  <si>
    <t>Komunikace pozemní</t>
  </si>
  <si>
    <t>18</t>
  </si>
  <si>
    <t>566901162</t>
  </si>
  <si>
    <t>Vyspravení podkladu po překopech inženýrských sítí plochy do 15 m2 obalovaným kamenivem ACP (OK) tl. 150 mm</t>
  </si>
  <si>
    <t>392929058</t>
  </si>
  <si>
    <t>"pod novým povrchem" 74*2</t>
  </si>
  <si>
    <t>"v místě opravy rýhy" 214*2+8*2</t>
  </si>
  <si>
    <t>19</t>
  </si>
  <si>
    <t>566901172</t>
  </si>
  <si>
    <t>Vyspravení podkladu po překopech inženýrských sítí plochy do 15 m2 směsí stmelenou cementem SC 20/25 tl 150 mm</t>
  </si>
  <si>
    <t>1007744898</t>
  </si>
  <si>
    <t>"pod novým povrchem" 74*1</t>
  </si>
  <si>
    <t>"v místě opravy rýhy" 214*1+8*1</t>
  </si>
  <si>
    <t>20</t>
  </si>
  <si>
    <t>572340111</t>
  </si>
  <si>
    <t>Vyspravení krytu komunikací po překopech pl do 15 m2 asfaltovým betonem ACO (AB) tl přes 30 do 50 mm</t>
  </si>
  <si>
    <t>63619479</t>
  </si>
  <si>
    <t>"v místě opravy rýhy" 214*2,5+8*2,5</t>
  </si>
  <si>
    <t>572370111</t>
  </si>
  <si>
    <t>Vyspravení krytu komunikací po překopech pl do 15 m2 dlažbou velkou do lože z kameniva</t>
  </si>
  <si>
    <t>-764973167</t>
  </si>
  <si>
    <t>22</t>
  </si>
  <si>
    <t>573231106</t>
  </si>
  <si>
    <t>Postřik živičný spojovací ze silniční emulze v množství 0,30 kg/m2</t>
  </si>
  <si>
    <t>-204379842</t>
  </si>
  <si>
    <t>"pod obnoveným krytem" 74*9</t>
  </si>
  <si>
    <t>23</t>
  </si>
  <si>
    <t>577144211</t>
  </si>
  <si>
    <t>Asfaltový beton vrstva obrusná ACO 11 (ABS) tř. II tl 50 mm š do 3 m z nemodifikovaného asfaltu</t>
  </si>
  <si>
    <t>723851872</t>
  </si>
  <si>
    <t>Trubní vedení</t>
  </si>
  <si>
    <t>24</t>
  </si>
  <si>
    <t>851261131</t>
  </si>
  <si>
    <t>Montáž potrubí z trub litinových hrdlových s integrovaným těsněním otevřený výkop DN 100</t>
  </si>
  <si>
    <t>m</t>
  </si>
  <si>
    <t>474486398</t>
  </si>
  <si>
    <t>275</t>
  </si>
  <si>
    <t>25</t>
  </si>
  <si>
    <t>55251400</t>
  </si>
  <si>
    <t>trouba vodovodní litinová hrdlová povrchová ochrana Zn+PE DN 100</t>
  </si>
  <si>
    <t>-1149604335</t>
  </si>
  <si>
    <t>285</t>
  </si>
  <si>
    <t>26</t>
  </si>
  <si>
    <t>851311131</t>
  </si>
  <si>
    <t>Montáž potrubí z trub litinových hrdlových s integrovaným těsněním otevřený výkop DN 150</t>
  </si>
  <si>
    <t>1327273165</t>
  </si>
  <si>
    <t>27</t>
  </si>
  <si>
    <t>55251401</t>
  </si>
  <si>
    <t>trouba vodovodní litinová hrdlová povrchová ochrana Zn+PE DN 150</t>
  </si>
  <si>
    <t>2017070780</t>
  </si>
  <si>
    <t>28</t>
  </si>
  <si>
    <t>857261131</t>
  </si>
  <si>
    <t>Montáž litinových tvarovek jednoosých hrdlových otevřený výkop s integrovaným těsněním DN 100</t>
  </si>
  <si>
    <t>kus</t>
  </si>
  <si>
    <t>1507849518</t>
  </si>
  <si>
    <t>29</t>
  </si>
  <si>
    <t>319510041</t>
  </si>
  <si>
    <t>potrubní spojka waga hrdlo hrdlo  DN 100</t>
  </si>
  <si>
    <t>2077795662</t>
  </si>
  <si>
    <t>30</t>
  </si>
  <si>
    <t>55253929</t>
  </si>
  <si>
    <t>koleno hrdlové z tvárné litiny,práškový epoxid tl 250µm MMK-kus DN 100-30°</t>
  </si>
  <si>
    <t>1459878223</t>
  </si>
  <si>
    <t>31</t>
  </si>
  <si>
    <t>55253905</t>
  </si>
  <si>
    <t>koleno hrdlové z tvárné litiny,práškový epoxid tl 250µm MMK-kus DN 100-11,25°</t>
  </si>
  <si>
    <t>1769497638</t>
  </si>
  <si>
    <t>32</t>
  </si>
  <si>
    <t>55253893</t>
  </si>
  <si>
    <t>tvarovka přírubová s hrdlem z tvárné litiny,práškový epoxid tl 250µm EU-kus dl 130mm DN 100</t>
  </si>
  <si>
    <t>-1037276536</t>
  </si>
  <si>
    <t>33</t>
  </si>
  <si>
    <t>55253490</t>
  </si>
  <si>
    <t>tvarovka přírubová litinová s hladkým koncem,práškový epoxid tl 250µm F-kus DN 100</t>
  </si>
  <si>
    <t>1549398354</t>
  </si>
  <si>
    <t>34</t>
  </si>
  <si>
    <t>857311131</t>
  </si>
  <si>
    <t>Montáž litinových tvarovek jednoosých hrdlových otevřený výkop s integrovaným těsněním DN 150</t>
  </si>
  <si>
    <t>284975393</t>
  </si>
  <si>
    <t>35</t>
  </si>
  <si>
    <t>319510061</t>
  </si>
  <si>
    <t>potrubní spojka waga hrdlo hrdlo  DN 150</t>
  </si>
  <si>
    <t>239892286</t>
  </si>
  <si>
    <t>36</t>
  </si>
  <si>
    <t>55253919</t>
  </si>
  <si>
    <t>koleno hrdlové z tvárné litiny,práškový epoxid tl 250µm MMK-kus DN 150-22,5°</t>
  </si>
  <si>
    <t>-664616172</t>
  </si>
  <si>
    <t>37</t>
  </si>
  <si>
    <t>55253492</t>
  </si>
  <si>
    <t>tvarovka přírubová litinová s hladkým koncem,práškový epoxid tl 250µm F-kus DN 150</t>
  </si>
  <si>
    <t>-64939700</t>
  </si>
  <si>
    <t>38</t>
  </si>
  <si>
    <t>55253617</t>
  </si>
  <si>
    <t>přechod přírubový litinový PN10/16 FFR-kus dl 200mm DN 150/100</t>
  </si>
  <si>
    <t>-958238697</t>
  </si>
  <si>
    <t>39</t>
  </si>
  <si>
    <t>857313131</t>
  </si>
  <si>
    <t>Montáž litinových tvarovek odbočných hrdlových otevřený výkop s integrovaným těsněním DN 150</t>
  </si>
  <si>
    <t>-1685003290</t>
  </si>
  <si>
    <t>40</t>
  </si>
  <si>
    <t>55253528</t>
  </si>
  <si>
    <t>tvarovka přírubová litinová s přírubovou odbočkou,práškový epoxid tl 250µm T-kus DN 150/100</t>
  </si>
  <si>
    <t>1701475050</t>
  </si>
  <si>
    <t>41</t>
  </si>
  <si>
    <t>871161141</t>
  </si>
  <si>
    <t>Montáž potrubí z PE100 SDR 11 otevřený výkop svařovaných na tupo D 32 x 3,0 mm</t>
  </si>
  <si>
    <t>-2006844282</t>
  </si>
  <si>
    <t>42</t>
  </si>
  <si>
    <t>28613170</t>
  </si>
  <si>
    <t>trubka vodovodní PE100 SDR11 se signalizační vrstvou 32x3,0mm</t>
  </si>
  <si>
    <t>635889047</t>
  </si>
  <si>
    <t>21,6748768472906*1,015 'Přepočtené koeficientem množství</t>
  </si>
  <si>
    <t>43</t>
  </si>
  <si>
    <t>871171141</t>
  </si>
  <si>
    <t>Montáž potrubí z PE100 SDR 11 otevřený výkop svařovaných na tupo D 40 x 3,7 mm</t>
  </si>
  <si>
    <t>554892341</t>
  </si>
  <si>
    <t>44</t>
  </si>
  <si>
    <t>28613171</t>
  </si>
  <si>
    <t>trubka vodovodní PE100 SDR11 se signalizační vrstvou 40x3,7mm</t>
  </si>
  <si>
    <t>1179389720</t>
  </si>
  <si>
    <t>1,97044334975369*1,015 'Přepočtené koeficientem množství</t>
  </si>
  <si>
    <t>45</t>
  </si>
  <si>
    <t>871181141</t>
  </si>
  <si>
    <t>Montáž potrubí z PE100 SDR 11 otevřený výkop svařovaných na tupo D 50 x 4,6 mm</t>
  </si>
  <si>
    <t>2086729203</t>
  </si>
  <si>
    <t>46</t>
  </si>
  <si>
    <t>28613172</t>
  </si>
  <si>
    <t>trubka vodovodní PE100 SDR11 se signalizační vrstvou 50x4,6mm</t>
  </si>
  <si>
    <t>-2018605933</t>
  </si>
  <si>
    <t>47</t>
  </si>
  <si>
    <t>871211141</t>
  </si>
  <si>
    <t>Montáž potrubí z PE100 SDR 11 otevřený výkop svařovaných na tupo D 63 x 5,8 mm</t>
  </si>
  <si>
    <t>-1521739569</t>
  </si>
  <si>
    <t>48</t>
  </si>
  <si>
    <t>28613173</t>
  </si>
  <si>
    <t>trubka vodovodní PE100 SDR11 se signalizační vrstvou 63x5,8mm</t>
  </si>
  <si>
    <t>-1198683057</t>
  </si>
  <si>
    <t>8,86699507389163*1,015 'Přepočtené koeficientem množství</t>
  </si>
  <si>
    <t>49</t>
  </si>
  <si>
    <t>891181112</t>
  </si>
  <si>
    <t>Montáž vodovodních šoupátek otevřený výkop DN 40</t>
  </si>
  <si>
    <t>-2129518745</t>
  </si>
  <si>
    <t>50</t>
  </si>
  <si>
    <t>42221300</t>
  </si>
  <si>
    <t>šoupátko pitná voda litina GGG 50 krátká stavební dl PN10/16 DN 40x140mm</t>
  </si>
  <si>
    <t>584690298</t>
  </si>
  <si>
    <t>51</t>
  </si>
  <si>
    <t>42291352</t>
  </si>
  <si>
    <t>poklop litinový šoupátkový pro zemní soupravy osazení do terénu a do vozovky</t>
  </si>
  <si>
    <t>2136703456</t>
  </si>
  <si>
    <t>52</t>
  </si>
  <si>
    <t>891269111</t>
  </si>
  <si>
    <t>Montáž navrtávacích pasů na potrubí z jakýchkoli trub DN 100</t>
  </si>
  <si>
    <t>-625076129</t>
  </si>
  <si>
    <t>53</t>
  </si>
  <si>
    <t>42271414</t>
  </si>
  <si>
    <t>pás navrtávací z tvárné litiny DN 100, pro litinové a ocelové potrubí, se závitovým výstupem 1",5/4",6/4",2"</t>
  </si>
  <si>
    <t>-495799138</t>
  </si>
  <si>
    <t>54</t>
  </si>
  <si>
    <t>892271111</t>
  </si>
  <si>
    <t>Tlaková zkouška vodou potrubí DN 100 nebo 125</t>
  </si>
  <si>
    <t>2126278197</t>
  </si>
  <si>
    <t>55</t>
  </si>
  <si>
    <t>892273122</t>
  </si>
  <si>
    <t>Proplach a dezinfekce vodovodního potrubí DN od 80 do 125</t>
  </si>
  <si>
    <t>1892378139</t>
  </si>
  <si>
    <t>56</t>
  </si>
  <si>
    <t>892351111</t>
  </si>
  <si>
    <t>Tlaková zkouška vodou potrubí DN 150 nebo 200</t>
  </si>
  <si>
    <t>-373422424</t>
  </si>
  <si>
    <t>57</t>
  </si>
  <si>
    <t>892353122</t>
  </si>
  <si>
    <t>Proplach a dezinfekce vodovodního potrubí DN 150 nebo 200</t>
  </si>
  <si>
    <t>2094243556</t>
  </si>
  <si>
    <t>58</t>
  </si>
  <si>
    <t>892372111</t>
  </si>
  <si>
    <t>Zabezpečení konců potrubí DN do 300 při tlakových zkouškách vodou</t>
  </si>
  <si>
    <t>-883858712</t>
  </si>
  <si>
    <t>59</t>
  </si>
  <si>
    <t>899721111</t>
  </si>
  <si>
    <t>Signalizační vodič DN do 150 mm na potrubí</t>
  </si>
  <si>
    <t>811737999</t>
  </si>
  <si>
    <t>275+14+22</t>
  </si>
  <si>
    <t>60</t>
  </si>
  <si>
    <t>899722112</t>
  </si>
  <si>
    <t>Krytí potrubí z plastů výstražnou fólií z PVC 25 cm</t>
  </si>
  <si>
    <t>-1688624218</t>
  </si>
  <si>
    <t>61</t>
  </si>
  <si>
    <t>899990001</t>
  </si>
  <si>
    <t>Provizorní vodovod po dobu výstavby DN 50</t>
  </si>
  <si>
    <t>66328618</t>
  </si>
  <si>
    <t>62</t>
  </si>
  <si>
    <t>899990002</t>
  </si>
  <si>
    <t>Provizorní přípojka délky 20 m DN 25 po dobu výstavby včetně připojení</t>
  </si>
  <si>
    <t>1630295835</t>
  </si>
  <si>
    <t>Ostatní konstrukce a práce, bourání</t>
  </si>
  <si>
    <t>63</t>
  </si>
  <si>
    <t>919732211</t>
  </si>
  <si>
    <t>Styčná spára napojení nového živičného povrchu na stávající za tepla š 15 mm hl 25 mm s prořezáním</t>
  </si>
  <si>
    <t>-868415012</t>
  </si>
  <si>
    <t>"napojení stávajících asfaltů" 9*2</t>
  </si>
  <si>
    <t>"napojení v místě opravy rýhy" 214*2+82+5</t>
  </si>
  <si>
    <t>64</t>
  </si>
  <si>
    <t>919735112</t>
  </si>
  <si>
    <t>Řezání stávajícího živičného krytu hl přes 50 do 100 mm</t>
  </si>
  <si>
    <t>-853108636</t>
  </si>
  <si>
    <t>"vodovod" 290*2+2</t>
  </si>
  <si>
    <t>"přípojky" 8*2+7*1,5*2</t>
  </si>
  <si>
    <t>"stávající kryt pro napojení nového povrchu" 9*2</t>
  </si>
  <si>
    <t>997</t>
  </si>
  <si>
    <t>Přesun sutě</t>
  </si>
  <si>
    <t>65</t>
  </si>
  <si>
    <t>997221551</t>
  </si>
  <si>
    <t>Vodorovná doprava suti ze sypkých materiálů do 1 km - uložení frézovaného asfaltu na skládce investora</t>
  </si>
  <si>
    <t>-1107256618</t>
  </si>
  <si>
    <t>66</t>
  </si>
  <si>
    <t>997221559</t>
  </si>
  <si>
    <t>Příplatek ZKD 1 km u vodorovné dopravy suti ze sypkých materiálů</t>
  </si>
  <si>
    <t>2137917341</t>
  </si>
  <si>
    <t>294,99*4 'Přepočtené koeficientem množství</t>
  </si>
  <si>
    <t>998</t>
  </si>
  <si>
    <t>Přesun hmot</t>
  </si>
  <si>
    <t>67</t>
  </si>
  <si>
    <t>998273102</t>
  </si>
  <si>
    <t>Přesun hmot pro trubní vedení z trub litinových otevřený výkop</t>
  </si>
  <si>
    <t>-307720484</t>
  </si>
  <si>
    <t>VRN</t>
  </si>
  <si>
    <t>Vedlejší rozpočtové náklady</t>
  </si>
  <si>
    <t>VRN1</t>
  </si>
  <si>
    <t>Průzkumné, geodetické a projektové práce</t>
  </si>
  <si>
    <t>68</t>
  </si>
  <si>
    <t>012103000</t>
  </si>
  <si>
    <t>Geodetické práce před výstavbou</t>
  </si>
  <si>
    <t>…</t>
  </si>
  <si>
    <t>CS ÚRS 2021 01</t>
  </si>
  <si>
    <t>1024</t>
  </si>
  <si>
    <t>815744042</t>
  </si>
  <si>
    <t>69</t>
  </si>
  <si>
    <t>012203000</t>
  </si>
  <si>
    <t>Geodetické práce při provádění stavby</t>
  </si>
  <si>
    <t>1643181056</t>
  </si>
  <si>
    <t>70</t>
  </si>
  <si>
    <t>012303000</t>
  </si>
  <si>
    <t>Geodetické práce po výstavbě</t>
  </si>
  <si>
    <t>250302427</t>
  </si>
  <si>
    <t>71</t>
  </si>
  <si>
    <t>013254000</t>
  </si>
  <si>
    <t>Dokumentace skutečného provedení stavby</t>
  </si>
  <si>
    <t>392757645</t>
  </si>
  <si>
    <t>VRN3</t>
  </si>
  <si>
    <t>Zařízení staveniště</t>
  </si>
  <si>
    <t>72</t>
  </si>
  <si>
    <t>034103000</t>
  </si>
  <si>
    <t>Oplocení staveniště</t>
  </si>
  <si>
    <t>-938333561</t>
  </si>
  <si>
    <t>VRN4</t>
  </si>
  <si>
    <t>Inženýrská činnost</t>
  </si>
  <si>
    <t>73</t>
  </si>
  <si>
    <t>043154000</t>
  </si>
  <si>
    <t>Zkoušky hutnicí</t>
  </si>
  <si>
    <t>1608722864</t>
  </si>
  <si>
    <t>VRN7</t>
  </si>
  <si>
    <t>Provozní vlivy</t>
  </si>
  <si>
    <t>74</t>
  </si>
  <si>
    <t>076103001</t>
  </si>
  <si>
    <t>Křížení se sítěmi ostatních správců (elektro, plyn) - projednání omezení</t>
  </si>
  <si>
    <t>1922046353</t>
  </si>
  <si>
    <t>SO-02 - Pražská 1. etapa, Bělopotocká km 0-0,0102</t>
  </si>
  <si>
    <t>-407456938</t>
  </si>
  <si>
    <t>2,5*2</t>
  </si>
  <si>
    <t>-126516048</t>
  </si>
  <si>
    <t>"vodovod" 10,2*0,8</t>
  </si>
  <si>
    <t>"přípojky" 3,2*0,8</t>
  </si>
  <si>
    <t>-1556910525</t>
  </si>
  <si>
    <t>"zazubení v místě opravy rýhy" 11*2+11*2,5+3,2*2+3,2*2,5</t>
  </si>
  <si>
    <t>-490716494</t>
  </si>
  <si>
    <t>935261185</t>
  </si>
  <si>
    <t>"vodovod" 11*0,8*1,7</t>
  </si>
  <si>
    <t>"přípojky" 6*0,8*1,6</t>
  </si>
  <si>
    <t>-2051445706</t>
  </si>
  <si>
    <t>"vodovod" 11*2*1,7</t>
  </si>
  <si>
    <t>"přípojky" 6*2*1,6</t>
  </si>
  <si>
    <t>-1811254125</t>
  </si>
  <si>
    <t>100779950</t>
  </si>
  <si>
    <t>"kompletní výměna zeminy" 22,64</t>
  </si>
  <si>
    <t>-1081422988</t>
  </si>
  <si>
    <t>22,64*1,7</t>
  </si>
  <si>
    <t>1600839509</t>
  </si>
  <si>
    <t>-204121268</t>
  </si>
  <si>
    <t>22,64-1,36-5,44</t>
  </si>
  <si>
    <t>1795767667</t>
  </si>
  <si>
    <t>15,84*1,9</t>
  </si>
  <si>
    <t>1028067517</t>
  </si>
  <si>
    <t>"vodovod" 11*0,8*0,4</t>
  </si>
  <si>
    <t>"přípojky" 6*0,8*0,4</t>
  </si>
  <si>
    <t>-2060327718</t>
  </si>
  <si>
    <t>5,44*1,8</t>
  </si>
  <si>
    <t>-1399379481</t>
  </si>
  <si>
    <t>"vodovod" 11*0,8*0,1</t>
  </si>
  <si>
    <t>"přípojky" 6*0,8*0,1</t>
  </si>
  <si>
    <t>-1644515052</t>
  </si>
  <si>
    <t>"dle výkazu bloků" 1*0,09</t>
  </si>
  <si>
    <t>-1989256912</t>
  </si>
  <si>
    <t>"dle výkazu bloků" 0,5</t>
  </si>
  <si>
    <t>-1798007107</t>
  </si>
  <si>
    <t>"v místě opravy rýhy" 11*2+3,5*2</t>
  </si>
  <si>
    <t>132964869</t>
  </si>
  <si>
    <t>"v místě opravy rýhy" 11*1+3,5*1</t>
  </si>
  <si>
    <t>1232297524</t>
  </si>
  <si>
    <t>"v místě opravy rýhy" 11*2,5+3,5*2,5</t>
  </si>
  <si>
    <t>-813786619</t>
  </si>
  <si>
    <t>-10950427</t>
  </si>
  <si>
    <t>"v místě opravy rýhy" 11*2,5+3*2,5</t>
  </si>
  <si>
    <t>851241131</t>
  </si>
  <si>
    <t>Montáž potrubí z trub litinových hrdlových s integrovaným těsněním otevřený výkop DN 80</t>
  </si>
  <si>
    <t>802998366</t>
  </si>
  <si>
    <t>55253000</t>
  </si>
  <si>
    <t>trouba vodovodní litinová hrdlová Pz dl 6m DN 80</t>
  </si>
  <si>
    <t>-1340757703</t>
  </si>
  <si>
    <t>10,8910891089109*1,01 'Přepočtené koeficientem množství</t>
  </si>
  <si>
    <t>857241131</t>
  </si>
  <si>
    <t>Montáž litinových tvarovek jednoosých hrdlových otevřený výkop s integrovaným těsněním DN 80</t>
  </si>
  <si>
    <t>-1930762096</t>
  </si>
  <si>
    <t>31951003</t>
  </si>
  <si>
    <t>potrubní spojka jištěná proti posuvu waga  DN 80</t>
  </si>
  <si>
    <t>-361427002</t>
  </si>
  <si>
    <t>55253892</t>
  </si>
  <si>
    <t>tvarovka přírubová s hrdlem z tvárné litiny,práškový epoxid tl 250µm EU-kus dl 130mm DN 80</t>
  </si>
  <si>
    <t>-1573146697</t>
  </si>
  <si>
    <t>857263131</t>
  </si>
  <si>
    <t>Montáž litinových tvarovek odbočných hrdlových otevřený výkop s integrovaným těsněním DN 100</t>
  </si>
  <si>
    <t>-1739227525</t>
  </si>
  <si>
    <t>55253816</t>
  </si>
  <si>
    <t>tvarovka hrdlová s hrdlovou odbočkou z tvárné litiny,práškový epoxid tl 250µm MMB-kus DN 150/100</t>
  </si>
  <si>
    <t>-1763638556</t>
  </si>
  <si>
    <t>-1130421194</t>
  </si>
  <si>
    <t>715878490</t>
  </si>
  <si>
    <t>5,91133004926108*1,015 'Přepočtené koeficientem množství</t>
  </si>
  <si>
    <t>-579172681</t>
  </si>
  <si>
    <t>521958485</t>
  </si>
  <si>
    <t>-1974613218</t>
  </si>
  <si>
    <t>891249111</t>
  </si>
  <si>
    <t>Montáž navrtávacích pasů na potrubí z jakýchkoli trub DN 80</t>
  </si>
  <si>
    <t>1174104377</t>
  </si>
  <si>
    <t>42271412</t>
  </si>
  <si>
    <t>pás navrtávací z tvárné litiny DN 80, pro litinové a ocelové potrubí, se závitovým výstupem 1",5/4",6/4",2"</t>
  </si>
  <si>
    <t>-1506690460</t>
  </si>
  <si>
    <t>892241111</t>
  </si>
  <si>
    <t>Tlaková zkouška vodou potrubí DN do 80</t>
  </si>
  <si>
    <t>-1470193206</t>
  </si>
  <si>
    <t>844636621</t>
  </si>
  <si>
    <t>-1873325859</t>
  </si>
  <si>
    <t>2019506853</t>
  </si>
  <si>
    <t>11+6</t>
  </si>
  <si>
    <t>-1217715751</t>
  </si>
  <si>
    <t>1843869754</t>
  </si>
  <si>
    <t>"vodovod" 11*2+2</t>
  </si>
  <si>
    <t>"přípojky" 3,5*1,5*2</t>
  </si>
  <si>
    <t>315806327</t>
  </si>
  <si>
    <t>-1978933355</t>
  </si>
  <si>
    <t>1180987977</t>
  </si>
  <si>
    <t>12,07*4 'Přepočtené koeficientem množství</t>
  </si>
  <si>
    <t>-609649671</t>
  </si>
  <si>
    <t>-2137127512</t>
  </si>
  <si>
    <t>2016904814</t>
  </si>
  <si>
    <t>-51286742</t>
  </si>
  <si>
    <t>-1105888785</t>
  </si>
  <si>
    <t>1742918495</t>
  </si>
  <si>
    <t>998222321</t>
  </si>
  <si>
    <t>-1820690150</t>
  </si>
  <si>
    <t>SO-03 - Pražská 1. etapa, Bělopotocká km 0,0102-0,033</t>
  </si>
  <si>
    <t>-1640393861</t>
  </si>
  <si>
    <t>"vodovod" 23*0,8</t>
  </si>
  <si>
    <t>-1534035854</t>
  </si>
  <si>
    <t>"zazubení pod novým povrchem" 23*2</t>
  </si>
  <si>
    <t>"nový kryt" 23*7</t>
  </si>
  <si>
    <t>-1160385952</t>
  </si>
  <si>
    <t>-37388121</t>
  </si>
  <si>
    <t>"vodovod" 23*0,8*1,7</t>
  </si>
  <si>
    <t>1548324840</t>
  </si>
  <si>
    <t>"vodovod" 23*2*1,7</t>
  </si>
  <si>
    <t>2006545943</t>
  </si>
  <si>
    <t>-1236584424</t>
  </si>
  <si>
    <t>"kompletní výměna zeminy" 31,28</t>
  </si>
  <si>
    <t>358983076</t>
  </si>
  <si>
    <t>31,28*1,7</t>
  </si>
  <si>
    <t>1178305891</t>
  </si>
  <si>
    <t>2046203522</t>
  </si>
  <si>
    <t>31,28-1,84-7,36</t>
  </si>
  <si>
    <t>1708793264</t>
  </si>
  <si>
    <t>22,08*1,9</t>
  </si>
  <si>
    <t>1957398815</t>
  </si>
  <si>
    <t>"vodovod" 23*0,8*0,4</t>
  </si>
  <si>
    <t>-778296575</t>
  </si>
  <si>
    <t>1913471056</t>
  </si>
  <si>
    <t>"vodovod" 23*0,8*0,1</t>
  </si>
  <si>
    <t>1411477423</t>
  </si>
  <si>
    <t>1930372401</t>
  </si>
  <si>
    <t>-1608721942</t>
  </si>
  <si>
    <t>"pod novým povrchem" 23*2</t>
  </si>
  <si>
    <t>-1175607996</t>
  </si>
  <si>
    <t>"pod novým povrchem" 23*1</t>
  </si>
  <si>
    <t>-276696249</t>
  </si>
  <si>
    <t>"v místě opravy rýhy" 23*2</t>
  </si>
  <si>
    <t>"pod obnoveným krytem" 23*7</t>
  </si>
  <si>
    <t>1321904164</t>
  </si>
  <si>
    <t>2125145225</t>
  </si>
  <si>
    <t>-80442354</t>
  </si>
  <si>
    <t>22,7722772277228*1,01 'Přepočtené koeficientem množství</t>
  </si>
  <si>
    <t>-327861643</t>
  </si>
  <si>
    <t>-1385925260</t>
  </si>
  <si>
    <t>55253928</t>
  </si>
  <si>
    <t>koleno hrdlové z tvárné litiny,práškový epoxid tl 250µm MMK-kus DN 80-30°</t>
  </si>
  <si>
    <t>-53879095</t>
  </si>
  <si>
    <t>52855938</t>
  </si>
  <si>
    <t>1732853533</t>
  </si>
  <si>
    <t>-806068635</t>
  </si>
  <si>
    <t>-1506332313</t>
  </si>
  <si>
    <t>546816587</t>
  </si>
  <si>
    <t>2016942706</t>
  </si>
  <si>
    <t>7*2</t>
  </si>
  <si>
    <t>-385304721</t>
  </si>
  <si>
    <t>"vodovod" 23*2+2</t>
  </si>
  <si>
    <t>-1583779808</t>
  </si>
  <si>
    <t>-797118290</t>
  </si>
  <si>
    <t>29,64*4 'Přepočtené koeficientem množství</t>
  </si>
  <si>
    <t>262128833</t>
  </si>
  <si>
    <t>-1274940102</t>
  </si>
  <si>
    <t>1161268928</t>
  </si>
  <si>
    <t>-557639252</t>
  </si>
  <si>
    <t>577103022</t>
  </si>
  <si>
    <t>1231263144</t>
  </si>
  <si>
    <t>-1491625774</t>
  </si>
  <si>
    <t>-1523105047</t>
  </si>
  <si>
    <t>SO-04 - Pražská 2. etapa, km 0,2881-0,4548</t>
  </si>
  <si>
    <t>2135582622</t>
  </si>
  <si>
    <t>67*2*0,2</t>
  </si>
  <si>
    <t>611647367</t>
  </si>
  <si>
    <t>"vodovod" (109+38+21+5,3)*0,8</t>
  </si>
  <si>
    <t>"přípojky" 67*0,8*0,8</t>
  </si>
  <si>
    <t>1520032291</t>
  </si>
  <si>
    <t>"zazubení v místě opravy rýhy" (109+38+21+5,3)*2+(109+38+21)*2,5+67*0,8*2+67*0,8*2,5</t>
  </si>
  <si>
    <t>487955696</t>
  </si>
  <si>
    <t>824928250</t>
  </si>
  <si>
    <t>"vodovod" (109+38+21+5,3)*0,8*1,7</t>
  </si>
  <si>
    <t>"přípojky" (67)*0,8*1,6</t>
  </si>
  <si>
    <t>2115640510</t>
  </si>
  <si>
    <t>"vodovod" (109+38+21+5,3)*2*1,7</t>
  </si>
  <si>
    <t>"přípojky" (67)*2*1,6</t>
  </si>
  <si>
    <t>-447730158</t>
  </si>
  <si>
    <t>-1357204654</t>
  </si>
  <si>
    <t>"kompletní výměna zeminy" 321,45</t>
  </si>
  <si>
    <t>-1912333064</t>
  </si>
  <si>
    <t>321,45*1,7</t>
  </si>
  <si>
    <t>703382916</t>
  </si>
  <si>
    <t>-2019123872</t>
  </si>
  <si>
    <t>321,45-19,22-76,9</t>
  </si>
  <si>
    <t>-7577609</t>
  </si>
  <si>
    <t>208,27*1,9</t>
  </si>
  <si>
    <t>1614508778</t>
  </si>
  <si>
    <t>"vodovod" (109+38+21+5,3)*0,8*0,4</t>
  </si>
  <si>
    <t>"přípojky" (67)*0,8*0,4</t>
  </si>
  <si>
    <t>-2025949933</t>
  </si>
  <si>
    <t>76,9*1,8</t>
  </si>
  <si>
    <t>1238292598</t>
  </si>
  <si>
    <t>"vodovod" (109+38+21+5,3)*0,8*0,1</t>
  </si>
  <si>
    <t>"přípojky" (67)*0,8*0,1</t>
  </si>
  <si>
    <t>1874306164</t>
  </si>
  <si>
    <t>"dle výkazu bloků" 3*0,09</t>
  </si>
  <si>
    <t>134382499</t>
  </si>
  <si>
    <t>"dle výkazu bloků" 1,5</t>
  </si>
  <si>
    <t>1772259573</t>
  </si>
  <si>
    <t>"v místě opravy rýhy" 174*2+67*0,8*2</t>
  </si>
  <si>
    <t>-228297543</t>
  </si>
  <si>
    <t>"v místě opravy rýhy" 174*1+67*0,8*1</t>
  </si>
  <si>
    <t>1308704194</t>
  </si>
  <si>
    <t>"v místě opravy rýhy" 174*2,5+67*0,8*2,5</t>
  </si>
  <si>
    <t>-1078940646</t>
  </si>
  <si>
    <t>67*0,2*2</t>
  </si>
  <si>
    <t>-1898945858</t>
  </si>
  <si>
    <t>"v místě opravy rýhy" 174*2,5+67*0,8*2,5+174*2+67*0,8*2</t>
  </si>
  <si>
    <t>-586008007</t>
  </si>
  <si>
    <t>1584698878</t>
  </si>
  <si>
    <t>37,6237623762376*1,01 'Přepočtené koeficientem množství</t>
  </si>
  <si>
    <t>1111765471</t>
  </si>
  <si>
    <t>109+5,3</t>
  </si>
  <si>
    <t>131448947</t>
  </si>
  <si>
    <t>115</t>
  </si>
  <si>
    <t>-858214577</t>
  </si>
  <si>
    <t>55253489</t>
  </si>
  <si>
    <t>tvarovka přírubová litinová s hladkým koncem,práškový epoxid tl 250µm F-kus DN 80</t>
  </si>
  <si>
    <t>-1397889834</t>
  </si>
  <si>
    <t>60815086</t>
  </si>
  <si>
    <t>55253247</t>
  </si>
  <si>
    <t>trouba přírubová litinová vodovodní  PN10/16 DN 80 dl 1000mm</t>
  </si>
  <si>
    <t>-558288298</t>
  </si>
  <si>
    <t>55254047</t>
  </si>
  <si>
    <t>koleno 90° s patkou přírubové litinové vodovodní N-kus PN10/40 DN 80</t>
  </si>
  <si>
    <t>1914173356</t>
  </si>
  <si>
    <t>63126202</t>
  </si>
  <si>
    <t>spojka svěrná kompozitní přímá pro PE potrubí d32</t>
  </si>
  <si>
    <t>1029647371</t>
  </si>
  <si>
    <t>55251901</t>
  </si>
  <si>
    <t>t-kus 90° svěrný litinový pro PE potrubí d32-32</t>
  </si>
  <si>
    <t>-771915767</t>
  </si>
  <si>
    <t>857251151</t>
  </si>
  <si>
    <t>Montáž litinových tvarovek jednoosých hrdlo/příruba otevřený výkop s těsnícím spojem DN/OD 90</t>
  </si>
  <si>
    <t>-1427071989</t>
  </si>
  <si>
    <t>55253612</t>
  </si>
  <si>
    <t>přechod přírubový,práškový epoxid tl 250µm FFR-kus litinový dl 200mm DN 100/80</t>
  </si>
  <si>
    <t>-359780665</t>
  </si>
  <si>
    <t>857253151</t>
  </si>
  <si>
    <t>Montáž litinových tvarovek odbočných hrdlo/příruba otevřený výkop s těsnícím spojem DN/OD 90</t>
  </si>
  <si>
    <t>622897369</t>
  </si>
  <si>
    <t>55250714</t>
  </si>
  <si>
    <t>tvarovka přírubová s přírubovou odbočkou T-DN 100x100 PN10-16 natural</t>
  </si>
  <si>
    <t>-904821037</t>
  </si>
  <si>
    <t>55250713</t>
  </si>
  <si>
    <t>tvarovka přírubová s přírubovou odbočkou T-DN 80x80 PN10-16-25-40 natural</t>
  </si>
  <si>
    <t>304078497</t>
  </si>
  <si>
    <t>-1836642685</t>
  </si>
  <si>
    <t>-2013982098</t>
  </si>
  <si>
    <t>55253485</t>
  </si>
  <si>
    <t>zaslepovací příruba  DN 80 s vrtáním DN 32</t>
  </si>
  <si>
    <t>793959574</t>
  </si>
  <si>
    <t>-1088649355</t>
  </si>
  <si>
    <t>-1854942125</t>
  </si>
  <si>
    <t>-1402911422</t>
  </si>
  <si>
    <t>54,1871921182266*1,015 'Přepočtené koeficientem množství</t>
  </si>
  <si>
    <t>-889817869</t>
  </si>
  <si>
    <t>11+12</t>
  </si>
  <si>
    <t>-652905594</t>
  </si>
  <si>
    <t>23,6453201970443*1,015 'Přepočtené koeficientem množství</t>
  </si>
  <si>
    <t>138459878</t>
  </si>
  <si>
    <t>801128981</t>
  </si>
  <si>
    <t>-1680250903</t>
  </si>
  <si>
    <t>2+2+2+1+1+2+2</t>
  </si>
  <si>
    <t>226376383</t>
  </si>
  <si>
    <t>1890276678</t>
  </si>
  <si>
    <t>891247212</t>
  </si>
  <si>
    <t>Montáž hydrantů nadzemních DN 80</t>
  </si>
  <si>
    <t>1734119838</t>
  </si>
  <si>
    <t>42273680</t>
  </si>
  <si>
    <t>hydrant nadzemní litinový tuhý DN 80 PN 16 dvojitý uzávěr s koulí krycí v 1000mm</t>
  </si>
  <si>
    <t>1469455598</t>
  </si>
  <si>
    <t>-827141600</t>
  </si>
  <si>
    <t>2+1+1+2+2</t>
  </si>
  <si>
    <t>887603523</t>
  </si>
  <si>
    <t>-1822387610</t>
  </si>
  <si>
    <t>38+20,3</t>
  </si>
  <si>
    <t>1046356294</t>
  </si>
  <si>
    <t>109+6</t>
  </si>
  <si>
    <t>1710876756</t>
  </si>
  <si>
    <t>58,3+115</t>
  </si>
  <si>
    <t>548709729</t>
  </si>
  <si>
    <t>-1853837379</t>
  </si>
  <si>
    <t>"vodovod" (109+38+21+5,3)</t>
  </si>
  <si>
    <t>"přípojky" (67)</t>
  </si>
  <si>
    <t>-1631428726</t>
  </si>
  <si>
    <t>1664855461</t>
  </si>
  <si>
    <t>"vodovod" (109+38+21+5,3)*2+4</t>
  </si>
  <si>
    <t>"přípojky" (67)*0,8*2+8</t>
  </si>
  <si>
    <t>-413187405</t>
  </si>
  <si>
    <t>-759563388</t>
  </si>
  <si>
    <t>-272662547</t>
  </si>
  <si>
    <t>180,38*4 'Přepočtené koeficientem množství</t>
  </si>
  <si>
    <t>-1055389624</t>
  </si>
  <si>
    <t>-377004701</t>
  </si>
  <si>
    <t>-1313184347</t>
  </si>
  <si>
    <t>-458795403</t>
  </si>
  <si>
    <t>-456094403</t>
  </si>
  <si>
    <t>1119001604</t>
  </si>
  <si>
    <t>-1588195203</t>
  </si>
  <si>
    <t>1329705177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</si>
</sst>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6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26</v>
      </c>
    </row>
    <row r="11" spans="2:71" s="1" customFormat="1" ht="18.45" customHeight="1">
      <c r="B11" s="21"/>
      <c r="E11" s="26" t="s">
        <v>21</v>
      </c>
      <c r="AK11" s="31" t="s">
        <v>27</v>
      </c>
      <c r="AN11" s="26" t="s">
        <v>1</v>
      </c>
      <c r="AR11" s="21"/>
      <c r="BE11" s="30"/>
      <c r="BS11" s="18" t="s">
        <v>26</v>
      </c>
    </row>
    <row r="12" spans="2:71" s="1" customFormat="1" ht="6.95" customHeight="1">
      <c r="B12" s="21"/>
      <c r="AR12" s="21"/>
      <c r="BE12" s="30"/>
      <c r="BS12" s="18" t="s">
        <v>26</v>
      </c>
    </row>
    <row r="13" spans="2:71" s="1" customFormat="1" ht="12" customHeight="1">
      <c r="B13" s="21"/>
      <c r="D13" s="31" t="s">
        <v>28</v>
      </c>
      <c r="AK13" s="31" t="s">
        <v>25</v>
      </c>
      <c r="AN13" s="33" t="s">
        <v>29</v>
      </c>
      <c r="AR13" s="21"/>
      <c r="BE13" s="30"/>
      <c r="BS13" s="18" t="s">
        <v>26</v>
      </c>
    </row>
    <row r="14" spans="2:71" ht="12">
      <c r="B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N14" s="33" t="s">
        <v>29</v>
      </c>
      <c r="AR14" s="21"/>
      <c r="BE14" s="30"/>
      <c r="BS14" s="18" t="s">
        <v>26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30</v>
      </c>
      <c r="AK16" s="31" t="s">
        <v>25</v>
      </c>
      <c r="AN16" s="26" t="s">
        <v>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21</v>
      </c>
      <c r="AK17" s="31" t="s">
        <v>27</v>
      </c>
      <c r="AN17" s="26" t="s">
        <v>1</v>
      </c>
      <c r="AR17" s="21"/>
      <c r="BE17" s="30"/>
      <c r="BS17" s="18" t="s">
        <v>31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32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21</v>
      </c>
      <c r="AK20" s="31" t="s">
        <v>27</v>
      </c>
      <c r="AN20" s="26" t="s">
        <v>1</v>
      </c>
      <c r="AR20" s="21"/>
      <c r="BE20" s="30"/>
      <c r="BS20" s="18" t="s">
        <v>31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33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38</v>
      </c>
      <c r="E29" s="3"/>
      <c r="F29" s="31" t="s">
        <v>39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40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41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42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43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44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45</v>
      </c>
      <c r="U35" s="49"/>
      <c r="V35" s="49"/>
      <c r="W35" s="49"/>
      <c r="X35" s="51" t="s">
        <v>46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47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48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49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50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49</v>
      </c>
      <c r="AI60" s="40"/>
      <c r="AJ60" s="40"/>
      <c r="AK60" s="40"/>
      <c r="AL60" s="40"/>
      <c r="AM60" s="57" t="s">
        <v>50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51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52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49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50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49</v>
      </c>
      <c r="AI75" s="40"/>
      <c r="AJ75" s="40"/>
      <c r="AK75" s="40"/>
      <c r="AL75" s="40"/>
      <c r="AM75" s="57" t="s">
        <v>50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20220112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Vrchlabí, oprava vodovodu v ulici Pražská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12. 1. 2022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30</v>
      </c>
      <c r="AJ89" s="37"/>
      <c r="AK89" s="37"/>
      <c r="AL89" s="37"/>
      <c r="AM89" s="69" t="str">
        <f>IF(E17="","",E17)</f>
        <v xml:space="preserve"> </v>
      </c>
      <c r="AN89" s="4"/>
      <c r="AO89" s="4"/>
      <c r="AP89" s="4"/>
      <c r="AQ89" s="37"/>
      <c r="AR89" s="38"/>
      <c r="AS89" s="70" t="s">
        <v>54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28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32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55</v>
      </c>
      <c r="D92" s="79"/>
      <c r="E92" s="79"/>
      <c r="F92" s="79"/>
      <c r="G92" s="79"/>
      <c r="H92" s="80"/>
      <c r="I92" s="81" t="s">
        <v>56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57</v>
      </c>
      <c r="AH92" s="79"/>
      <c r="AI92" s="79"/>
      <c r="AJ92" s="79"/>
      <c r="AK92" s="79"/>
      <c r="AL92" s="79"/>
      <c r="AM92" s="79"/>
      <c r="AN92" s="81" t="s">
        <v>58</v>
      </c>
      <c r="AO92" s="79"/>
      <c r="AP92" s="83"/>
      <c r="AQ92" s="84" t="s">
        <v>59</v>
      </c>
      <c r="AR92" s="38"/>
      <c r="AS92" s="85" t="s">
        <v>60</v>
      </c>
      <c r="AT92" s="86" t="s">
        <v>61</v>
      </c>
      <c r="AU92" s="86" t="s">
        <v>62</v>
      </c>
      <c r="AV92" s="86" t="s">
        <v>63</v>
      </c>
      <c r="AW92" s="86" t="s">
        <v>64</v>
      </c>
      <c r="AX92" s="86" t="s">
        <v>65</v>
      </c>
      <c r="AY92" s="86" t="s">
        <v>66</v>
      </c>
      <c r="AZ92" s="86" t="s">
        <v>67</v>
      </c>
      <c r="BA92" s="86" t="s">
        <v>68</v>
      </c>
      <c r="BB92" s="86" t="s">
        <v>69</v>
      </c>
      <c r="BC92" s="86" t="s">
        <v>70</v>
      </c>
      <c r="BD92" s="87" t="s">
        <v>71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72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ROUND(SUM(AG95:AG98),2)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ROUND(SUM(AS95:AS98),2)</f>
        <v>0</v>
      </c>
      <c r="AT94" s="98">
        <f>ROUND(SUM(AV94:AW94),2)</f>
        <v>0</v>
      </c>
      <c r="AU94" s="99">
        <f>ROUND(SUM(AU95:AU98),5)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ROUND(SUM(AZ95:AZ98),2)</f>
        <v>0</v>
      </c>
      <c r="BA94" s="98">
        <f>ROUND(SUM(BA95:BA98),2)</f>
        <v>0</v>
      </c>
      <c r="BB94" s="98">
        <f>ROUND(SUM(BB95:BB98),2)</f>
        <v>0</v>
      </c>
      <c r="BC94" s="98">
        <f>ROUND(SUM(BC95:BC98),2)</f>
        <v>0</v>
      </c>
      <c r="BD94" s="100">
        <f>ROUND(SUM(BD95:BD98),2)</f>
        <v>0</v>
      </c>
      <c r="BE94" s="6"/>
      <c r="BS94" s="101" t="s">
        <v>73</v>
      </c>
      <c r="BT94" s="101" t="s">
        <v>74</v>
      </c>
      <c r="BU94" s="102" t="s">
        <v>75</v>
      </c>
      <c r="BV94" s="101" t="s">
        <v>76</v>
      </c>
      <c r="BW94" s="101" t="s">
        <v>4</v>
      </c>
      <c r="BX94" s="101" t="s">
        <v>77</v>
      </c>
      <c r="CL94" s="101" t="s">
        <v>1</v>
      </c>
    </row>
    <row r="95" spans="1:91" s="7" customFormat="1" ht="16.5" customHeight="1">
      <c r="A95" s="103" t="s">
        <v>78</v>
      </c>
      <c r="B95" s="104"/>
      <c r="C95" s="105"/>
      <c r="D95" s="106" t="s">
        <v>79</v>
      </c>
      <c r="E95" s="106"/>
      <c r="F95" s="106"/>
      <c r="G95" s="106"/>
      <c r="H95" s="106"/>
      <c r="I95" s="107"/>
      <c r="J95" s="106" t="s">
        <v>80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'SO-01 - Pražská 1. etapa,...'!J30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81</v>
      </c>
      <c r="AR95" s="104"/>
      <c r="AS95" s="110">
        <v>0</v>
      </c>
      <c r="AT95" s="111">
        <f>ROUND(SUM(AV95:AW95),2)</f>
        <v>0</v>
      </c>
      <c r="AU95" s="112">
        <f>'SO-01 - Pražská 1. etapa,...'!P129</f>
        <v>0</v>
      </c>
      <c r="AV95" s="111">
        <f>'SO-01 - Pražská 1. etapa,...'!J33</f>
        <v>0</v>
      </c>
      <c r="AW95" s="111">
        <f>'SO-01 - Pražská 1. etapa,...'!J34</f>
        <v>0</v>
      </c>
      <c r="AX95" s="111">
        <f>'SO-01 - Pražská 1. etapa,...'!J35</f>
        <v>0</v>
      </c>
      <c r="AY95" s="111">
        <f>'SO-01 - Pražská 1. etapa,...'!J36</f>
        <v>0</v>
      </c>
      <c r="AZ95" s="111">
        <f>'SO-01 - Pražská 1. etapa,...'!F33</f>
        <v>0</v>
      </c>
      <c r="BA95" s="111">
        <f>'SO-01 - Pražská 1. etapa,...'!F34</f>
        <v>0</v>
      </c>
      <c r="BB95" s="111">
        <f>'SO-01 - Pražská 1. etapa,...'!F35</f>
        <v>0</v>
      </c>
      <c r="BC95" s="111">
        <f>'SO-01 - Pražská 1. etapa,...'!F36</f>
        <v>0</v>
      </c>
      <c r="BD95" s="113">
        <f>'SO-01 - Pražská 1. etapa,...'!F37</f>
        <v>0</v>
      </c>
      <c r="BE95" s="7"/>
      <c r="BT95" s="114" t="s">
        <v>8</v>
      </c>
      <c r="BV95" s="114" t="s">
        <v>76</v>
      </c>
      <c r="BW95" s="114" t="s">
        <v>82</v>
      </c>
      <c r="BX95" s="114" t="s">
        <v>4</v>
      </c>
      <c r="CL95" s="114" t="s">
        <v>1</v>
      </c>
      <c r="CM95" s="114" t="s">
        <v>83</v>
      </c>
    </row>
    <row r="96" spans="1:91" s="7" customFormat="1" ht="24.75" customHeight="1">
      <c r="A96" s="103" t="s">
        <v>78</v>
      </c>
      <c r="B96" s="104"/>
      <c r="C96" s="105"/>
      <c r="D96" s="106" t="s">
        <v>84</v>
      </c>
      <c r="E96" s="106"/>
      <c r="F96" s="106"/>
      <c r="G96" s="106"/>
      <c r="H96" s="106"/>
      <c r="I96" s="107"/>
      <c r="J96" s="106" t="s">
        <v>85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'SO-02 - Pražská 1. etapa,...'!J30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81</v>
      </c>
      <c r="AR96" s="104"/>
      <c r="AS96" s="110">
        <v>0</v>
      </c>
      <c r="AT96" s="111">
        <f>ROUND(SUM(AV96:AW96),2)</f>
        <v>0</v>
      </c>
      <c r="AU96" s="112">
        <f>'SO-02 - Pražská 1. etapa,...'!P129</f>
        <v>0</v>
      </c>
      <c r="AV96" s="111">
        <f>'SO-02 - Pražská 1. etapa,...'!J33</f>
        <v>0</v>
      </c>
      <c r="AW96" s="111">
        <f>'SO-02 - Pražská 1. etapa,...'!J34</f>
        <v>0</v>
      </c>
      <c r="AX96" s="111">
        <f>'SO-02 - Pražská 1. etapa,...'!J35</f>
        <v>0</v>
      </c>
      <c r="AY96" s="111">
        <f>'SO-02 - Pražská 1. etapa,...'!J36</f>
        <v>0</v>
      </c>
      <c r="AZ96" s="111">
        <f>'SO-02 - Pražská 1. etapa,...'!F33</f>
        <v>0</v>
      </c>
      <c r="BA96" s="111">
        <f>'SO-02 - Pražská 1. etapa,...'!F34</f>
        <v>0</v>
      </c>
      <c r="BB96" s="111">
        <f>'SO-02 - Pražská 1. etapa,...'!F35</f>
        <v>0</v>
      </c>
      <c r="BC96" s="111">
        <f>'SO-02 - Pražská 1. etapa,...'!F36</f>
        <v>0</v>
      </c>
      <c r="BD96" s="113">
        <f>'SO-02 - Pražská 1. etapa,...'!F37</f>
        <v>0</v>
      </c>
      <c r="BE96" s="7"/>
      <c r="BT96" s="114" t="s">
        <v>8</v>
      </c>
      <c r="BV96" s="114" t="s">
        <v>76</v>
      </c>
      <c r="BW96" s="114" t="s">
        <v>86</v>
      </c>
      <c r="BX96" s="114" t="s">
        <v>4</v>
      </c>
      <c r="CL96" s="114" t="s">
        <v>1</v>
      </c>
      <c r="CM96" s="114" t="s">
        <v>83</v>
      </c>
    </row>
    <row r="97" spans="1:91" s="7" customFormat="1" ht="24.75" customHeight="1">
      <c r="A97" s="103" t="s">
        <v>78</v>
      </c>
      <c r="B97" s="104"/>
      <c r="C97" s="105"/>
      <c r="D97" s="106" t="s">
        <v>87</v>
      </c>
      <c r="E97" s="106"/>
      <c r="F97" s="106"/>
      <c r="G97" s="106"/>
      <c r="H97" s="106"/>
      <c r="I97" s="107"/>
      <c r="J97" s="106" t="s">
        <v>88</v>
      </c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8">
        <f>'SO-03 - Pražská 1. etapa,...'!J30</f>
        <v>0</v>
      </c>
      <c r="AH97" s="107"/>
      <c r="AI97" s="107"/>
      <c r="AJ97" s="107"/>
      <c r="AK97" s="107"/>
      <c r="AL97" s="107"/>
      <c r="AM97" s="107"/>
      <c r="AN97" s="108">
        <f>SUM(AG97,AT97)</f>
        <v>0</v>
      </c>
      <c r="AO97" s="107"/>
      <c r="AP97" s="107"/>
      <c r="AQ97" s="109" t="s">
        <v>81</v>
      </c>
      <c r="AR97" s="104"/>
      <c r="AS97" s="110">
        <v>0</v>
      </c>
      <c r="AT97" s="111">
        <f>ROUND(SUM(AV97:AW97),2)</f>
        <v>0</v>
      </c>
      <c r="AU97" s="112">
        <f>'SO-03 - Pražská 1. etapa,...'!P129</f>
        <v>0</v>
      </c>
      <c r="AV97" s="111">
        <f>'SO-03 - Pražská 1. etapa,...'!J33</f>
        <v>0</v>
      </c>
      <c r="AW97" s="111">
        <f>'SO-03 - Pražská 1. etapa,...'!J34</f>
        <v>0</v>
      </c>
      <c r="AX97" s="111">
        <f>'SO-03 - Pražská 1. etapa,...'!J35</f>
        <v>0</v>
      </c>
      <c r="AY97" s="111">
        <f>'SO-03 - Pražská 1. etapa,...'!J36</f>
        <v>0</v>
      </c>
      <c r="AZ97" s="111">
        <f>'SO-03 - Pražská 1. etapa,...'!F33</f>
        <v>0</v>
      </c>
      <c r="BA97" s="111">
        <f>'SO-03 - Pražská 1. etapa,...'!F34</f>
        <v>0</v>
      </c>
      <c r="BB97" s="111">
        <f>'SO-03 - Pražská 1. etapa,...'!F35</f>
        <v>0</v>
      </c>
      <c r="BC97" s="111">
        <f>'SO-03 - Pražská 1. etapa,...'!F36</f>
        <v>0</v>
      </c>
      <c r="BD97" s="113">
        <f>'SO-03 - Pražská 1. etapa,...'!F37</f>
        <v>0</v>
      </c>
      <c r="BE97" s="7"/>
      <c r="BT97" s="114" t="s">
        <v>8</v>
      </c>
      <c r="BV97" s="114" t="s">
        <v>76</v>
      </c>
      <c r="BW97" s="114" t="s">
        <v>89</v>
      </c>
      <c r="BX97" s="114" t="s">
        <v>4</v>
      </c>
      <c r="CL97" s="114" t="s">
        <v>1</v>
      </c>
      <c r="CM97" s="114" t="s">
        <v>83</v>
      </c>
    </row>
    <row r="98" spans="1:91" s="7" customFormat="1" ht="16.5" customHeight="1">
      <c r="A98" s="103" t="s">
        <v>78</v>
      </c>
      <c r="B98" s="104"/>
      <c r="C98" s="105"/>
      <c r="D98" s="106" t="s">
        <v>90</v>
      </c>
      <c r="E98" s="106"/>
      <c r="F98" s="106"/>
      <c r="G98" s="106"/>
      <c r="H98" s="106"/>
      <c r="I98" s="107"/>
      <c r="J98" s="106" t="s">
        <v>91</v>
      </c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8">
        <f>'SO-04 - Pražská 2. etapa,...'!J30</f>
        <v>0</v>
      </c>
      <c r="AH98" s="107"/>
      <c r="AI98" s="107"/>
      <c r="AJ98" s="107"/>
      <c r="AK98" s="107"/>
      <c r="AL98" s="107"/>
      <c r="AM98" s="107"/>
      <c r="AN98" s="108">
        <f>SUM(AG98,AT98)</f>
        <v>0</v>
      </c>
      <c r="AO98" s="107"/>
      <c r="AP98" s="107"/>
      <c r="AQ98" s="109" t="s">
        <v>81</v>
      </c>
      <c r="AR98" s="104"/>
      <c r="AS98" s="115">
        <v>0</v>
      </c>
      <c r="AT98" s="116">
        <f>ROUND(SUM(AV98:AW98),2)</f>
        <v>0</v>
      </c>
      <c r="AU98" s="117">
        <f>'SO-04 - Pražská 2. etapa,...'!P129</f>
        <v>0</v>
      </c>
      <c r="AV98" s="116">
        <f>'SO-04 - Pražská 2. etapa,...'!J33</f>
        <v>0</v>
      </c>
      <c r="AW98" s="116">
        <f>'SO-04 - Pražská 2. etapa,...'!J34</f>
        <v>0</v>
      </c>
      <c r="AX98" s="116">
        <f>'SO-04 - Pražská 2. etapa,...'!J35</f>
        <v>0</v>
      </c>
      <c r="AY98" s="116">
        <f>'SO-04 - Pražská 2. etapa,...'!J36</f>
        <v>0</v>
      </c>
      <c r="AZ98" s="116">
        <f>'SO-04 - Pražská 2. etapa,...'!F33</f>
        <v>0</v>
      </c>
      <c r="BA98" s="116">
        <f>'SO-04 - Pražská 2. etapa,...'!F34</f>
        <v>0</v>
      </c>
      <c r="BB98" s="116">
        <f>'SO-04 - Pražská 2. etapa,...'!F35</f>
        <v>0</v>
      </c>
      <c r="BC98" s="116">
        <f>'SO-04 - Pražská 2. etapa,...'!F36</f>
        <v>0</v>
      </c>
      <c r="BD98" s="118">
        <f>'SO-04 - Pražská 2. etapa,...'!F37</f>
        <v>0</v>
      </c>
      <c r="BE98" s="7"/>
      <c r="BT98" s="114" t="s">
        <v>8</v>
      </c>
      <c r="BV98" s="114" t="s">
        <v>76</v>
      </c>
      <c r="BW98" s="114" t="s">
        <v>92</v>
      </c>
      <c r="BX98" s="114" t="s">
        <v>4</v>
      </c>
      <c r="CL98" s="114" t="s">
        <v>1</v>
      </c>
      <c r="CM98" s="114" t="s">
        <v>83</v>
      </c>
    </row>
    <row r="99" spans="1:57" s="2" customFormat="1" ht="30" customHeight="1">
      <c r="A99" s="37"/>
      <c r="B99" s="38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s="2" customFormat="1" ht="6.95" customHeight="1">
      <c r="A100" s="37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38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-01 - Pražská 1. etapa,...'!C2" display="/"/>
    <hyperlink ref="A96" location="'SO-02 - Pražská 1. etapa,...'!C2" display="/"/>
    <hyperlink ref="A97" location="'SO-03 - Pražská 1. etapa,...'!C2" display="/"/>
    <hyperlink ref="A98" location="'SO-04 - Pražská 2. etapa,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 hidden="1">
      <c r="B4" s="21"/>
      <c r="D4" s="22" t="s">
        <v>93</v>
      </c>
      <c r="L4" s="21"/>
      <c r="M4" s="119" t="s">
        <v>11</v>
      </c>
      <c r="AT4" s="18" t="s">
        <v>3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31" t="s">
        <v>16</v>
      </c>
      <c r="L6" s="21"/>
    </row>
    <row r="7" spans="2:12" s="1" customFormat="1" ht="16.5" customHeight="1" hidden="1">
      <c r="B7" s="21"/>
      <c r="E7" s="120" t="str">
        <f>'Rekapitulace stavby'!K6</f>
        <v>Vrchlabí, oprava vodovodu v ulici Pražská</v>
      </c>
      <c r="F7" s="31"/>
      <c r="G7" s="31"/>
      <c r="H7" s="31"/>
      <c r="L7" s="21"/>
    </row>
    <row r="8" spans="1:31" s="2" customFormat="1" ht="12" customHeight="1" hidden="1">
      <c r="A8" s="37"/>
      <c r="B8" s="38"/>
      <c r="C8" s="37"/>
      <c r="D8" s="31" t="s">
        <v>94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38"/>
      <c r="C9" s="37"/>
      <c r="D9" s="37"/>
      <c r="E9" s="66" t="s">
        <v>95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12. 1. 2022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27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27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 hidden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ROUND(J129,2)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38"/>
      <c r="C33" s="37"/>
      <c r="D33" s="125" t="s">
        <v>38</v>
      </c>
      <c r="E33" s="31" t="s">
        <v>39</v>
      </c>
      <c r="F33" s="126">
        <f>ROUND((SUM(BE129:BE274)),2)</f>
        <v>0</v>
      </c>
      <c r="G33" s="37"/>
      <c r="H33" s="37"/>
      <c r="I33" s="127">
        <v>0.21</v>
      </c>
      <c r="J33" s="126">
        <f>ROUND(((SUM(BE129:BE274))*I33),2)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38"/>
      <c r="C34" s="37"/>
      <c r="D34" s="37"/>
      <c r="E34" s="31" t="s">
        <v>40</v>
      </c>
      <c r="F34" s="126">
        <f>ROUND((SUM(BF129:BF274)),2)</f>
        <v>0</v>
      </c>
      <c r="G34" s="37"/>
      <c r="H34" s="37"/>
      <c r="I34" s="127">
        <v>0.15</v>
      </c>
      <c r="J34" s="126">
        <f>ROUND(((SUM(BF129:BF274))*I34),2)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41</v>
      </c>
      <c r="F35" s="126">
        <f>ROUND((SUM(BG129:BG274)),2)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42</v>
      </c>
      <c r="F36" s="126">
        <f>ROUND((SUM(BH129:BH274)),2)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43</v>
      </c>
      <c r="F37" s="126">
        <f>ROUND((SUM(BI129:BI274)),2)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96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Vrchlabí, oprava vodovodu v ulici Pražská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94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SO-01 - Pražská 1. etapa, km 0-0,28810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12. 1. 2022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30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97</v>
      </c>
      <c r="D94" s="128"/>
      <c r="E94" s="128"/>
      <c r="F94" s="128"/>
      <c r="G94" s="128"/>
      <c r="H94" s="128"/>
      <c r="I94" s="128"/>
      <c r="J94" s="137" t="s">
        <v>98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99</v>
      </c>
      <c r="D96" s="37"/>
      <c r="E96" s="37"/>
      <c r="F96" s="37"/>
      <c r="G96" s="37"/>
      <c r="H96" s="37"/>
      <c r="I96" s="37"/>
      <c r="J96" s="95">
        <f>J129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100</v>
      </c>
    </row>
    <row r="97" spans="1:31" s="9" customFormat="1" ht="24.95" customHeight="1">
      <c r="A97" s="9"/>
      <c r="B97" s="139"/>
      <c r="C97" s="9"/>
      <c r="D97" s="140" t="s">
        <v>101</v>
      </c>
      <c r="E97" s="141"/>
      <c r="F97" s="141"/>
      <c r="G97" s="141"/>
      <c r="H97" s="141"/>
      <c r="I97" s="141"/>
      <c r="J97" s="142">
        <f>J130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102</v>
      </c>
      <c r="E98" s="145"/>
      <c r="F98" s="145"/>
      <c r="G98" s="145"/>
      <c r="H98" s="145"/>
      <c r="I98" s="145"/>
      <c r="J98" s="146">
        <f>J131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103</v>
      </c>
      <c r="E99" s="145"/>
      <c r="F99" s="145"/>
      <c r="G99" s="145"/>
      <c r="H99" s="145"/>
      <c r="I99" s="145"/>
      <c r="J99" s="146">
        <f>J170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104</v>
      </c>
      <c r="E100" s="145"/>
      <c r="F100" s="145"/>
      <c r="G100" s="145"/>
      <c r="H100" s="145"/>
      <c r="I100" s="145"/>
      <c r="J100" s="146">
        <f>J179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105</v>
      </c>
      <c r="E101" s="145"/>
      <c r="F101" s="145"/>
      <c r="G101" s="145"/>
      <c r="H101" s="145"/>
      <c r="I101" s="145"/>
      <c r="J101" s="146">
        <f>J200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106</v>
      </c>
      <c r="E102" s="145"/>
      <c r="F102" s="145"/>
      <c r="G102" s="145"/>
      <c r="H102" s="145"/>
      <c r="I102" s="145"/>
      <c r="J102" s="146">
        <f>J247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107</v>
      </c>
      <c r="E103" s="145"/>
      <c r="F103" s="145"/>
      <c r="G103" s="145"/>
      <c r="H103" s="145"/>
      <c r="I103" s="145"/>
      <c r="J103" s="146">
        <f>J257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108</v>
      </c>
      <c r="E104" s="145"/>
      <c r="F104" s="145"/>
      <c r="G104" s="145"/>
      <c r="H104" s="145"/>
      <c r="I104" s="145"/>
      <c r="J104" s="146">
        <f>J261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39"/>
      <c r="C105" s="9"/>
      <c r="D105" s="140" t="s">
        <v>109</v>
      </c>
      <c r="E105" s="141"/>
      <c r="F105" s="141"/>
      <c r="G105" s="141"/>
      <c r="H105" s="141"/>
      <c r="I105" s="141"/>
      <c r="J105" s="142">
        <f>J263</f>
        <v>0</v>
      </c>
      <c r="K105" s="9"/>
      <c r="L105" s="13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43"/>
      <c r="C106" s="10"/>
      <c r="D106" s="144" t="s">
        <v>110</v>
      </c>
      <c r="E106" s="145"/>
      <c r="F106" s="145"/>
      <c r="G106" s="145"/>
      <c r="H106" s="145"/>
      <c r="I106" s="145"/>
      <c r="J106" s="146">
        <f>J264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3"/>
      <c r="C107" s="10"/>
      <c r="D107" s="144" t="s">
        <v>111</v>
      </c>
      <c r="E107" s="145"/>
      <c r="F107" s="145"/>
      <c r="G107" s="145"/>
      <c r="H107" s="145"/>
      <c r="I107" s="145"/>
      <c r="J107" s="146">
        <f>J269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43"/>
      <c r="C108" s="10"/>
      <c r="D108" s="144" t="s">
        <v>112</v>
      </c>
      <c r="E108" s="145"/>
      <c r="F108" s="145"/>
      <c r="G108" s="145"/>
      <c r="H108" s="145"/>
      <c r="I108" s="145"/>
      <c r="J108" s="146">
        <f>J271</f>
        <v>0</v>
      </c>
      <c r="K108" s="10"/>
      <c r="L108" s="14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43"/>
      <c r="C109" s="10"/>
      <c r="D109" s="144" t="s">
        <v>113</v>
      </c>
      <c r="E109" s="145"/>
      <c r="F109" s="145"/>
      <c r="G109" s="145"/>
      <c r="H109" s="145"/>
      <c r="I109" s="145"/>
      <c r="J109" s="146">
        <f>J273</f>
        <v>0</v>
      </c>
      <c r="K109" s="10"/>
      <c r="L109" s="14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114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7"/>
      <c r="D119" s="37"/>
      <c r="E119" s="120" t="str">
        <f>E7</f>
        <v>Vrchlabí, oprava vodovodu v ulici Pražská</v>
      </c>
      <c r="F119" s="31"/>
      <c r="G119" s="31"/>
      <c r="H119" s="31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94</v>
      </c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7"/>
      <c r="D121" s="37"/>
      <c r="E121" s="66" t="str">
        <f>E9</f>
        <v>SO-01 - Pražská 1. etapa, km 0-0,28810</v>
      </c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20</v>
      </c>
      <c r="D123" s="37"/>
      <c r="E123" s="37"/>
      <c r="F123" s="26" t="str">
        <f>F12</f>
        <v xml:space="preserve"> </v>
      </c>
      <c r="G123" s="37"/>
      <c r="H123" s="37"/>
      <c r="I123" s="31" t="s">
        <v>22</v>
      </c>
      <c r="J123" s="68" t="str">
        <f>IF(J12="","",J12)</f>
        <v>12. 1. 2022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24</v>
      </c>
      <c r="D125" s="37"/>
      <c r="E125" s="37"/>
      <c r="F125" s="26" t="str">
        <f>E15</f>
        <v xml:space="preserve"> </v>
      </c>
      <c r="G125" s="37"/>
      <c r="H125" s="37"/>
      <c r="I125" s="31" t="s">
        <v>30</v>
      </c>
      <c r="J125" s="35" t="str">
        <f>E21</f>
        <v xml:space="preserve"> </v>
      </c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28</v>
      </c>
      <c r="D126" s="37"/>
      <c r="E126" s="37"/>
      <c r="F126" s="26" t="str">
        <f>IF(E18="","",E18)</f>
        <v>Vyplň údaj</v>
      </c>
      <c r="G126" s="37"/>
      <c r="H126" s="37"/>
      <c r="I126" s="31" t="s">
        <v>32</v>
      </c>
      <c r="J126" s="35" t="str">
        <f>E24</f>
        <v xml:space="preserve"> 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1" customFormat="1" ht="29.25" customHeight="1">
      <c r="A128" s="147"/>
      <c r="B128" s="148"/>
      <c r="C128" s="149" t="s">
        <v>115</v>
      </c>
      <c r="D128" s="150" t="s">
        <v>59</v>
      </c>
      <c r="E128" s="150" t="s">
        <v>55</v>
      </c>
      <c r="F128" s="150" t="s">
        <v>56</v>
      </c>
      <c r="G128" s="150" t="s">
        <v>116</v>
      </c>
      <c r="H128" s="150" t="s">
        <v>117</v>
      </c>
      <c r="I128" s="150" t="s">
        <v>118</v>
      </c>
      <c r="J128" s="150" t="s">
        <v>98</v>
      </c>
      <c r="K128" s="151" t="s">
        <v>119</v>
      </c>
      <c r="L128" s="152"/>
      <c r="M128" s="85" t="s">
        <v>1</v>
      </c>
      <c r="N128" s="86" t="s">
        <v>38</v>
      </c>
      <c r="O128" s="86" t="s">
        <v>120</v>
      </c>
      <c r="P128" s="86" t="s">
        <v>121</v>
      </c>
      <c r="Q128" s="86" t="s">
        <v>122</v>
      </c>
      <c r="R128" s="86" t="s">
        <v>123</v>
      </c>
      <c r="S128" s="86" t="s">
        <v>124</v>
      </c>
      <c r="T128" s="87" t="s">
        <v>125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</row>
    <row r="129" spans="1:63" s="2" customFormat="1" ht="22.8" customHeight="1">
      <c r="A129" s="37"/>
      <c r="B129" s="38"/>
      <c r="C129" s="92" t="s">
        <v>126</v>
      </c>
      <c r="D129" s="37"/>
      <c r="E129" s="37"/>
      <c r="F129" s="37"/>
      <c r="G129" s="37"/>
      <c r="H129" s="37"/>
      <c r="I129" s="37"/>
      <c r="J129" s="153">
        <f>BK129</f>
        <v>0</v>
      </c>
      <c r="K129" s="37"/>
      <c r="L129" s="38"/>
      <c r="M129" s="88"/>
      <c r="N129" s="72"/>
      <c r="O129" s="89"/>
      <c r="P129" s="154">
        <f>P130+P263</f>
        <v>0</v>
      </c>
      <c r="Q129" s="89"/>
      <c r="R129" s="154">
        <f>R130+R263</f>
        <v>28.041682137</v>
      </c>
      <c r="S129" s="89"/>
      <c r="T129" s="155">
        <f>T130+T263</f>
        <v>294.9886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73</v>
      </c>
      <c r="AU129" s="18" t="s">
        <v>100</v>
      </c>
      <c r="BK129" s="156">
        <f>BK130+BK263</f>
        <v>0</v>
      </c>
    </row>
    <row r="130" spans="1:63" s="12" customFormat="1" ht="25.9" customHeight="1">
      <c r="A130" s="12"/>
      <c r="B130" s="157"/>
      <c r="C130" s="12"/>
      <c r="D130" s="158" t="s">
        <v>73</v>
      </c>
      <c r="E130" s="159" t="s">
        <v>127</v>
      </c>
      <c r="F130" s="159" t="s">
        <v>128</v>
      </c>
      <c r="G130" s="12"/>
      <c r="H130" s="12"/>
      <c r="I130" s="160"/>
      <c r="J130" s="161">
        <f>BK130</f>
        <v>0</v>
      </c>
      <c r="K130" s="12"/>
      <c r="L130" s="157"/>
      <c r="M130" s="162"/>
      <c r="N130" s="163"/>
      <c r="O130" s="163"/>
      <c r="P130" s="164">
        <f>P131+P170+P179+P200+P247+P257+P261</f>
        <v>0</v>
      </c>
      <c r="Q130" s="163"/>
      <c r="R130" s="164">
        <f>R131+R170+R179+R200+R247+R257+R261</f>
        <v>28.041682137</v>
      </c>
      <c r="S130" s="163"/>
      <c r="T130" s="165">
        <f>T131+T170+T179+T200+T247+T257+T261</f>
        <v>294.9886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8" t="s">
        <v>8</v>
      </c>
      <c r="AT130" s="166" t="s">
        <v>73</v>
      </c>
      <c r="AU130" s="166" t="s">
        <v>74</v>
      </c>
      <c r="AY130" s="158" t="s">
        <v>129</v>
      </c>
      <c r="BK130" s="167">
        <f>BK131+BK170+BK179+BK200+BK247+BK257+BK261</f>
        <v>0</v>
      </c>
    </row>
    <row r="131" spans="1:63" s="12" customFormat="1" ht="22.8" customHeight="1">
      <c r="A131" s="12"/>
      <c r="B131" s="157"/>
      <c r="C131" s="12"/>
      <c r="D131" s="158" t="s">
        <v>73</v>
      </c>
      <c r="E131" s="168" t="s">
        <v>8</v>
      </c>
      <c r="F131" s="168" t="s">
        <v>130</v>
      </c>
      <c r="G131" s="12"/>
      <c r="H131" s="12"/>
      <c r="I131" s="160"/>
      <c r="J131" s="169">
        <f>BK131</f>
        <v>0</v>
      </c>
      <c r="K131" s="12"/>
      <c r="L131" s="157"/>
      <c r="M131" s="162"/>
      <c r="N131" s="163"/>
      <c r="O131" s="163"/>
      <c r="P131" s="164">
        <f>SUM(P132:P169)</f>
        <v>0</v>
      </c>
      <c r="Q131" s="163"/>
      <c r="R131" s="164">
        <f>SUM(R132:R169)</f>
        <v>0.698287472</v>
      </c>
      <c r="S131" s="163"/>
      <c r="T131" s="165">
        <f>SUM(T132:T169)</f>
        <v>294.8038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8" t="s">
        <v>8</v>
      </c>
      <c r="AT131" s="166" t="s">
        <v>73</v>
      </c>
      <c r="AU131" s="166" t="s">
        <v>8</v>
      </c>
      <c r="AY131" s="158" t="s">
        <v>129</v>
      </c>
      <c r="BK131" s="167">
        <f>SUM(BK132:BK169)</f>
        <v>0</v>
      </c>
    </row>
    <row r="132" spans="1:65" s="2" customFormat="1" ht="24.15" customHeight="1">
      <c r="A132" s="37"/>
      <c r="B132" s="170"/>
      <c r="C132" s="171" t="s">
        <v>8</v>
      </c>
      <c r="D132" s="171" t="s">
        <v>131</v>
      </c>
      <c r="E132" s="172" t="s">
        <v>132</v>
      </c>
      <c r="F132" s="173" t="s">
        <v>133</v>
      </c>
      <c r="G132" s="174" t="s">
        <v>134</v>
      </c>
      <c r="H132" s="175">
        <v>32</v>
      </c>
      <c r="I132" s="176"/>
      <c r="J132" s="175">
        <f>ROUND(I132*H132,0)</f>
        <v>0</v>
      </c>
      <c r="K132" s="173" t="s">
        <v>135</v>
      </c>
      <c r="L132" s="38"/>
      <c r="M132" s="177" t="s">
        <v>1</v>
      </c>
      <c r="N132" s="178" t="s">
        <v>39</v>
      </c>
      <c r="O132" s="76"/>
      <c r="P132" s="179">
        <f>O132*H132</f>
        <v>0</v>
      </c>
      <c r="Q132" s="179">
        <v>0</v>
      </c>
      <c r="R132" s="179">
        <f>Q132*H132</f>
        <v>0</v>
      </c>
      <c r="S132" s="179">
        <v>0.26</v>
      </c>
      <c r="T132" s="180">
        <f>S132*H132</f>
        <v>8.32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1" t="s">
        <v>136</v>
      </c>
      <c r="AT132" s="181" t="s">
        <v>131</v>
      </c>
      <c r="AU132" s="181" t="s">
        <v>83</v>
      </c>
      <c r="AY132" s="18" t="s">
        <v>129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8" t="s">
        <v>8</v>
      </c>
      <c r="BK132" s="182">
        <f>ROUND(I132*H132,0)</f>
        <v>0</v>
      </c>
      <c r="BL132" s="18" t="s">
        <v>136</v>
      </c>
      <c r="BM132" s="181" t="s">
        <v>137</v>
      </c>
    </row>
    <row r="133" spans="1:51" s="13" customFormat="1" ht="12">
      <c r="A133" s="13"/>
      <c r="B133" s="183"/>
      <c r="C133" s="13"/>
      <c r="D133" s="184" t="s">
        <v>138</v>
      </c>
      <c r="E133" s="185" t="s">
        <v>1</v>
      </c>
      <c r="F133" s="186" t="s">
        <v>139</v>
      </c>
      <c r="G133" s="13"/>
      <c r="H133" s="187">
        <v>32</v>
      </c>
      <c r="I133" s="188"/>
      <c r="J133" s="13"/>
      <c r="K133" s="13"/>
      <c r="L133" s="183"/>
      <c r="M133" s="189"/>
      <c r="N133" s="190"/>
      <c r="O133" s="190"/>
      <c r="P133" s="190"/>
      <c r="Q133" s="190"/>
      <c r="R133" s="190"/>
      <c r="S133" s="190"/>
      <c r="T133" s="19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5" t="s">
        <v>138</v>
      </c>
      <c r="AU133" s="185" t="s">
        <v>83</v>
      </c>
      <c r="AV133" s="13" t="s">
        <v>83</v>
      </c>
      <c r="AW133" s="13" t="s">
        <v>31</v>
      </c>
      <c r="AX133" s="13" t="s">
        <v>8</v>
      </c>
      <c r="AY133" s="185" t="s">
        <v>129</v>
      </c>
    </row>
    <row r="134" spans="1:65" s="2" customFormat="1" ht="24.15" customHeight="1">
      <c r="A134" s="37"/>
      <c r="B134" s="170"/>
      <c r="C134" s="171" t="s">
        <v>83</v>
      </c>
      <c r="D134" s="171" t="s">
        <v>131</v>
      </c>
      <c r="E134" s="172" t="s">
        <v>140</v>
      </c>
      <c r="F134" s="173" t="s">
        <v>141</v>
      </c>
      <c r="G134" s="174" t="s">
        <v>134</v>
      </c>
      <c r="H134" s="175">
        <v>246.8</v>
      </c>
      <c r="I134" s="176"/>
      <c r="J134" s="175">
        <f>ROUND(I134*H134,0)</f>
        <v>0</v>
      </c>
      <c r="K134" s="173" t="s">
        <v>135</v>
      </c>
      <c r="L134" s="38"/>
      <c r="M134" s="177" t="s">
        <v>1</v>
      </c>
      <c r="N134" s="178" t="s">
        <v>39</v>
      </c>
      <c r="O134" s="76"/>
      <c r="P134" s="179">
        <f>O134*H134</f>
        <v>0</v>
      </c>
      <c r="Q134" s="179">
        <v>0</v>
      </c>
      <c r="R134" s="179">
        <f>Q134*H134</f>
        <v>0</v>
      </c>
      <c r="S134" s="179">
        <v>0.316</v>
      </c>
      <c r="T134" s="180">
        <f>S134*H134</f>
        <v>77.9888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1" t="s">
        <v>136</v>
      </c>
      <c r="AT134" s="181" t="s">
        <v>131</v>
      </c>
      <c r="AU134" s="181" t="s">
        <v>83</v>
      </c>
      <c r="AY134" s="18" t="s">
        <v>129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18" t="s">
        <v>8</v>
      </c>
      <c r="BK134" s="182">
        <f>ROUND(I134*H134,0)</f>
        <v>0</v>
      </c>
      <c r="BL134" s="18" t="s">
        <v>136</v>
      </c>
      <c r="BM134" s="181" t="s">
        <v>142</v>
      </c>
    </row>
    <row r="135" spans="1:51" s="13" customFormat="1" ht="12">
      <c r="A135" s="13"/>
      <c r="B135" s="183"/>
      <c r="C135" s="13"/>
      <c r="D135" s="184" t="s">
        <v>138</v>
      </c>
      <c r="E135" s="185" t="s">
        <v>1</v>
      </c>
      <c r="F135" s="186" t="s">
        <v>143</v>
      </c>
      <c r="G135" s="13"/>
      <c r="H135" s="187">
        <v>232</v>
      </c>
      <c r="I135" s="188"/>
      <c r="J135" s="13"/>
      <c r="K135" s="13"/>
      <c r="L135" s="183"/>
      <c r="M135" s="189"/>
      <c r="N135" s="190"/>
      <c r="O135" s="190"/>
      <c r="P135" s="190"/>
      <c r="Q135" s="190"/>
      <c r="R135" s="190"/>
      <c r="S135" s="190"/>
      <c r="T135" s="19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5" t="s">
        <v>138</v>
      </c>
      <c r="AU135" s="185" t="s">
        <v>83</v>
      </c>
      <c r="AV135" s="13" t="s">
        <v>83</v>
      </c>
      <c r="AW135" s="13" t="s">
        <v>31</v>
      </c>
      <c r="AX135" s="13" t="s">
        <v>74</v>
      </c>
      <c r="AY135" s="185" t="s">
        <v>129</v>
      </c>
    </row>
    <row r="136" spans="1:51" s="13" customFormat="1" ht="12">
      <c r="A136" s="13"/>
      <c r="B136" s="183"/>
      <c r="C136" s="13"/>
      <c r="D136" s="184" t="s">
        <v>138</v>
      </c>
      <c r="E136" s="185" t="s">
        <v>1</v>
      </c>
      <c r="F136" s="186" t="s">
        <v>144</v>
      </c>
      <c r="G136" s="13"/>
      <c r="H136" s="187">
        <v>14.8</v>
      </c>
      <c r="I136" s="188"/>
      <c r="J136" s="13"/>
      <c r="K136" s="13"/>
      <c r="L136" s="183"/>
      <c r="M136" s="189"/>
      <c r="N136" s="190"/>
      <c r="O136" s="190"/>
      <c r="P136" s="190"/>
      <c r="Q136" s="190"/>
      <c r="R136" s="190"/>
      <c r="S136" s="190"/>
      <c r="T136" s="19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5" t="s">
        <v>138</v>
      </c>
      <c r="AU136" s="185" t="s">
        <v>83</v>
      </c>
      <c r="AV136" s="13" t="s">
        <v>83</v>
      </c>
      <c r="AW136" s="13" t="s">
        <v>31</v>
      </c>
      <c r="AX136" s="13" t="s">
        <v>74</v>
      </c>
      <c r="AY136" s="185" t="s">
        <v>129</v>
      </c>
    </row>
    <row r="137" spans="1:51" s="14" customFormat="1" ht="12">
      <c r="A137" s="14"/>
      <c r="B137" s="192"/>
      <c r="C137" s="14"/>
      <c r="D137" s="184" t="s">
        <v>138</v>
      </c>
      <c r="E137" s="193" t="s">
        <v>1</v>
      </c>
      <c r="F137" s="194" t="s">
        <v>145</v>
      </c>
      <c r="G137" s="14"/>
      <c r="H137" s="195">
        <v>246.8</v>
      </c>
      <c r="I137" s="196"/>
      <c r="J137" s="14"/>
      <c r="K137" s="14"/>
      <c r="L137" s="192"/>
      <c r="M137" s="197"/>
      <c r="N137" s="198"/>
      <c r="O137" s="198"/>
      <c r="P137" s="198"/>
      <c r="Q137" s="198"/>
      <c r="R137" s="198"/>
      <c r="S137" s="198"/>
      <c r="T137" s="19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193" t="s">
        <v>138</v>
      </c>
      <c r="AU137" s="193" t="s">
        <v>83</v>
      </c>
      <c r="AV137" s="14" t="s">
        <v>136</v>
      </c>
      <c r="AW137" s="14" t="s">
        <v>31</v>
      </c>
      <c r="AX137" s="14" t="s">
        <v>8</v>
      </c>
      <c r="AY137" s="193" t="s">
        <v>129</v>
      </c>
    </row>
    <row r="138" spans="1:65" s="2" customFormat="1" ht="33" customHeight="1">
      <c r="A138" s="37"/>
      <c r="B138" s="170"/>
      <c r="C138" s="171" t="s">
        <v>146</v>
      </c>
      <c r="D138" s="171" t="s">
        <v>131</v>
      </c>
      <c r="E138" s="172" t="s">
        <v>147</v>
      </c>
      <c r="F138" s="173" t="s">
        <v>148</v>
      </c>
      <c r="G138" s="174" t="s">
        <v>134</v>
      </c>
      <c r="H138" s="175">
        <v>1813</v>
      </c>
      <c r="I138" s="176"/>
      <c r="J138" s="175">
        <f>ROUND(I138*H138,0)</f>
        <v>0</v>
      </c>
      <c r="K138" s="173" t="s">
        <v>135</v>
      </c>
      <c r="L138" s="38"/>
      <c r="M138" s="177" t="s">
        <v>1</v>
      </c>
      <c r="N138" s="178" t="s">
        <v>39</v>
      </c>
      <c r="O138" s="76"/>
      <c r="P138" s="179">
        <f>O138*H138</f>
        <v>0</v>
      </c>
      <c r="Q138" s="179">
        <v>5E-05</v>
      </c>
      <c r="R138" s="179">
        <f>Q138*H138</f>
        <v>0.09065000000000001</v>
      </c>
      <c r="S138" s="179">
        <v>0.115</v>
      </c>
      <c r="T138" s="180">
        <f>S138*H138</f>
        <v>208.495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1" t="s">
        <v>136</v>
      </c>
      <c r="AT138" s="181" t="s">
        <v>131</v>
      </c>
      <c r="AU138" s="181" t="s">
        <v>83</v>
      </c>
      <c r="AY138" s="18" t="s">
        <v>129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18" t="s">
        <v>8</v>
      </c>
      <c r="BK138" s="182">
        <f>ROUND(I138*H138,0)</f>
        <v>0</v>
      </c>
      <c r="BL138" s="18" t="s">
        <v>136</v>
      </c>
      <c r="BM138" s="181" t="s">
        <v>149</v>
      </c>
    </row>
    <row r="139" spans="1:51" s="13" customFormat="1" ht="12">
      <c r="A139" s="13"/>
      <c r="B139" s="183"/>
      <c r="C139" s="13"/>
      <c r="D139" s="184" t="s">
        <v>138</v>
      </c>
      <c r="E139" s="185" t="s">
        <v>1</v>
      </c>
      <c r="F139" s="186" t="s">
        <v>150</v>
      </c>
      <c r="G139" s="13"/>
      <c r="H139" s="187">
        <v>148</v>
      </c>
      <c r="I139" s="188"/>
      <c r="J139" s="13"/>
      <c r="K139" s="13"/>
      <c r="L139" s="183"/>
      <c r="M139" s="189"/>
      <c r="N139" s="190"/>
      <c r="O139" s="190"/>
      <c r="P139" s="190"/>
      <c r="Q139" s="190"/>
      <c r="R139" s="190"/>
      <c r="S139" s="190"/>
      <c r="T139" s="19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5" t="s">
        <v>138</v>
      </c>
      <c r="AU139" s="185" t="s">
        <v>83</v>
      </c>
      <c r="AV139" s="13" t="s">
        <v>83</v>
      </c>
      <c r="AW139" s="13" t="s">
        <v>31</v>
      </c>
      <c r="AX139" s="13" t="s">
        <v>74</v>
      </c>
      <c r="AY139" s="185" t="s">
        <v>129</v>
      </c>
    </row>
    <row r="140" spans="1:51" s="13" customFormat="1" ht="12">
      <c r="A140" s="13"/>
      <c r="B140" s="183"/>
      <c r="C140" s="13"/>
      <c r="D140" s="184" t="s">
        <v>138</v>
      </c>
      <c r="E140" s="185" t="s">
        <v>1</v>
      </c>
      <c r="F140" s="186" t="s">
        <v>151</v>
      </c>
      <c r="G140" s="13"/>
      <c r="H140" s="187">
        <v>999</v>
      </c>
      <c r="I140" s="188"/>
      <c r="J140" s="13"/>
      <c r="K140" s="13"/>
      <c r="L140" s="183"/>
      <c r="M140" s="189"/>
      <c r="N140" s="190"/>
      <c r="O140" s="190"/>
      <c r="P140" s="190"/>
      <c r="Q140" s="190"/>
      <c r="R140" s="190"/>
      <c r="S140" s="190"/>
      <c r="T140" s="19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5" t="s">
        <v>138</v>
      </c>
      <c r="AU140" s="185" t="s">
        <v>83</v>
      </c>
      <c r="AV140" s="13" t="s">
        <v>83</v>
      </c>
      <c r="AW140" s="13" t="s">
        <v>31</v>
      </c>
      <c r="AX140" s="13" t="s">
        <v>74</v>
      </c>
      <c r="AY140" s="185" t="s">
        <v>129</v>
      </c>
    </row>
    <row r="141" spans="1:51" s="13" customFormat="1" ht="12">
      <c r="A141" s="13"/>
      <c r="B141" s="183"/>
      <c r="C141" s="13"/>
      <c r="D141" s="184" t="s">
        <v>138</v>
      </c>
      <c r="E141" s="185" t="s">
        <v>1</v>
      </c>
      <c r="F141" s="186" t="s">
        <v>152</v>
      </c>
      <c r="G141" s="13"/>
      <c r="H141" s="187">
        <v>666</v>
      </c>
      <c r="I141" s="188"/>
      <c r="J141" s="13"/>
      <c r="K141" s="13"/>
      <c r="L141" s="183"/>
      <c r="M141" s="189"/>
      <c r="N141" s="190"/>
      <c r="O141" s="190"/>
      <c r="P141" s="190"/>
      <c r="Q141" s="190"/>
      <c r="R141" s="190"/>
      <c r="S141" s="190"/>
      <c r="T141" s="19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5" t="s">
        <v>138</v>
      </c>
      <c r="AU141" s="185" t="s">
        <v>83</v>
      </c>
      <c r="AV141" s="13" t="s">
        <v>83</v>
      </c>
      <c r="AW141" s="13" t="s">
        <v>31</v>
      </c>
      <c r="AX141" s="13" t="s">
        <v>74</v>
      </c>
      <c r="AY141" s="185" t="s">
        <v>129</v>
      </c>
    </row>
    <row r="142" spans="1:51" s="14" customFormat="1" ht="12">
      <c r="A142" s="14"/>
      <c r="B142" s="192"/>
      <c r="C142" s="14"/>
      <c r="D142" s="184" t="s">
        <v>138</v>
      </c>
      <c r="E142" s="193" t="s">
        <v>1</v>
      </c>
      <c r="F142" s="194" t="s">
        <v>145</v>
      </c>
      <c r="G142" s="14"/>
      <c r="H142" s="195">
        <v>1813</v>
      </c>
      <c r="I142" s="196"/>
      <c r="J142" s="14"/>
      <c r="K142" s="14"/>
      <c r="L142" s="192"/>
      <c r="M142" s="197"/>
      <c r="N142" s="198"/>
      <c r="O142" s="198"/>
      <c r="P142" s="198"/>
      <c r="Q142" s="198"/>
      <c r="R142" s="198"/>
      <c r="S142" s="198"/>
      <c r="T142" s="19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193" t="s">
        <v>138</v>
      </c>
      <c r="AU142" s="193" t="s">
        <v>83</v>
      </c>
      <c r="AV142" s="14" t="s">
        <v>136</v>
      </c>
      <c r="AW142" s="14" t="s">
        <v>31</v>
      </c>
      <c r="AX142" s="14" t="s">
        <v>8</v>
      </c>
      <c r="AY142" s="193" t="s">
        <v>129</v>
      </c>
    </row>
    <row r="143" spans="1:65" s="2" customFormat="1" ht="24.15" customHeight="1">
      <c r="A143" s="37"/>
      <c r="B143" s="170"/>
      <c r="C143" s="171" t="s">
        <v>136</v>
      </c>
      <c r="D143" s="171" t="s">
        <v>131</v>
      </c>
      <c r="E143" s="172" t="s">
        <v>153</v>
      </c>
      <c r="F143" s="173" t="s">
        <v>154</v>
      </c>
      <c r="G143" s="174" t="s">
        <v>155</v>
      </c>
      <c r="H143" s="175">
        <v>448.03</v>
      </c>
      <c r="I143" s="176"/>
      <c r="J143" s="175">
        <f>ROUND(I143*H143,0)</f>
        <v>0</v>
      </c>
      <c r="K143" s="173" t="s">
        <v>135</v>
      </c>
      <c r="L143" s="38"/>
      <c r="M143" s="177" t="s">
        <v>1</v>
      </c>
      <c r="N143" s="178" t="s">
        <v>39</v>
      </c>
      <c r="O143" s="76"/>
      <c r="P143" s="179">
        <f>O143*H143</f>
        <v>0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1" t="s">
        <v>136</v>
      </c>
      <c r="AT143" s="181" t="s">
        <v>131</v>
      </c>
      <c r="AU143" s="181" t="s">
        <v>83</v>
      </c>
      <c r="AY143" s="18" t="s">
        <v>129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18" t="s">
        <v>8</v>
      </c>
      <c r="BK143" s="182">
        <f>ROUND(I143*H143,0)</f>
        <v>0</v>
      </c>
      <c r="BL143" s="18" t="s">
        <v>136</v>
      </c>
      <c r="BM143" s="181" t="s">
        <v>156</v>
      </c>
    </row>
    <row r="144" spans="1:65" s="2" customFormat="1" ht="33" customHeight="1">
      <c r="A144" s="37"/>
      <c r="B144" s="170"/>
      <c r="C144" s="171" t="s">
        <v>157</v>
      </c>
      <c r="D144" s="171" t="s">
        <v>131</v>
      </c>
      <c r="E144" s="172" t="s">
        <v>158</v>
      </c>
      <c r="F144" s="173" t="s">
        <v>159</v>
      </c>
      <c r="G144" s="174" t="s">
        <v>155</v>
      </c>
      <c r="H144" s="175">
        <v>448.03</v>
      </c>
      <c r="I144" s="176"/>
      <c r="J144" s="175">
        <f>ROUND(I144*H144,0)</f>
        <v>0</v>
      </c>
      <c r="K144" s="173" t="s">
        <v>135</v>
      </c>
      <c r="L144" s="38"/>
      <c r="M144" s="177" t="s">
        <v>1</v>
      </c>
      <c r="N144" s="178" t="s">
        <v>39</v>
      </c>
      <c r="O144" s="76"/>
      <c r="P144" s="179">
        <f>O144*H144</f>
        <v>0</v>
      </c>
      <c r="Q144" s="179">
        <v>0</v>
      </c>
      <c r="R144" s="179">
        <f>Q144*H144</f>
        <v>0</v>
      </c>
      <c r="S144" s="179">
        <v>0</v>
      </c>
      <c r="T144" s="18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1" t="s">
        <v>136</v>
      </c>
      <c r="AT144" s="181" t="s">
        <v>131</v>
      </c>
      <c r="AU144" s="181" t="s">
        <v>83</v>
      </c>
      <c r="AY144" s="18" t="s">
        <v>129</v>
      </c>
      <c r="BE144" s="182">
        <f>IF(N144="základní",J144,0)</f>
        <v>0</v>
      </c>
      <c r="BF144" s="182">
        <f>IF(N144="snížená",J144,0)</f>
        <v>0</v>
      </c>
      <c r="BG144" s="182">
        <f>IF(N144="zákl. přenesená",J144,0)</f>
        <v>0</v>
      </c>
      <c r="BH144" s="182">
        <f>IF(N144="sníž. přenesená",J144,0)</f>
        <v>0</v>
      </c>
      <c r="BI144" s="182">
        <f>IF(N144="nulová",J144,0)</f>
        <v>0</v>
      </c>
      <c r="BJ144" s="18" t="s">
        <v>8</v>
      </c>
      <c r="BK144" s="182">
        <f>ROUND(I144*H144,0)</f>
        <v>0</v>
      </c>
      <c r="BL144" s="18" t="s">
        <v>136</v>
      </c>
      <c r="BM144" s="181" t="s">
        <v>160</v>
      </c>
    </row>
    <row r="145" spans="1:51" s="15" customFormat="1" ht="12">
      <c r="A145" s="15"/>
      <c r="B145" s="200"/>
      <c r="C145" s="15"/>
      <c r="D145" s="184" t="s">
        <v>138</v>
      </c>
      <c r="E145" s="201" t="s">
        <v>1</v>
      </c>
      <c r="F145" s="202" t="s">
        <v>161</v>
      </c>
      <c r="G145" s="15"/>
      <c r="H145" s="201" t="s">
        <v>1</v>
      </c>
      <c r="I145" s="203"/>
      <c r="J145" s="15"/>
      <c r="K145" s="15"/>
      <c r="L145" s="200"/>
      <c r="M145" s="204"/>
      <c r="N145" s="205"/>
      <c r="O145" s="205"/>
      <c r="P145" s="205"/>
      <c r="Q145" s="205"/>
      <c r="R145" s="205"/>
      <c r="S145" s="205"/>
      <c r="T145" s="20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01" t="s">
        <v>138</v>
      </c>
      <c r="AU145" s="201" t="s">
        <v>83</v>
      </c>
      <c r="AV145" s="15" t="s">
        <v>8</v>
      </c>
      <c r="AW145" s="15" t="s">
        <v>31</v>
      </c>
      <c r="AX145" s="15" t="s">
        <v>74</v>
      </c>
      <c r="AY145" s="201" t="s">
        <v>129</v>
      </c>
    </row>
    <row r="146" spans="1:51" s="13" customFormat="1" ht="12">
      <c r="A146" s="13"/>
      <c r="B146" s="183"/>
      <c r="C146" s="13"/>
      <c r="D146" s="184" t="s">
        <v>138</v>
      </c>
      <c r="E146" s="185" t="s">
        <v>1</v>
      </c>
      <c r="F146" s="186" t="s">
        <v>162</v>
      </c>
      <c r="G146" s="13"/>
      <c r="H146" s="187">
        <v>394.4</v>
      </c>
      <c r="I146" s="188"/>
      <c r="J146" s="13"/>
      <c r="K146" s="13"/>
      <c r="L146" s="183"/>
      <c r="M146" s="189"/>
      <c r="N146" s="190"/>
      <c r="O146" s="190"/>
      <c r="P146" s="190"/>
      <c r="Q146" s="190"/>
      <c r="R146" s="190"/>
      <c r="S146" s="190"/>
      <c r="T146" s="19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5" t="s">
        <v>138</v>
      </c>
      <c r="AU146" s="185" t="s">
        <v>83</v>
      </c>
      <c r="AV146" s="13" t="s">
        <v>83</v>
      </c>
      <c r="AW146" s="13" t="s">
        <v>31</v>
      </c>
      <c r="AX146" s="13" t="s">
        <v>74</v>
      </c>
      <c r="AY146" s="185" t="s">
        <v>129</v>
      </c>
    </row>
    <row r="147" spans="1:51" s="13" customFormat="1" ht="12">
      <c r="A147" s="13"/>
      <c r="B147" s="183"/>
      <c r="C147" s="13"/>
      <c r="D147" s="184" t="s">
        <v>138</v>
      </c>
      <c r="E147" s="185" t="s">
        <v>1</v>
      </c>
      <c r="F147" s="186" t="s">
        <v>163</v>
      </c>
      <c r="G147" s="13"/>
      <c r="H147" s="187">
        <v>53.63</v>
      </c>
      <c r="I147" s="188"/>
      <c r="J147" s="13"/>
      <c r="K147" s="13"/>
      <c r="L147" s="183"/>
      <c r="M147" s="189"/>
      <c r="N147" s="190"/>
      <c r="O147" s="190"/>
      <c r="P147" s="190"/>
      <c r="Q147" s="190"/>
      <c r="R147" s="190"/>
      <c r="S147" s="190"/>
      <c r="T147" s="19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5" t="s">
        <v>138</v>
      </c>
      <c r="AU147" s="185" t="s">
        <v>83</v>
      </c>
      <c r="AV147" s="13" t="s">
        <v>83</v>
      </c>
      <c r="AW147" s="13" t="s">
        <v>31</v>
      </c>
      <c r="AX147" s="13" t="s">
        <v>74</v>
      </c>
      <c r="AY147" s="185" t="s">
        <v>129</v>
      </c>
    </row>
    <row r="148" spans="1:51" s="14" customFormat="1" ht="12">
      <c r="A148" s="14"/>
      <c r="B148" s="192"/>
      <c r="C148" s="14"/>
      <c r="D148" s="184" t="s">
        <v>138</v>
      </c>
      <c r="E148" s="193" t="s">
        <v>1</v>
      </c>
      <c r="F148" s="194" t="s">
        <v>145</v>
      </c>
      <c r="G148" s="14"/>
      <c r="H148" s="195">
        <v>448.03</v>
      </c>
      <c r="I148" s="196"/>
      <c r="J148" s="14"/>
      <c r="K148" s="14"/>
      <c r="L148" s="192"/>
      <c r="M148" s="197"/>
      <c r="N148" s="198"/>
      <c r="O148" s="198"/>
      <c r="P148" s="198"/>
      <c r="Q148" s="198"/>
      <c r="R148" s="198"/>
      <c r="S148" s="198"/>
      <c r="T148" s="19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193" t="s">
        <v>138</v>
      </c>
      <c r="AU148" s="193" t="s">
        <v>83</v>
      </c>
      <c r="AV148" s="14" t="s">
        <v>136</v>
      </c>
      <c r="AW148" s="14" t="s">
        <v>31</v>
      </c>
      <c r="AX148" s="14" t="s">
        <v>8</v>
      </c>
      <c r="AY148" s="193" t="s">
        <v>129</v>
      </c>
    </row>
    <row r="149" spans="1:65" s="2" customFormat="1" ht="21.75" customHeight="1">
      <c r="A149" s="37"/>
      <c r="B149" s="170"/>
      <c r="C149" s="171" t="s">
        <v>164</v>
      </c>
      <c r="D149" s="171" t="s">
        <v>131</v>
      </c>
      <c r="E149" s="172" t="s">
        <v>165</v>
      </c>
      <c r="F149" s="173" t="s">
        <v>166</v>
      </c>
      <c r="G149" s="174" t="s">
        <v>134</v>
      </c>
      <c r="H149" s="175">
        <v>1045.2</v>
      </c>
      <c r="I149" s="176"/>
      <c r="J149" s="175">
        <f>ROUND(I149*H149,0)</f>
        <v>0</v>
      </c>
      <c r="K149" s="173" t="s">
        <v>135</v>
      </c>
      <c r="L149" s="38"/>
      <c r="M149" s="177" t="s">
        <v>1</v>
      </c>
      <c r="N149" s="178" t="s">
        <v>39</v>
      </c>
      <c r="O149" s="76"/>
      <c r="P149" s="179">
        <f>O149*H149</f>
        <v>0</v>
      </c>
      <c r="Q149" s="179">
        <v>0.00058136</v>
      </c>
      <c r="R149" s="179">
        <f>Q149*H149</f>
        <v>0.607637472</v>
      </c>
      <c r="S149" s="179">
        <v>0</v>
      </c>
      <c r="T149" s="18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1" t="s">
        <v>136</v>
      </c>
      <c r="AT149" s="181" t="s">
        <v>131</v>
      </c>
      <c r="AU149" s="181" t="s">
        <v>83</v>
      </c>
      <c r="AY149" s="18" t="s">
        <v>129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18" t="s">
        <v>8</v>
      </c>
      <c r="BK149" s="182">
        <f>ROUND(I149*H149,0)</f>
        <v>0</v>
      </c>
      <c r="BL149" s="18" t="s">
        <v>136</v>
      </c>
      <c r="BM149" s="181" t="s">
        <v>167</v>
      </c>
    </row>
    <row r="150" spans="1:51" s="15" customFormat="1" ht="12">
      <c r="A150" s="15"/>
      <c r="B150" s="200"/>
      <c r="C150" s="15"/>
      <c r="D150" s="184" t="s">
        <v>138</v>
      </c>
      <c r="E150" s="201" t="s">
        <v>1</v>
      </c>
      <c r="F150" s="202" t="s">
        <v>161</v>
      </c>
      <c r="G150" s="15"/>
      <c r="H150" s="201" t="s">
        <v>1</v>
      </c>
      <c r="I150" s="203"/>
      <c r="J150" s="15"/>
      <c r="K150" s="15"/>
      <c r="L150" s="200"/>
      <c r="M150" s="204"/>
      <c r="N150" s="205"/>
      <c r="O150" s="205"/>
      <c r="P150" s="205"/>
      <c r="Q150" s="205"/>
      <c r="R150" s="205"/>
      <c r="S150" s="205"/>
      <c r="T150" s="20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01" t="s">
        <v>138</v>
      </c>
      <c r="AU150" s="201" t="s">
        <v>83</v>
      </c>
      <c r="AV150" s="15" t="s">
        <v>8</v>
      </c>
      <c r="AW150" s="15" t="s">
        <v>31</v>
      </c>
      <c r="AX150" s="15" t="s">
        <v>74</v>
      </c>
      <c r="AY150" s="201" t="s">
        <v>129</v>
      </c>
    </row>
    <row r="151" spans="1:51" s="13" customFormat="1" ht="12">
      <c r="A151" s="13"/>
      <c r="B151" s="183"/>
      <c r="C151" s="13"/>
      <c r="D151" s="184" t="s">
        <v>138</v>
      </c>
      <c r="E151" s="185" t="s">
        <v>1</v>
      </c>
      <c r="F151" s="186" t="s">
        <v>168</v>
      </c>
      <c r="G151" s="13"/>
      <c r="H151" s="187">
        <v>986</v>
      </c>
      <c r="I151" s="188"/>
      <c r="J151" s="13"/>
      <c r="K151" s="13"/>
      <c r="L151" s="183"/>
      <c r="M151" s="189"/>
      <c r="N151" s="190"/>
      <c r="O151" s="190"/>
      <c r="P151" s="190"/>
      <c r="Q151" s="190"/>
      <c r="R151" s="190"/>
      <c r="S151" s="190"/>
      <c r="T151" s="19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5" t="s">
        <v>138</v>
      </c>
      <c r="AU151" s="185" t="s">
        <v>83</v>
      </c>
      <c r="AV151" s="13" t="s">
        <v>83</v>
      </c>
      <c r="AW151" s="13" t="s">
        <v>31</v>
      </c>
      <c r="AX151" s="13" t="s">
        <v>74</v>
      </c>
      <c r="AY151" s="185" t="s">
        <v>129</v>
      </c>
    </row>
    <row r="152" spans="1:51" s="13" customFormat="1" ht="12">
      <c r="A152" s="13"/>
      <c r="B152" s="183"/>
      <c r="C152" s="13"/>
      <c r="D152" s="184" t="s">
        <v>138</v>
      </c>
      <c r="E152" s="185" t="s">
        <v>1</v>
      </c>
      <c r="F152" s="186" t="s">
        <v>169</v>
      </c>
      <c r="G152" s="13"/>
      <c r="H152" s="187">
        <v>59.2</v>
      </c>
      <c r="I152" s="188"/>
      <c r="J152" s="13"/>
      <c r="K152" s="13"/>
      <c r="L152" s="183"/>
      <c r="M152" s="189"/>
      <c r="N152" s="190"/>
      <c r="O152" s="190"/>
      <c r="P152" s="190"/>
      <c r="Q152" s="190"/>
      <c r="R152" s="190"/>
      <c r="S152" s="190"/>
      <c r="T152" s="19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5" t="s">
        <v>138</v>
      </c>
      <c r="AU152" s="185" t="s">
        <v>83</v>
      </c>
      <c r="AV152" s="13" t="s">
        <v>83</v>
      </c>
      <c r="AW152" s="13" t="s">
        <v>31</v>
      </c>
      <c r="AX152" s="13" t="s">
        <v>74</v>
      </c>
      <c r="AY152" s="185" t="s">
        <v>129</v>
      </c>
    </row>
    <row r="153" spans="1:51" s="14" customFormat="1" ht="12">
      <c r="A153" s="14"/>
      <c r="B153" s="192"/>
      <c r="C153" s="14"/>
      <c r="D153" s="184" t="s">
        <v>138</v>
      </c>
      <c r="E153" s="193" t="s">
        <v>1</v>
      </c>
      <c r="F153" s="194" t="s">
        <v>145</v>
      </c>
      <c r="G153" s="14"/>
      <c r="H153" s="195">
        <v>1045.2</v>
      </c>
      <c r="I153" s="196"/>
      <c r="J153" s="14"/>
      <c r="K153" s="14"/>
      <c r="L153" s="192"/>
      <c r="M153" s="197"/>
      <c r="N153" s="198"/>
      <c r="O153" s="198"/>
      <c r="P153" s="198"/>
      <c r="Q153" s="198"/>
      <c r="R153" s="198"/>
      <c r="S153" s="198"/>
      <c r="T153" s="19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193" t="s">
        <v>138</v>
      </c>
      <c r="AU153" s="193" t="s">
        <v>83</v>
      </c>
      <c r="AV153" s="14" t="s">
        <v>136</v>
      </c>
      <c r="AW153" s="14" t="s">
        <v>31</v>
      </c>
      <c r="AX153" s="14" t="s">
        <v>8</v>
      </c>
      <c r="AY153" s="193" t="s">
        <v>129</v>
      </c>
    </row>
    <row r="154" spans="1:65" s="2" customFormat="1" ht="21.75" customHeight="1">
      <c r="A154" s="37"/>
      <c r="B154" s="170"/>
      <c r="C154" s="171" t="s">
        <v>170</v>
      </c>
      <c r="D154" s="171" t="s">
        <v>131</v>
      </c>
      <c r="E154" s="172" t="s">
        <v>171</v>
      </c>
      <c r="F154" s="173" t="s">
        <v>172</v>
      </c>
      <c r="G154" s="174" t="s">
        <v>134</v>
      </c>
      <c r="H154" s="175">
        <v>1045.2</v>
      </c>
      <c r="I154" s="176"/>
      <c r="J154" s="175">
        <f>ROUND(I154*H154,0)</f>
        <v>0</v>
      </c>
      <c r="K154" s="173" t="s">
        <v>135</v>
      </c>
      <c r="L154" s="38"/>
      <c r="M154" s="177" t="s">
        <v>1</v>
      </c>
      <c r="N154" s="178" t="s">
        <v>39</v>
      </c>
      <c r="O154" s="76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1" t="s">
        <v>136</v>
      </c>
      <c r="AT154" s="181" t="s">
        <v>131</v>
      </c>
      <c r="AU154" s="181" t="s">
        <v>83</v>
      </c>
      <c r="AY154" s="18" t="s">
        <v>129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8" t="s">
        <v>8</v>
      </c>
      <c r="BK154" s="182">
        <f>ROUND(I154*H154,0)</f>
        <v>0</v>
      </c>
      <c r="BL154" s="18" t="s">
        <v>136</v>
      </c>
      <c r="BM154" s="181" t="s">
        <v>173</v>
      </c>
    </row>
    <row r="155" spans="1:65" s="2" customFormat="1" ht="37.8" customHeight="1">
      <c r="A155" s="37"/>
      <c r="B155" s="170"/>
      <c r="C155" s="171" t="s">
        <v>174</v>
      </c>
      <c r="D155" s="171" t="s">
        <v>131</v>
      </c>
      <c r="E155" s="172" t="s">
        <v>175</v>
      </c>
      <c r="F155" s="173" t="s">
        <v>176</v>
      </c>
      <c r="G155" s="174" t="s">
        <v>155</v>
      </c>
      <c r="H155" s="175">
        <v>448.03</v>
      </c>
      <c r="I155" s="176"/>
      <c r="J155" s="175">
        <f>ROUND(I155*H155,0)</f>
        <v>0</v>
      </c>
      <c r="K155" s="173" t="s">
        <v>135</v>
      </c>
      <c r="L155" s="38"/>
      <c r="M155" s="177" t="s">
        <v>1</v>
      </c>
      <c r="N155" s="178" t="s">
        <v>39</v>
      </c>
      <c r="O155" s="76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1" t="s">
        <v>136</v>
      </c>
      <c r="AT155" s="181" t="s">
        <v>131</v>
      </c>
      <c r="AU155" s="181" t="s">
        <v>83</v>
      </c>
      <c r="AY155" s="18" t="s">
        <v>129</v>
      </c>
      <c r="BE155" s="182">
        <f>IF(N155="základní",J155,0)</f>
        <v>0</v>
      </c>
      <c r="BF155" s="182">
        <f>IF(N155="snížená",J155,0)</f>
        <v>0</v>
      </c>
      <c r="BG155" s="182">
        <f>IF(N155="zákl. přenesená",J155,0)</f>
        <v>0</v>
      </c>
      <c r="BH155" s="182">
        <f>IF(N155="sníž. přenesená",J155,0)</f>
        <v>0</v>
      </c>
      <c r="BI155" s="182">
        <f>IF(N155="nulová",J155,0)</f>
        <v>0</v>
      </c>
      <c r="BJ155" s="18" t="s">
        <v>8</v>
      </c>
      <c r="BK155" s="182">
        <f>ROUND(I155*H155,0)</f>
        <v>0</v>
      </c>
      <c r="BL155" s="18" t="s">
        <v>136</v>
      </c>
      <c r="BM155" s="181" t="s">
        <v>177</v>
      </c>
    </row>
    <row r="156" spans="1:51" s="13" customFormat="1" ht="12">
      <c r="A156" s="13"/>
      <c r="B156" s="183"/>
      <c r="C156" s="13"/>
      <c r="D156" s="184" t="s">
        <v>138</v>
      </c>
      <c r="E156" s="185" t="s">
        <v>1</v>
      </c>
      <c r="F156" s="186" t="s">
        <v>178</v>
      </c>
      <c r="G156" s="13"/>
      <c r="H156" s="187">
        <v>448.03</v>
      </c>
      <c r="I156" s="188"/>
      <c r="J156" s="13"/>
      <c r="K156" s="13"/>
      <c r="L156" s="183"/>
      <c r="M156" s="189"/>
      <c r="N156" s="190"/>
      <c r="O156" s="190"/>
      <c r="P156" s="190"/>
      <c r="Q156" s="190"/>
      <c r="R156" s="190"/>
      <c r="S156" s="190"/>
      <c r="T156" s="19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5" t="s">
        <v>138</v>
      </c>
      <c r="AU156" s="185" t="s">
        <v>83</v>
      </c>
      <c r="AV156" s="13" t="s">
        <v>83</v>
      </c>
      <c r="AW156" s="13" t="s">
        <v>31</v>
      </c>
      <c r="AX156" s="13" t="s">
        <v>8</v>
      </c>
      <c r="AY156" s="185" t="s">
        <v>129</v>
      </c>
    </row>
    <row r="157" spans="1:65" s="2" customFormat="1" ht="24.15" customHeight="1">
      <c r="A157" s="37"/>
      <c r="B157" s="170"/>
      <c r="C157" s="171" t="s">
        <v>179</v>
      </c>
      <c r="D157" s="171" t="s">
        <v>131</v>
      </c>
      <c r="E157" s="172" t="s">
        <v>180</v>
      </c>
      <c r="F157" s="173" t="s">
        <v>181</v>
      </c>
      <c r="G157" s="174" t="s">
        <v>182</v>
      </c>
      <c r="H157" s="175">
        <v>761.65</v>
      </c>
      <c r="I157" s="176"/>
      <c r="J157" s="175">
        <f>ROUND(I157*H157,0)</f>
        <v>0</v>
      </c>
      <c r="K157" s="173" t="s">
        <v>135</v>
      </c>
      <c r="L157" s="38"/>
      <c r="M157" s="177" t="s">
        <v>1</v>
      </c>
      <c r="N157" s="178" t="s">
        <v>39</v>
      </c>
      <c r="O157" s="76"/>
      <c r="P157" s="179">
        <f>O157*H157</f>
        <v>0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1" t="s">
        <v>136</v>
      </c>
      <c r="AT157" s="181" t="s">
        <v>131</v>
      </c>
      <c r="AU157" s="181" t="s">
        <v>83</v>
      </c>
      <c r="AY157" s="18" t="s">
        <v>129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18" t="s">
        <v>8</v>
      </c>
      <c r="BK157" s="182">
        <f>ROUND(I157*H157,0)</f>
        <v>0</v>
      </c>
      <c r="BL157" s="18" t="s">
        <v>136</v>
      </c>
      <c r="BM157" s="181" t="s">
        <v>183</v>
      </c>
    </row>
    <row r="158" spans="1:51" s="13" customFormat="1" ht="12">
      <c r="A158" s="13"/>
      <c r="B158" s="183"/>
      <c r="C158" s="13"/>
      <c r="D158" s="184" t="s">
        <v>138</v>
      </c>
      <c r="E158" s="185" t="s">
        <v>1</v>
      </c>
      <c r="F158" s="186" t="s">
        <v>184</v>
      </c>
      <c r="G158" s="13"/>
      <c r="H158" s="187">
        <v>761.65</v>
      </c>
      <c r="I158" s="188"/>
      <c r="J158" s="13"/>
      <c r="K158" s="13"/>
      <c r="L158" s="183"/>
      <c r="M158" s="189"/>
      <c r="N158" s="190"/>
      <c r="O158" s="190"/>
      <c r="P158" s="190"/>
      <c r="Q158" s="190"/>
      <c r="R158" s="190"/>
      <c r="S158" s="190"/>
      <c r="T158" s="19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5" t="s">
        <v>138</v>
      </c>
      <c r="AU158" s="185" t="s">
        <v>83</v>
      </c>
      <c r="AV158" s="13" t="s">
        <v>83</v>
      </c>
      <c r="AW158" s="13" t="s">
        <v>31</v>
      </c>
      <c r="AX158" s="13" t="s">
        <v>8</v>
      </c>
      <c r="AY158" s="185" t="s">
        <v>129</v>
      </c>
    </row>
    <row r="159" spans="1:65" s="2" customFormat="1" ht="16.5" customHeight="1">
      <c r="A159" s="37"/>
      <c r="B159" s="170"/>
      <c r="C159" s="171" t="s">
        <v>185</v>
      </c>
      <c r="D159" s="171" t="s">
        <v>131</v>
      </c>
      <c r="E159" s="172" t="s">
        <v>186</v>
      </c>
      <c r="F159" s="173" t="s">
        <v>187</v>
      </c>
      <c r="G159" s="174" t="s">
        <v>155</v>
      </c>
      <c r="H159" s="175">
        <v>448.03</v>
      </c>
      <c r="I159" s="176"/>
      <c r="J159" s="175">
        <f>ROUND(I159*H159,0)</f>
        <v>0</v>
      </c>
      <c r="K159" s="173" t="s">
        <v>135</v>
      </c>
      <c r="L159" s="38"/>
      <c r="M159" s="177" t="s">
        <v>1</v>
      </c>
      <c r="N159" s="178" t="s">
        <v>39</v>
      </c>
      <c r="O159" s="76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1" t="s">
        <v>136</v>
      </c>
      <c r="AT159" s="181" t="s">
        <v>131</v>
      </c>
      <c r="AU159" s="181" t="s">
        <v>83</v>
      </c>
      <c r="AY159" s="18" t="s">
        <v>129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18" t="s">
        <v>8</v>
      </c>
      <c r="BK159" s="182">
        <f>ROUND(I159*H159,0)</f>
        <v>0</v>
      </c>
      <c r="BL159" s="18" t="s">
        <v>136</v>
      </c>
      <c r="BM159" s="181" t="s">
        <v>188</v>
      </c>
    </row>
    <row r="160" spans="1:65" s="2" customFormat="1" ht="24.15" customHeight="1">
      <c r="A160" s="37"/>
      <c r="B160" s="170"/>
      <c r="C160" s="171" t="s">
        <v>189</v>
      </c>
      <c r="D160" s="171" t="s">
        <v>131</v>
      </c>
      <c r="E160" s="172" t="s">
        <v>190</v>
      </c>
      <c r="F160" s="173" t="s">
        <v>191</v>
      </c>
      <c r="G160" s="174" t="s">
        <v>155</v>
      </c>
      <c r="H160" s="175">
        <v>303.67</v>
      </c>
      <c r="I160" s="176"/>
      <c r="J160" s="175">
        <f>ROUND(I160*H160,0)</f>
        <v>0</v>
      </c>
      <c r="K160" s="173" t="s">
        <v>135</v>
      </c>
      <c r="L160" s="38"/>
      <c r="M160" s="177" t="s">
        <v>1</v>
      </c>
      <c r="N160" s="178" t="s">
        <v>39</v>
      </c>
      <c r="O160" s="76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1" t="s">
        <v>136</v>
      </c>
      <c r="AT160" s="181" t="s">
        <v>131</v>
      </c>
      <c r="AU160" s="181" t="s">
        <v>83</v>
      </c>
      <c r="AY160" s="18" t="s">
        <v>129</v>
      </c>
      <c r="BE160" s="182">
        <f>IF(N160="základní",J160,0)</f>
        <v>0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18" t="s">
        <v>8</v>
      </c>
      <c r="BK160" s="182">
        <f>ROUND(I160*H160,0)</f>
        <v>0</v>
      </c>
      <c r="BL160" s="18" t="s">
        <v>136</v>
      </c>
      <c r="BM160" s="181" t="s">
        <v>192</v>
      </c>
    </row>
    <row r="161" spans="1:51" s="13" customFormat="1" ht="12">
      <c r="A161" s="13"/>
      <c r="B161" s="183"/>
      <c r="C161" s="13"/>
      <c r="D161" s="184" t="s">
        <v>138</v>
      </c>
      <c r="E161" s="185" t="s">
        <v>1</v>
      </c>
      <c r="F161" s="186" t="s">
        <v>193</v>
      </c>
      <c r="G161" s="13"/>
      <c r="H161" s="187">
        <v>303.67</v>
      </c>
      <c r="I161" s="188"/>
      <c r="J161" s="13"/>
      <c r="K161" s="13"/>
      <c r="L161" s="183"/>
      <c r="M161" s="189"/>
      <c r="N161" s="190"/>
      <c r="O161" s="190"/>
      <c r="P161" s="190"/>
      <c r="Q161" s="190"/>
      <c r="R161" s="190"/>
      <c r="S161" s="190"/>
      <c r="T161" s="19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5" t="s">
        <v>138</v>
      </c>
      <c r="AU161" s="185" t="s">
        <v>83</v>
      </c>
      <c r="AV161" s="13" t="s">
        <v>83</v>
      </c>
      <c r="AW161" s="13" t="s">
        <v>31</v>
      </c>
      <c r="AX161" s="13" t="s">
        <v>8</v>
      </c>
      <c r="AY161" s="185" t="s">
        <v>129</v>
      </c>
    </row>
    <row r="162" spans="1:65" s="2" customFormat="1" ht="16.5" customHeight="1">
      <c r="A162" s="37"/>
      <c r="B162" s="170"/>
      <c r="C162" s="207" t="s">
        <v>194</v>
      </c>
      <c r="D162" s="207" t="s">
        <v>195</v>
      </c>
      <c r="E162" s="208" t="s">
        <v>196</v>
      </c>
      <c r="F162" s="209" t="s">
        <v>197</v>
      </c>
      <c r="G162" s="210" t="s">
        <v>182</v>
      </c>
      <c r="H162" s="211">
        <v>576.97</v>
      </c>
      <c r="I162" s="212"/>
      <c r="J162" s="211">
        <f>ROUND(I162*H162,0)</f>
        <v>0</v>
      </c>
      <c r="K162" s="209" t="s">
        <v>135</v>
      </c>
      <c r="L162" s="213"/>
      <c r="M162" s="214" t="s">
        <v>1</v>
      </c>
      <c r="N162" s="215" t="s">
        <v>39</v>
      </c>
      <c r="O162" s="76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1" t="s">
        <v>174</v>
      </c>
      <c r="AT162" s="181" t="s">
        <v>195</v>
      </c>
      <c r="AU162" s="181" t="s">
        <v>83</v>
      </c>
      <c r="AY162" s="18" t="s">
        <v>129</v>
      </c>
      <c r="BE162" s="182">
        <f>IF(N162="základní",J162,0)</f>
        <v>0</v>
      </c>
      <c r="BF162" s="182">
        <f>IF(N162="snížená",J162,0)</f>
        <v>0</v>
      </c>
      <c r="BG162" s="182">
        <f>IF(N162="zákl. přenesená",J162,0)</f>
        <v>0</v>
      </c>
      <c r="BH162" s="182">
        <f>IF(N162="sníž. přenesená",J162,0)</f>
        <v>0</v>
      </c>
      <c r="BI162" s="182">
        <f>IF(N162="nulová",J162,0)</f>
        <v>0</v>
      </c>
      <c r="BJ162" s="18" t="s">
        <v>8</v>
      </c>
      <c r="BK162" s="182">
        <f>ROUND(I162*H162,0)</f>
        <v>0</v>
      </c>
      <c r="BL162" s="18" t="s">
        <v>136</v>
      </c>
      <c r="BM162" s="181" t="s">
        <v>198</v>
      </c>
    </row>
    <row r="163" spans="1:51" s="13" customFormat="1" ht="12">
      <c r="A163" s="13"/>
      <c r="B163" s="183"/>
      <c r="C163" s="13"/>
      <c r="D163" s="184" t="s">
        <v>138</v>
      </c>
      <c r="E163" s="185" t="s">
        <v>1</v>
      </c>
      <c r="F163" s="186" t="s">
        <v>199</v>
      </c>
      <c r="G163" s="13"/>
      <c r="H163" s="187">
        <v>576.97</v>
      </c>
      <c r="I163" s="188"/>
      <c r="J163" s="13"/>
      <c r="K163" s="13"/>
      <c r="L163" s="183"/>
      <c r="M163" s="189"/>
      <c r="N163" s="190"/>
      <c r="O163" s="190"/>
      <c r="P163" s="190"/>
      <c r="Q163" s="190"/>
      <c r="R163" s="190"/>
      <c r="S163" s="190"/>
      <c r="T163" s="19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5" t="s">
        <v>138</v>
      </c>
      <c r="AU163" s="185" t="s">
        <v>83</v>
      </c>
      <c r="AV163" s="13" t="s">
        <v>83</v>
      </c>
      <c r="AW163" s="13" t="s">
        <v>31</v>
      </c>
      <c r="AX163" s="13" t="s">
        <v>8</v>
      </c>
      <c r="AY163" s="185" t="s">
        <v>129</v>
      </c>
    </row>
    <row r="164" spans="1:65" s="2" customFormat="1" ht="24.15" customHeight="1">
      <c r="A164" s="37"/>
      <c r="B164" s="170"/>
      <c r="C164" s="171" t="s">
        <v>200</v>
      </c>
      <c r="D164" s="171" t="s">
        <v>131</v>
      </c>
      <c r="E164" s="172" t="s">
        <v>201</v>
      </c>
      <c r="F164" s="173" t="s">
        <v>202</v>
      </c>
      <c r="G164" s="174" t="s">
        <v>155</v>
      </c>
      <c r="H164" s="175">
        <v>117.81</v>
      </c>
      <c r="I164" s="176"/>
      <c r="J164" s="175">
        <f>ROUND(I164*H164,0)</f>
        <v>0</v>
      </c>
      <c r="K164" s="173" t="s">
        <v>135</v>
      </c>
      <c r="L164" s="38"/>
      <c r="M164" s="177" t="s">
        <v>1</v>
      </c>
      <c r="N164" s="178" t="s">
        <v>39</v>
      </c>
      <c r="O164" s="76"/>
      <c r="P164" s="179">
        <f>O164*H164</f>
        <v>0</v>
      </c>
      <c r="Q164" s="179">
        <v>0</v>
      </c>
      <c r="R164" s="179">
        <f>Q164*H164</f>
        <v>0</v>
      </c>
      <c r="S164" s="179">
        <v>0</v>
      </c>
      <c r="T164" s="18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1" t="s">
        <v>136</v>
      </c>
      <c r="AT164" s="181" t="s">
        <v>131</v>
      </c>
      <c r="AU164" s="181" t="s">
        <v>83</v>
      </c>
      <c r="AY164" s="18" t="s">
        <v>129</v>
      </c>
      <c r="BE164" s="182">
        <f>IF(N164="základní",J164,0)</f>
        <v>0</v>
      </c>
      <c r="BF164" s="182">
        <f>IF(N164="snížená",J164,0)</f>
        <v>0</v>
      </c>
      <c r="BG164" s="182">
        <f>IF(N164="zákl. přenesená",J164,0)</f>
        <v>0</v>
      </c>
      <c r="BH164" s="182">
        <f>IF(N164="sníž. přenesená",J164,0)</f>
        <v>0</v>
      </c>
      <c r="BI164" s="182">
        <f>IF(N164="nulová",J164,0)</f>
        <v>0</v>
      </c>
      <c r="BJ164" s="18" t="s">
        <v>8</v>
      </c>
      <c r="BK164" s="182">
        <f>ROUND(I164*H164,0)</f>
        <v>0</v>
      </c>
      <c r="BL164" s="18" t="s">
        <v>136</v>
      </c>
      <c r="BM164" s="181" t="s">
        <v>203</v>
      </c>
    </row>
    <row r="165" spans="1:51" s="13" customFormat="1" ht="12">
      <c r="A165" s="13"/>
      <c r="B165" s="183"/>
      <c r="C165" s="13"/>
      <c r="D165" s="184" t="s">
        <v>138</v>
      </c>
      <c r="E165" s="185" t="s">
        <v>1</v>
      </c>
      <c r="F165" s="186" t="s">
        <v>204</v>
      </c>
      <c r="G165" s="13"/>
      <c r="H165" s="187">
        <v>104.4</v>
      </c>
      <c r="I165" s="188"/>
      <c r="J165" s="13"/>
      <c r="K165" s="13"/>
      <c r="L165" s="183"/>
      <c r="M165" s="189"/>
      <c r="N165" s="190"/>
      <c r="O165" s="190"/>
      <c r="P165" s="190"/>
      <c r="Q165" s="190"/>
      <c r="R165" s="190"/>
      <c r="S165" s="190"/>
      <c r="T165" s="19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5" t="s">
        <v>138</v>
      </c>
      <c r="AU165" s="185" t="s">
        <v>83</v>
      </c>
      <c r="AV165" s="13" t="s">
        <v>83</v>
      </c>
      <c r="AW165" s="13" t="s">
        <v>31</v>
      </c>
      <c r="AX165" s="13" t="s">
        <v>74</v>
      </c>
      <c r="AY165" s="185" t="s">
        <v>129</v>
      </c>
    </row>
    <row r="166" spans="1:51" s="13" customFormat="1" ht="12">
      <c r="A166" s="13"/>
      <c r="B166" s="183"/>
      <c r="C166" s="13"/>
      <c r="D166" s="184" t="s">
        <v>138</v>
      </c>
      <c r="E166" s="185" t="s">
        <v>1</v>
      </c>
      <c r="F166" s="186" t="s">
        <v>205</v>
      </c>
      <c r="G166" s="13"/>
      <c r="H166" s="187">
        <v>13.41</v>
      </c>
      <c r="I166" s="188"/>
      <c r="J166" s="13"/>
      <c r="K166" s="13"/>
      <c r="L166" s="183"/>
      <c r="M166" s="189"/>
      <c r="N166" s="190"/>
      <c r="O166" s="190"/>
      <c r="P166" s="190"/>
      <c r="Q166" s="190"/>
      <c r="R166" s="190"/>
      <c r="S166" s="190"/>
      <c r="T166" s="19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5" t="s">
        <v>138</v>
      </c>
      <c r="AU166" s="185" t="s">
        <v>83</v>
      </c>
      <c r="AV166" s="13" t="s">
        <v>83</v>
      </c>
      <c r="AW166" s="13" t="s">
        <v>31</v>
      </c>
      <c r="AX166" s="13" t="s">
        <v>74</v>
      </c>
      <c r="AY166" s="185" t="s">
        <v>129</v>
      </c>
    </row>
    <row r="167" spans="1:51" s="14" customFormat="1" ht="12">
      <c r="A167" s="14"/>
      <c r="B167" s="192"/>
      <c r="C167" s="14"/>
      <c r="D167" s="184" t="s">
        <v>138</v>
      </c>
      <c r="E167" s="193" t="s">
        <v>1</v>
      </c>
      <c r="F167" s="194" t="s">
        <v>145</v>
      </c>
      <c r="G167" s="14"/>
      <c r="H167" s="195">
        <v>117.81</v>
      </c>
      <c r="I167" s="196"/>
      <c r="J167" s="14"/>
      <c r="K167" s="14"/>
      <c r="L167" s="192"/>
      <c r="M167" s="197"/>
      <c r="N167" s="198"/>
      <c r="O167" s="198"/>
      <c r="P167" s="198"/>
      <c r="Q167" s="198"/>
      <c r="R167" s="198"/>
      <c r="S167" s="198"/>
      <c r="T167" s="19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193" t="s">
        <v>138</v>
      </c>
      <c r="AU167" s="193" t="s">
        <v>83</v>
      </c>
      <c r="AV167" s="14" t="s">
        <v>136</v>
      </c>
      <c r="AW167" s="14" t="s">
        <v>31</v>
      </c>
      <c r="AX167" s="14" t="s">
        <v>8</v>
      </c>
      <c r="AY167" s="193" t="s">
        <v>129</v>
      </c>
    </row>
    <row r="168" spans="1:65" s="2" customFormat="1" ht="16.5" customHeight="1">
      <c r="A168" s="37"/>
      <c r="B168" s="170"/>
      <c r="C168" s="207" t="s">
        <v>206</v>
      </c>
      <c r="D168" s="207" t="s">
        <v>195</v>
      </c>
      <c r="E168" s="208" t="s">
        <v>207</v>
      </c>
      <c r="F168" s="209" t="s">
        <v>208</v>
      </c>
      <c r="G168" s="210" t="s">
        <v>182</v>
      </c>
      <c r="H168" s="211">
        <v>212.06</v>
      </c>
      <c r="I168" s="212"/>
      <c r="J168" s="211">
        <f>ROUND(I168*H168,0)</f>
        <v>0</v>
      </c>
      <c r="K168" s="209" t="s">
        <v>135</v>
      </c>
      <c r="L168" s="213"/>
      <c r="M168" s="214" t="s">
        <v>1</v>
      </c>
      <c r="N168" s="215" t="s">
        <v>39</v>
      </c>
      <c r="O168" s="76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1" t="s">
        <v>174</v>
      </c>
      <c r="AT168" s="181" t="s">
        <v>195</v>
      </c>
      <c r="AU168" s="181" t="s">
        <v>83</v>
      </c>
      <c r="AY168" s="18" t="s">
        <v>129</v>
      </c>
      <c r="BE168" s="182">
        <f>IF(N168="základní",J168,0)</f>
        <v>0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18" t="s">
        <v>8</v>
      </c>
      <c r="BK168" s="182">
        <f>ROUND(I168*H168,0)</f>
        <v>0</v>
      </c>
      <c r="BL168" s="18" t="s">
        <v>136</v>
      </c>
      <c r="BM168" s="181" t="s">
        <v>209</v>
      </c>
    </row>
    <row r="169" spans="1:51" s="13" customFormat="1" ht="12">
      <c r="A169" s="13"/>
      <c r="B169" s="183"/>
      <c r="C169" s="13"/>
      <c r="D169" s="184" t="s">
        <v>138</v>
      </c>
      <c r="E169" s="185" t="s">
        <v>1</v>
      </c>
      <c r="F169" s="186" t="s">
        <v>210</v>
      </c>
      <c r="G169" s="13"/>
      <c r="H169" s="187">
        <v>212.06</v>
      </c>
      <c r="I169" s="188"/>
      <c r="J169" s="13"/>
      <c r="K169" s="13"/>
      <c r="L169" s="183"/>
      <c r="M169" s="189"/>
      <c r="N169" s="190"/>
      <c r="O169" s="190"/>
      <c r="P169" s="190"/>
      <c r="Q169" s="190"/>
      <c r="R169" s="190"/>
      <c r="S169" s="190"/>
      <c r="T169" s="19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5" t="s">
        <v>138</v>
      </c>
      <c r="AU169" s="185" t="s">
        <v>83</v>
      </c>
      <c r="AV169" s="13" t="s">
        <v>83</v>
      </c>
      <c r="AW169" s="13" t="s">
        <v>31</v>
      </c>
      <c r="AX169" s="13" t="s">
        <v>8</v>
      </c>
      <c r="AY169" s="185" t="s">
        <v>129</v>
      </c>
    </row>
    <row r="170" spans="1:63" s="12" customFormat="1" ht="22.8" customHeight="1">
      <c r="A170" s="12"/>
      <c r="B170" s="157"/>
      <c r="C170" s="12"/>
      <c r="D170" s="158" t="s">
        <v>73</v>
      </c>
      <c r="E170" s="168" t="s">
        <v>136</v>
      </c>
      <c r="F170" s="168" t="s">
        <v>211</v>
      </c>
      <c r="G170" s="12"/>
      <c r="H170" s="12"/>
      <c r="I170" s="160"/>
      <c r="J170" s="169">
        <f>BK170</f>
        <v>0</v>
      </c>
      <c r="K170" s="12"/>
      <c r="L170" s="157"/>
      <c r="M170" s="162"/>
      <c r="N170" s="163"/>
      <c r="O170" s="163"/>
      <c r="P170" s="164">
        <f>SUM(P171:P178)</f>
        <v>0</v>
      </c>
      <c r="Q170" s="163"/>
      <c r="R170" s="164">
        <f>SUM(R171:R178)</f>
        <v>0.01917792</v>
      </c>
      <c r="S170" s="163"/>
      <c r="T170" s="165">
        <f>SUM(T171:T178)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58" t="s">
        <v>8</v>
      </c>
      <c r="AT170" s="166" t="s">
        <v>73</v>
      </c>
      <c r="AU170" s="166" t="s">
        <v>8</v>
      </c>
      <c r="AY170" s="158" t="s">
        <v>129</v>
      </c>
      <c r="BK170" s="167">
        <f>SUM(BK171:BK178)</f>
        <v>0</v>
      </c>
    </row>
    <row r="171" spans="1:65" s="2" customFormat="1" ht="16.5" customHeight="1">
      <c r="A171" s="37"/>
      <c r="B171" s="170"/>
      <c r="C171" s="171" t="s">
        <v>9</v>
      </c>
      <c r="D171" s="171" t="s">
        <v>131</v>
      </c>
      <c r="E171" s="172" t="s">
        <v>212</v>
      </c>
      <c r="F171" s="173" t="s">
        <v>213</v>
      </c>
      <c r="G171" s="174" t="s">
        <v>155</v>
      </c>
      <c r="H171" s="175">
        <v>26.55</v>
      </c>
      <c r="I171" s="176"/>
      <c r="J171" s="175">
        <f>ROUND(I171*H171,0)</f>
        <v>0</v>
      </c>
      <c r="K171" s="173" t="s">
        <v>135</v>
      </c>
      <c r="L171" s="38"/>
      <c r="M171" s="177" t="s">
        <v>1</v>
      </c>
      <c r="N171" s="178" t="s">
        <v>39</v>
      </c>
      <c r="O171" s="76"/>
      <c r="P171" s="179">
        <f>O171*H171</f>
        <v>0</v>
      </c>
      <c r="Q171" s="179">
        <v>0</v>
      </c>
      <c r="R171" s="179">
        <f>Q171*H171</f>
        <v>0</v>
      </c>
      <c r="S171" s="179">
        <v>0</v>
      </c>
      <c r="T171" s="18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1" t="s">
        <v>136</v>
      </c>
      <c r="AT171" s="181" t="s">
        <v>131</v>
      </c>
      <c r="AU171" s="181" t="s">
        <v>83</v>
      </c>
      <c r="AY171" s="18" t="s">
        <v>129</v>
      </c>
      <c r="BE171" s="182">
        <f>IF(N171="základní",J171,0)</f>
        <v>0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18" t="s">
        <v>8</v>
      </c>
      <c r="BK171" s="182">
        <f>ROUND(I171*H171,0)</f>
        <v>0</v>
      </c>
      <c r="BL171" s="18" t="s">
        <v>136</v>
      </c>
      <c r="BM171" s="181" t="s">
        <v>214</v>
      </c>
    </row>
    <row r="172" spans="1:51" s="13" customFormat="1" ht="12">
      <c r="A172" s="13"/>
      <c r="B172" s="183"/>
      <c r="C172" s="13"/>
      <c r="D172" s="184" t="s">
        <v>138</v>
      </c>
      <c r="E172" s="185" t="s">
        <v>1</v>
      </c>
      <c r="F172" s="186" t="s">
        <v>215</v>
      </c>
      <c r="G172" s="13"/>
      <c r="H172" s="187">
        <v>23.2</v>
      </c>
      <c r="I172" s="188"/>
      <c r="J172" s="13"/>
      <c r="K172" s="13"/>
      <c r="L172" s="183"/>
      <c r="M172" s="189"/>
      <c r="N172" s="190"/>
      <c r="O172" s="190"/>
      <c r="P172" s="190"/>
      <c r="Q172" s="190"/>
      <c r="R172" s="190"/>
      <c r="S172" s="190"/>
      <c r="T172" s="19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5" t="s">
        <v>138</v>
      </c>
      <c r="AU172" s="185" t="s">
        <v>83</v>
      </c>
      <c r="AV172" s="13" t="s">
        <v>83</v>
      </c>
      <c r="AW172" s="13" t="s">
        <v>31</v>
      </c>
      <c r="AX172" s="13" t="s">
        <v>74</v>
      </c>
      <c r="AY172" s="185" t="s">
        <v>129</v>
      </c>
    </row>
    <row r="173" spans="1:51" s="13" customFormat="1" ht="12">
      <c r="A173" s="13"/>
      <c r="B173" s="183"/>
      <c r="C173" s="13"/>
      <c r="D173" s="184" t="s">
        <v>138</v>
      </c>
      <c r="E173" s="185" t="s">
        <v>1</v>
      </c>
      <c r="F173" s="186" t="s">
        <v>216</v>
      </c>
      <c r="G173" s="13"/>
      <c r="H173" s="187">
        <v>3.35</v>
      </c>
      <c r="I173" s="188"/>
      <c r="J173" s="13"/>
      <c r="K173" s="13"/>
      <c r="L173" s="183"/>
      <c r="M173" s="189"/>
      <c r="N173" s="190"/>
      <c r="O173" s="190"/>
      <c r="P173" s="190"/>
      <c r="Q173" s="190"/>
      <c r="R173" s="190"/>
      <c r="S173" s="190"/>
      <c r="T173" s="19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5" t="s">
        <v>138</v>
      </c>
      <c r="AU173" s="185" t="s">
        <v>83</v>
      </c>
      <c r="AV173" s="13" t="s">
        <v>83</v>
      </c>
      <c r="AW173" s="13" t="s">
        <v>31</v>
      </c>
      <c r="AX173" s="13" t="s">
        <v>74</v>
      </c>
      <c r="AY173" s="185" t="s">
        <v>129</v>
      </c>
    </row>
    <row r="174" spans="1:51" s="14" customFormat="1" ht="12">
      <c r="A174" s="14"/>
      <c r="B174" s="192"/>
      <c r="C174" s="14"/>
      <c r="D174" s="184" t="s">
        <v>138</v>
      </c>
      <c r="E174" s="193" t="s">
        <v>1</v>
      </c>
      <c r="F174" s="194" t="s">
        <v>145</v>
      </c>
      <c r="G174" s="14"/>
      <c r="H174" s="195">
        <v>26.55</v>
      </c>
      <c r="I174" s="196"/>
      <c r="J174" s="14"/>
      <c r="K174" s="14"/>
      <c r="L174" s="192"/>
      <c r="M174" s="197"/>
      <c r="N174" s="198"/>
      <c r="O174" s="198"/>
      <c r="P174" s="198"/>
      <c r="Q174" s="198"/>
      <c r="R174" s="198"/>
      <c r="S174" s="198"/>
      <c r="T174" s="19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193" t="s">
        <v>138</v>
      </c>
      <c r="AU174" s="193" t="s">
        <v>83</v>
      </c>
      <c r="AV174" s="14" t="s">
        <v>136</v>
      </c>
      <c r="AW174" s="14" t="s">
        <v>31</v>
      </c>
      <c r="AX174" s="14" t="s">
        <v>8</v>
      </c>
      <c r="AY174" s="193" t="s">
        <v>129</v>
      </c>
    </row>
    <row r="175" spans="1:65" s="2" customFormat="1" ht="24.15" customHeight="1">
      <c r="A175" s="37"/>
      <c r="B175" s="170"/>
      <c r="C175" s="171" t="s">
        <v>217</v>
      </c>
      <c r="D175" s="171" t="s">
        <v>131</v>
      </c>
      <c r="E175" s="172" t="s">
        <v>218</v>
      </c>
      <c r="F175" s="173" t="s">
        <v>219</v>
      </c>
      <c r="G175" s="174" t="s">
        <v>155</v>
      </c>
      <c r="H175" s="175">
        <v>0.45</v>
      </c>
      <c r="I175" s="176"/>
      <c r="J175" s="175">
        <f>ROUND(I175*H175,0)</f>
        <v>0</v>
      </c>
      <c r="K175" s="173" t="s">
        <v>135</v>
      </c>
      <c r="L175" s="38"/>
      <c r="M175" s="177" t="s">
        <v>1</v>
      </c>
      <c r="N175" s="178" t="s">
        <v>39</v>
      </c>
      <c r="O175" s="76"/>
      <c r="P175" s="179">
        <f>O175*H175</f>
        <v>0</v>
      </c>
      <c r="Q175" s="179">
        <v>0</v>
      </c>
      <c r="R175" s="179">
        <f>Q175*H175</f>
        <v>0</v>
      </c>
      <c r="S175" s="179">
        <v>0</v>
      </c>
      <c r="T175" s="18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1" t="s">
        <v>136</v>
      </c>
      <c r="AT175" s="181" t="s">
        <v>131</v>
      </c>
      <c r="AU175" s="181" t="s">
        <v>83</v>
      </c>
      <c r="AY175" s="18" t="s">
        <v>129</v>
      </c>
      <c r="BE175" s="182">
        <f>IF(N175="základní",J175,0)</f>
        <v>0</v>
      </c>
      <c r="BF175" s="182">
        <f>IF(N175="snížená",J175,0)</f>
        <v>0</v>
      </c>
      <c r="BG175" s="182">
        <f>IF(N175="zákl. přenesená",J175,0)</f>
        <v>0</v>
      </c>
      <c r="BH175" s="182">
        <f>IF(N175="sníž. přenesená",J175,0)</f>
        <v>0</v>
      </c>
      <c r="BI175" s="182">
        <f>IF(N175="nulová",J175,0)</f>
        <v>0</v>
      </c>
      <c r="BJ175" s="18" t="s">
        <v>8</v>
      </c>
      <c r="BK175" s="182">
        <f>ROUND(I175*H175,0)</f>
        <v>0</v>
      </c>
      <c r="BL175" s="18" t="s">
        <v>136</v>
      </c>
      <c r="BM175" s="181" t="s">
        <v>220</v>
      </c>
    </row>
    <row r="176" spans="1:51" s="13" customFormat="1" ht="12">
      <c r="A176" s="13"/>
      <c r="B176" s="183"/>
      <c r="C176" s="13"/>
      <c r="D176" s="184" t="s">
        <v>138</v>
      </c>
      <c r="E176" s="185" t="s">
        <v>1</v>
      </c>
      <c r="F176" s="186" t="s">
        <v>221</v>
      </c>
      <c r="G176" s="13"/>
      <c r="H176" s="187">
        <v>0.45</v>
      </c>
      <c r="I176" s="188"/>
      <c r="J176" s="13"/>
      <c r="K176" s="13"/>
      <c r="L176" s="183"/>
      <c r="M176" s="189"/>
      <c r="N176" s="190"/>
      <c r="O176" s="190"/>
      <c r="P176" s="190"/>
      <c r="Q176" s="190"/>
      <c r="R176" s="190"/>
      <c r="S176" s="190"/>
      <c r="T176" s="19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5" t="s">
        <v>138</v>
      </c>
      <c r="AU176" s="185" t="s">
        <v>83</v>
      </c>
      <c r="AV176" s="13" t="s">
        <v>83</v>
      </c>
      <c r="AW176" s="13" t="s">
        <v>31</v>
      </c>
      <c r="AX176" s="13" t="s">
        <v>8</v>
      </c>
      <c r="AY176" s="185" t="s">
        <v>129</v>
      </c>
    </row>
    <row r="177" spans="1:65" s="2" customFormat="1" ht="16.5" customHeight="1">
      <c r="A177" s="37"/>
      <c r="B177" s="170"/>
      <c r="C177" s="171" t="s">
        <v>222</v>
      </c>
      <c r="D177" s="171" t="s">
        <v>131</v>
      </c>
      <c r="E177" s="172" t="s">
        <v>223</v>
      </c>
      <c r="F177" s="173" t="s">
        <v>224</v>
      </c>
      <c r="G177" s="174" t="s">
        <v>134</v>
      </c>
      <c r="H177" s="175">
        <v>3</v>
      </c>
      <c r="I177" s="176"/>
      <c r="J177" s="175">
        <f>ROUND(I177*H177,0)</f>
        <v>0</v>
      </c>
      <c r="K177" s="173" t="s">
        <v>135</v>
      </c>
      <c r="L177" s="38"/>
      <c r="M177" s="177" t="s">
        <v>1</v>
      </c>
      <c r="N177" s="178" t="s">
        <v>39</v>
      </c>
      <c r="O177" s="76"/>
      <c r="P177" s="179">
        <f>O177*H177</f>
        <v>0</v>
      </c>
      <c r="Q177" s="179">
        <v>0.00639264</v>
      </c>
      <c r="R177" s="179">
        <f>Q177*H177</f>
        <v>0.01917792</v>
      </c>
      <c r="S177" s="179">
        <v>0</v>
      </c>
      <c r="T177" s="18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1" t="s">
        <v>136</v>
      </c>
      <c r="AT177" s="181" t="s">
        <v>131</v>
      </c>
      <c r="AU177" s="181" t="s">
        <v>83</v>
      </c>
      <c r="AY177" s="18" t="s">
        <v>129</v>
      </c>
      <c r="BE177" s="182">
        <f>IF(N177="základní",J177,0)</f>
        <v>0</v>
      </c>
      <c r="BF177" s="182">
        <f>IF(N177="snížená",J177,0)</f>
        <v>0</v>
      </c>
      <c r="BG177" s="182">
        <f>IF(N177="zákl. přenesená",J177,0)</f>
        <v>0</v>
      </c>
      <c r="BH177" s="182">
        <f>IF(N177="sníž. přenesená",J177,0)</f>
        <v>0</v>
      </c>
      <c r="BI177" s="182">
        <f>IF(N177="nulová",J177,0)</f>
        <v>0</v>
      </c>
      <c r="BJ177" s="18" t="s">
        <v>8</v>
      </c>
      <c r="BK177" s="182">
        <f>ROUND(I177*H177,0)</f>
        <v>0</v>
      </c>
      <c r="BL177" s="18" t="s">
        <v>136</v>
      </c>
      <c r="BM177" s="181" t="s">
        <v>225</v>
      </c>
    </row>
    <row r="178" spans="1:51" s="13" customFormat="1" ht="12">
      <c r="A178" s="13"/>
      <c r="B178" s="183"/>
      <c r="C178" s="13"/>
      <c r="D178" s="184" t="s">
        <v>138</v>
      </c>
      <c r="E178" s="185" t="s">
        <v>1</v>
      </c>
      <c r="F178" s="186" t="s">
        <v>226</v>
      </c>
      <c r="G178" s="13"/>
      <c r="H178" s="187">
        <v>3</v>
      </c>
      <c r="I178" s="188"/>
      <c r="J178" s="13"/>
      <c r="K178" s="13"/>
      <c r="L178" s="183"/>
      <c r="M178" s="189"/>
      <c r="N178" s="190"/>
      <c r="O178" s="190"/>
      <c r="P178" s="190"/>
      <c r="Q178" s="190"/>
      <c r="R178" s="190"/>
      <c r="S178" s="190"/>
      <c r="T178" s="19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5" t="s">
        <v>138</v>
      </c>
      <c r="AU178" s="185" t="s">
        <v>83</v>
      </c>
      <c r="AV178" s="13" t="s">
        <v>83</v>
      </c>
      <c r="AW178" s="13" t="s">
        <v>31</v>
      </c>
      <c r="AX178" s="13" t="s">
        <v>8</v>
      </c>
      <c r="AY178" s="185" t="s">
        <v>129</v>
      </c>
    </row>
    <row r="179" spans="1:63" s="12" customFormat="1" ht="22.8" customHeight="1">
      <c r="A179" s="12"/>
      <c r="B179" s="157"/>
      <c r="C179" s="12"/>
      <c r="D179" s="158" t="s">
        <v>73</v>
      </c>
      <c r="E179" s="168" t="s">
        <v>157</v>
      </c>
      <c r="F179" s="168" t="s">
        <v>227</v>
      </c>
      <c r="G179" s="12"/>
      <c r="H179" s="12"/>
      <c r="I179" s="160"/>
      <c r="J179" s="169">
        <f>BK179</f>
        <v>0</v>
      </c>
      <c r="K179" s="12"/>
      <c r="L179" s="157"/>
      <c r="M179" s="162"/>
      <c r="N179" s="163"/>
      <c r="O179" s="163"/>
      <c r="P179" s="164">
        <f>SUM(P180:P199)</f>
        <v>0</v>
      </c>
      <c r="Q179" s="163"/>
      <c r="R179" s="164">
        <f>SUM(R180:R199)</f>
        <v>19.48928</v>
      </c>
      <c r="S179" s="163"/>
      <c r="T179" s="165">
        <f>SUM(T180:T199)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58" t="s">
        <v>8</v>
      </c>
      <c r="AT179" s="166" t="s">
        <v>73</v>
      </c>
      <c r="AU179" s="166" t="s">
        <v>8</v>
      </c>
      <c r="AY179" s="158" t="s">
        <v>129</v>
      </c>
      <c r="BK179" s="167">
        <f>SUM(BK180:BK199)</f>
        <v>0</v>
      </c>
    </row>
    <row r="180" spans="1:65" s="2" customFormat="1" ht="37.8" customHeight="1">
      <c r="A180" s="37"/>
      <c r="B180" s="170"/>
      <c r="C180" s="171" t="s">
        <v>228</v>
      </c>
      <c r="D180" s="171" t="s">
        <v>131</v>
      </c>
      <c r="E180" s="172" t="s">
        <v>229</v>
      </c>
      <c r="F180" s="173" t="s">
        <v>230</v>
      </c>
      <c r="G180" s="174" t="s">
        <v>134</v>
      </c>
      <c r="H180" s="175">
        <v>592</v>
      </c>
      <c r="I180" s="176"/>
      <c r="J180" s="175">
        <f>ROUND(I180*H180,0)</f>
        <v>0</v>
      </c>
      <c r="K180" s="173" t="s">
        <v>135</v>
      </c>
      <c r="L180" s="38"/>
      <c r="M180" s="177" t="s">
        <v>1</v>
      </c>
      <c r="N180" s="178" t="s">
        <v>39</v>
      </c>
      <c r="O180" s="76"/>
      <c r="P180" s="179">
        <f>O180*H180</f>
        <v>0</v>
      </c>
      <c r="Q180" s="179">
        <v>0</v>
      </c>
      <c r="R180" s="179">
        <f>Q180*H180</f>
        <v>0</v>
      </c>
      <c r="S180" s="179">
        <v>0</v>
      </c>
      <c r="T180" s="18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1" t="s">
        <v>136</v>
      </c>
      <c r="AT180" s="181" t="s">
        <v>131</v>
      </c>
      <c r="AU180" s="181" t="s">
        <v>83</v>
      </c>
      <c r="AY180" s="18" t="s">
        <v>129</v>
      </c>
      <c r="BE180" s="182">
        <f>IF(N180="základní",J180,0)</f>
        <v>0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18" t="s">
        <v>8</v>
      </c>
      <c r="BK180" s="182">
        <f>ROUND(I180*H180,0)</f>
        <v>0</v>
      </c>
      <c r="BL180" s="18" t="s">
        <v>136</v>
      </c>
      <c r="BM180" s="181" t="s">
        <v>231</v>
      </c>
    </row>
    <row r="181" spans="1:51" s="13" customFormat="1" ht="12">
      <c r="A181" s="13"/>
      <c r="B181" s="183"/>
      <c r="C181" s="13"/>
      <c r="D181" s="184" t="s">
        <v>138</v>
      </c>
      <c r="E181" s="185" t="s">
        <v>1</v>
      </c>
      <c r="F181" s="186" t="s">
        <v>232</v>
      </c>
      <c r="G181" s="13"/>
      <c r="H181" s="187">
        <v>148</v>
      </c>
      <c r="I181" s="188"/>
      <c r="J181" s="13"/>
      <c r="K181" s="13"/>
      <c r="L181" s="183"/>
      <c r="M181" s="189"/>
      <c r="N181" s="190"/>
      <c r="O181" s="190"/>
      <c r="P181" s="190"/>
      <c r="Q181" s="190"/>
      <c r="R181" s="190"/>
      <c r="S181" s="190"/>
      <c r="T181" s="19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5" t="s">
        <v>138</v>
      </c>
      <c r="AU181" s="185" t="s">
        <v>83</v>
      </c>
      <c r="AV181" s="13" t="s">
        <v>83</v>
      </c>
      <c r="AW181" s="13" t="s">
        <v>31</v>
      </c>
      <c r="AX181" s="13" t="s">
        <v>74</v>
      </c>
      <c r="AY181" s="185" t="s">
        <v>129</v>
      </c>
    </row>
    <row r="182" spans="1:51" s="13" customFormat="1" ht="12">
      <c r="A182" s="13"/>
      <c r="B182" s="183"/>
      <c r="C182" s="13"/>
      <c r="D182" s="184" t="s">
        <v>138</v>
      </c>
      <c r="E182" s="185" t="s">
        <v>1</v>
      </c>
      <c r="F182" s="186" t="s">
        <v>233</v>
      </c>
      <c r="G182" s="13"/>
      <c r="H182" s="187">
        <v>444</v>
      </c>
      <c r="I182" s="188"/>
      <c r="J182" s="13"/>
      <c r="K182" s="13"/>
      <c r="L182" s="183"/>
      <c r="M182" s="189"/>
      <c r="N182" s="190"/>
      <c r="O182" s="190"/>
      <c r="P182" s="190"/>
      <c r="Q182" s="190"/>
      <c r="R182" s="190"/>
      <c r="S182" s="190"/>
      <c r="T182" s="19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5" t="s">
        <v>138</v>
      </c>
      <c r="AU182" s="185" t="s">
        <v>83</v>
      </c>
      <c r="AV182" s="13" t="s">
        <v>83</v>
      </c>
      <c r="AW182" s="13" t="s">
        <v>31</v>
      </c>
      <c r="AX182" s="13" t="s">
        <v>74</v>
      </c>
      <c r="AY182" s="185" t="s">
        <v>129</v>
      </c>
    </row>
    <row r="183" spans="1:51" s="14" customFormat="1" ht="12">
      <c r="A183" s="14"/>
      <c r="B183" s="192"/>
      <c r="C183" s="14"/>
      <c r="D183" s="184" t="s">
        <v>138</v>
      </c>
      <c r="E183" s="193" t="s">
        <v>1</v>
      </c>
      <c r="F183" s="194" t="s">
        <v>145</v>
      </c>
      <c r="G183" s="14"/>
      <c r="H183" s="195">
        <v>592</v>
      </c>
      <c r="I183" s="196"/>
      <c r="J183" s="14"/>
      <c r="K183" s="14"/>
      <c r="L183" s="192"/>
      <c r="M183" s="197"/>
      <c r="N183" s="198"/>
      <c r="O183" s="198"/>
      <c r="P183" s="198"/>
      <c r="Q183" s="198"/>
      <c r="R183" s="198"/>
      <c r="S183" s="198"/>
      <c r="T183" s="19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193" t="s">
        <v>138</v>
      </c>
      <c r="AU183" s="193" t="s">
        <v>83</v>
      </c>
      <c r="AV183" s="14" t="s">
        <v>136</v>
      </c>
      <c r="AW183" s="14" t="s">
        <v>31</v>
      </c>
      <c r="AX183" s="14" t="s">
        <v>8</v>
      </c>
      <c r="AY183" s="193" t="s">
        <v>129</v>
      </c>
    </row>
    <row r="184" spans="1:65" s="2" customFormat="1" ht="37.8" customHeight="1">
      <c r="A184" s="37"/>
      <c r="B184" s="170"/>
      <c r="C184" s="171" t="s">
        <v>234</v>
      </c>
      <c r="D184" s="171" t="s">
        <v>131</v>
      </c>
      <c r="E184" s="172" t="s">
        <v>235</v>
      </c>
      <c r="F184" s="173" t="s">
        <v>236</v>
      </c>
      <c r="G184" s="174" t="s">
        <v>134</v>
      </c>
      <c r="H184" s="175">
        <v>296</v>
      </c>
      <c r="I184" s="176"/>
      <c r="J184" s="175">
        <f>ROUND(I184*H184,0)</f>
        <v>0</v>
      </c>
      <c r="K184" s="173" t="s">
        <v>135</v>
      </c>
      <c r="L184" s="38"/>
      <c r="M184" s="177" t="s">
        <v>1</v>
      </c>
      <c r="N184" s="178" t="s">
        <v>39</v>
      </c>
      <c r="O184" s="76"/>
      <c r="P184" s="179">
        <f>O184*H184</f>
        <v>0</v>
      </c>
      <c r="Q184" s="179">
        <v>0</v>
      </c>
      <c r="R184" s="179">
        <f>Q184*H184</f>
        <v>0</v>
      </c>
      <c r="S184" s="179">
        <v>0</v>
      </c>
      <c r="T184" s="18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1" t="s">
        <v>136</v>
      </c>
      <c r="AT184" s="181" t="s">
        <v>131</v>
      </c>
      <c r="AU184" s="181" t="s">
        <v>83</v>
      </c>
      <c r="AY184" s="18" t="s">
        <v>129</v>
      </c>
      <c r="BE184" s="182">
        <f>IF(N184="základní",J184,0)</f>
        <v>0</v>
      </c>
      <c r="BF184" s="182">
        <f>IF(N184="snížená",J184,0)</f>
        <v>0</v>
      </c>
      <c r="BG184" s="182">
        <f>IF(N184="zákl. přenesená",J184,0)</f>
        <v>0</v>
      </c>
      <c r="BH184" s="182">
        <f>IF(N184="sníž. přenesená",J184,0)</f>
        <v>0</v>
      </c>
      <c r="BI184" s="182">
        <f>IF(N184="nulová",J184,0)</f>
        <v>0</v>
      </c>
      <c r="BJ184" s="18" t="s">
        <v>8</v>
      </c>
      <c r="BK184" s="182">
        <f>ROUND(I184*H184,0)</f>
        <v>0</v>
      </c>
      <c r="BL184" s="18" t="s">
        <v>136</v>
      </c>
      <c r="BM184" s="181" t="s">
        <v>237</v>
      </c>
    </row>
    <row r="185" spans="1:51" s="13" customFormat="1" ht="12">
      <c r="A185" s="13"/>
      <c r="B185" s="183"/>
      <c r="C185" s="13"/>
      <c r="D185" s="184" t="s">
        <v>138</v>
      </c>
      <c r="E185" s="185" t="s">
        <v>1</v>
      </c>
      <c r="F185" s="186" t="s">
        <v>238</v>
      </c>
      <c r="G185" s="13"/>
      <c r="H185" s="187">
        <v>74</v>
      </c>
      <c r="I185" s="188"/>
      <c r="J185" s="13"/>
      <c r="K185" s="13"/>
      <c r="L185" s="183"/>
      <c r="M185" s="189"/>
      <c r="N185" s="190"/>
      <c r="O185" s="190"/>
      <c r="P185" s="190"/>
      <c r="Q185" s="190"/>
      <c r="R185" s="190"/>
      <c r="S185" s="190"/>
      <c r="T185" s="19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5" t="s">
        <v>138</v>
      </c>
      <c r="AU185" s="185" t="s">
        <v>83</v>
      </c>
      <c r="AV185" s="13" t="s">
        <v>83</v>
      </c>
      <c r="AW185" s="13" t="s">
        <v>31</v>
      </c>
      <c r="AX185" s="13" t="s">
        <v>74</v>
      </c>
      <c r="AY185" s="185" t="s">
        <v>129</v>
      </c>
    </row>
    <row r="186" spans="1:51" s="13" customFormat="1" ht="12">
      <c r="A186" s="13"/>
      <c r="B186" s="183"/>
      <c r="C186" s="13"/>
      <c r="D186" s="184" t="s">
        <v>138</v>
      </c>
      <c r="E186" s="185" t="s">
        <v>1</v>
      </c>
      <c r="F186" s="186" t="s">
        <v>239</v>
      </c>
      <c r="G186" s="13"/>
      <c r="H186" s="187">
        <v>222</v>
      </c>
      <c r="I186" s="188"/>
      <c r="J186" s="13"/>
      <c r="K186" s="13"/>
      <c r="L186" s="183"/>
      <c r="M186" s="189"/>
      <c r="N186" s="190"/>
      <c r="O186" s="190"/>
      <c r="P186" s="190"/>
      <c r="Q186" s="190"/>
      <c r="R186" s="190"/>
      <c r="S186" s="190"/>
      <c r="T186" s="19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5" t="s">
        <v>138</v>
      </c>
      <c r="AU186" s="185" t="s">
        <v>83</v>
      </c>
      <c r="AV186" s="13" t="s">
        <v>83</v>
      </c>
      <c r="AW186" s="13" t="s">
        <v>31</v>
      </c>
      <c r="AX186" s="13" t="s">
        <v>74</v>
      </c>
      <c r="AY186" s="185" t="s">
        <v>129</v>
      </c>
    </row>
    <row r="187" spans="1:51" s="14" customFormat="1" ht="12">
      <c r="A187" s="14"/>
      <c r="B187" s="192"/>
      <c r="C187" s="14"/>
      <c r="D187" s="184" t="s">
        <v>138</v>
      </c>
      <c r="E187" s="193" t="s">
        <v>1</v>
      </c>
      <c r="F187" s="194" t="s">
        <v>145</v>
      </c>
      <c r="G187" s="14"/>
      <c r="H187" s="195">
        <v>296</v>
      </c>
      <c r="I187" s="196"/>
      <c r="J187" s="14"/>
      <c r="K187" s="14"/>
      <c r="L187" s="192"/>
      <c r="M187" s="197"/>
      <c r="N187" s="198"/>
      <c r="O187" s="198"/>
      <c r="P187" s="198"/>
      <c r="Q187" s="198"/>
      <c r="R187" s="198"/>
      <c r="S187" s="198"/>
      <c r="T187" s="19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193" t="s">
        <v>138</v>
      </c>
      <c r="AU187" s="193" t="s">
        <v>83</v>
      </c>
      <c r="AV187" s="14" t="s">
        <v>136</v>
      </c>
      <c r="AW187" s="14" t="s">
        <v>31</v>
      </c>
      <c r="AX187" s="14" t="s">
        <v>8</v>
      </c>
      <c r="AY187" s="193" t="s">
        <v>129</v>
      </c>
    </row>
    <row r="188" spans="1:65" s="2" customFormat="1" ht="33" customHeight="1">
      <c r="A188" s="37"/>
      <c r="B188" s="170"/>
      <c r="C188" s="171" t="s">
        <v>240</v>
      </c>
      <c r="D188" s="171" t="s">
        <v>131</v>
      </c>
      <c r="E188" s="172" t="s">
        <v>241</v>
      </c>
      <c r="F188" s="173" t="s">
        <v>242</v>
      </c>
      <c r="G188" s="174" t="s">
        <v>134</v>
      </c>
      <c r="H188" s="175">
        <v>555</v>
      </c>
      <c r="I188" s="176"/>
      <c r="J188" s="175">
        <f>ROUND(I188*H188,0)</f>
        <v>0</v>
      </c>
      <c r="K188" s="173" t="s">
        <v>135</v>
      </c>
      <c r="L188" s="38"/>
      <c r="M188" s="177" t="s">
        <v>1</v>
      </c>
      <c r="N188" s="178" t="s">
        <v>39</v>
      </c>
      <c r="O188" s="76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1" t="s">
        <v>136</v>
      </c>
      <c r="AT188" s="181" t="s">
        <v>131</v>
      </c>
      <c r="AU188" s="181" t="s">
        <v>83</v>
      </c>
      <c r="AY188" s="18" t="s">
        <v>129</v>
      </c>
      <c r="BE188" s="182">
        <f>IF(N188="základní",J188,0)</f>
        <v>0</v>
      </c>
      <c r="BF188" s="182">
        <f>IF(N188="snížená",J188,0)</f>
        <v>0</v>
      </c>
      <c r="BG188" s="182">
        <f>IF(N188="zákl. přenesená",J188,0)</f>
        <v>0</v>
      </c>
      <c r="BH188" s="182">
        <f>IF(N188="sníž. přenesená",J188,0)</f>
        <v>0</v>
      </c>
      <c r="BI188" s="182">
        <f>IF(N188="nulová",J188,0)</f>
        <v>0</v>
      </c>
      <c r="BJ188" s="18" t="s">
        <v>8</v>
      </c>
      <c r="BK188" s="182">
        <f>ROUND(I188*H188,0)</f>
        <v>0</v>
      </c>
      <c r="BL188" s="18" t="s">
        <v>136</v>
      </c>
      <c r="BM188" s="181" t="s">
        <v>243</v>
      </c>
    </row>
    <row r="189" spans="1:51" s="13" customFormat="1" ht="12">
      <c r="A189" s="13"/>
      <c r="B189" s="183"/>
      <c r="C189" s="13"/>
      <c r="D189" s="184" t="s">
        <v>138</v>
      </c>
      <c r="E189" s="185" t="s">
        <v>1</v>
      </c>
      <c r="F189" s="186" t="s">
        <v>244</v>
      </c>
      <c r="G189" s="13"/>
      <c r="H189" s="187">
        <v>555</v>
      </c>
      <c r="I189" s="188"/>
      <c r="J189" s="13"/>
      <c r="K189" s="13"/>
      <c r="L189" s="183"/>
      <c r="M189" s="189"/>
      <c r="N189" s="190"/>
      <c r="O189" s="190"/>
      <c r="P189" s="190"/>
      <c r="Q189" s="190"/>
      <c r="R189" s="190"/>
      <c r="S189" s="190"/>
      <c r="T189" s="19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5" t="s">
        <v>138</v>
      </c>
      <c r="AU189" s="185" t="s">
        <v>83</v>
      </c>
      <c r="AV189" s="13" t="s">
        <v>83</v>
      </c>
      <c r="AW189" s="13" t="s">
        <v>31</v>
      </c>
      <c r="AX189" s="13" t="s">
        <v>8</v>
      </c>
      <c r="AY189" s="185" t="s">
        <v>129</v>
      </c>
    </row>
    <row r="190" spans="1:65" s="2" customFormat="1" ht="24.15" customHeight="1">
      <c r="A190" s="37"/>
      <c r="B190" s="170"/>
      <c r="C190" s="171" t="s">
        <v>7</v>
      </c>
      <c r="D190" s="171" t="s">
        <v>131</v>
      </c>
      <c r="E190" s="172" t="s">
        <v>245</v>
      </c>
      <c r="F190" s="173" t="s">
        <v>246</v>
      </c>
      <c r="G190" s="174" t="s">
        <v>134</v>
      </c>
      <c r="H190" s="175">
        <v>32</v>
      </c>
      <c r="I190" s="176"/>
      <c r="J190" s="175">
        <f>ROUND(I190*H190,0)</f>
        <v>0</v>
      </c>
      <c r="K190" s="173" t="s">
        <v>135</v>
      </c>
      <c r="L190" s="38"/>
      <c r="M190" s="177" t="s">
        <v>1</v>
      </c>
      <c r="N190" s="178" t="s">
        <v>39</v>
      </c>
      <c r="O190" s="76"/>
      <c r="P190" s="179">
        <f>O190*H190</f>
        <v>0</v>
      </c>
      <c r="Q190" s="179">
        <v>0.60904</v>
      </c>
      <c r="R190" s="179">
        <f>Q190*H190</f>
        <v>19.48928</v>
      </c>
      <c r="S190" s="179">
        <v>0</v>
      </c>
      <c r="T190" s="180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1" t="s">
        <v>136</v>
      </c>
      <c r="AT190" s="181" t="s">
        <v>131</v>
      </c>
      <c r="AU190" s="181" t="s">
        <v>83</v>
      </c>
      <c r="AY190" s="18" t="s">
        <v>129</v>
      </c>
      <c r="BE190" s="182">
        <f>IF(N190="základní",J190,0)</f>
        <v>0</v>
      </c>
      <c r="BF190" s="182">
        <f>IF(N190="snížená",J190,0)</f>
        <v>0</v>
      </c>
      <c r="BG190" s="182">
        <f>IF(N190="zákl. přenesená",J190,0)</f>
        <v>0</v>
      </c>
      <c r="BH190" s="182">
        <f>IF(N190="sníž. přenesená",J190,0)</f>
        <v>0</v>
      </c>
      <c r="BI190" s="182">
        <f>IF(N190="nulová",J190,0)</f>
        <v>0</v>
      </c>
      <c r="BJ190" s="18" t="s">
        <v>8</v>
      </c>
      <c r="BK190" s="182">
        <f>ROUND(I190*H190,0)</f>
        <v>0</v>
      </c>
      <c r="BL190" s="18" t="s">
        <v>136</v>
      </c>
      <c r="BM190" s="181" t="s">
        <v>247</v>
      </c>
    </row>
    <row r="191" spans="1:51" s="13" customFormat="1" ht="12">
      <c r="A191" s="13"/>
      <c r="B191" s="183"/>
      <c r="C191" s="13"/>
      <c r="D191" s="184" t="s">
        <v>138</v>
      </c>
      <c r="E191" s="185" t="s">
        <v>1</v>
      </c>
      <c r="F191" s="186" t="s">
        <v>139</v>
      </c>
      <c r="G191" s="13"/>
      <c r="H191" s="187">
        <v>32</v>
      </c>
      <c r="I191" s="188"/>
      <c r="J191" s="13"/>
      <c r="K191" s="13"/>
      <c r="L191" s="183"/>
      <c r="M191" s="189"/>
      <c r="N191" s="190"/>
      <c r="O191" s="190"/>
      <c r="P191" s="190"/>
      <c r="Q191" s="190"/>
      <c r="R191" s="190"/>
      <c r="S191" s="190"/>
      <c r="T191" s="19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5" t="s">
        <v>138</v>
      </c>
      <c r="AU191" s="185" t="s">
        <v>83</v>
      </c>
      <c r="AV191" s="13" t="s">
        <v>83</v>
      </c>
      <c r="AW191" s="13" t="s">
        <v>31</v>
      </c>
      <c r="AX191" s="13" t="s">
        <v>8</v>
      </c>
      <c r="AY191" s="185" t="s">
        <v>129</v>
      </c>
    </row>
    <row r="192" spans="1:65" s="2" customFormat="1" ht="24.15" customHeight="1">
      <c r="A192" s="37"/>
      <c r="B192" s="170"/>
      <c r="C192" s="171" t="s">
        <v>248</v>
      </c>
      <c r="D192" s="171" t="s">
        <v>131</v>
      </c>
      <c r="E192" s="172" t="s">
        <v>249</v>
      </c>
      <c r="F192" s="173" t="s">
        <v>250</v>
      </c>
      <c r="G192" s="174" t="s">
        <v>134</v>
      </c>
      <c r="H192" s="175">
        <v>1813</v>
      </c>
      <c r="I192" s="176"/>
      <c r="J192" s="175">
        <f>ROUND(I192*H192,0)</f>
        <v>0</v>
      </c>
      <c r="K192" s="173" t="s">
        <v>135</v>
      </c>
      <c r="L192" s="38"/>
      <c r="M192" s="177" t="s">
        <v>1</v>
      </c>
      <c r="N192" s="178" t="s">
        <v>39</v>
      </c>
      <c r="O192" s="76"/>
      <c r="P192" s="179">
        <f>O192*H192</f>
        <v>0</v>
      </c>
      <c r="Q192" s="179">
        <v>0</v>
      </c>
      <c r="R192" s="179">
        <f>Q192*H192</f>
        <v>0</v>
      </c>
      <c r="S192" s="179">
        <v>0</v>
      </c>
      <c r="T192" s="18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1" t="s">
        <v>136</v>
      </c>
      <c r="AT192" s="181" t="s">
        <v>131</v>
      </c>
      <c r="AU192" s="181" t="s">
        <v>83</v>
      </c>
      <c r="AY192" s="18" t="s">
        <v>129</v>
      </c>
      <c r="BE192" s="182">
        <f>IF(N192="základní",J192,0)</f>
        <v>0</v>
      </c>
      <c r="BF192" s="182">
        <f>IF(N192="snížená",J192,0)</f>
        <v>0</v>
      </c>
      <c r="BG192" s="182">
        <f>IF(N192="zákl. přenesená",J192,0)</f>
        <v>0</v>
      </c>
      <c r="BH192" s="182">
        <f>IF(N192="sníž. přenesená",J192,0)</f>
        <v>0</v>
      </c>
      <c r="BI192" s="182">
        <f>IF(N192="nulová",J192,0)</f>
        <v>0</v>
      </c>
      <c r="BJ192" s="18" t="s">
        <v>8</v>
      </c>
      <c r="BK192" s="182">
        <f>ROUND(I192*H192,0)</f>
        <v>0</v>
      </c>
      <c r="BL192" s="18" t="s">
        <v>136</v>
      </c>
      <c r="BM192" s="181" t="s">
        <v>251</v>
      </c>
    </row>
    <row r="193" spans="1:51" s="13" customFormat="1" ht="12">
      <c r="A193" s="13"/>
      <c r="B193" s="183"/>
      <c r="C193" s="13"/>
      <c r="D193" s="184" t="s">
        <v>138</v>
      </c>
      <c r="E193" s="185" t="s">
        <v>1</v>
      </c>
      <c r="F193" s="186" t="s">
        <v>244</v>
      </c>
      <c r="G193" s="13"/>
      <c r="H193" s="187">
        <v>555</v>
      </c>
      <c r="I193" s="188"/>
      <c r="J193" s="13"/>
      <c r="K193" s="13"/>
      <c r="L193" s="183"/>
      <c r="M193" s="189"/>
      <c r="N193" s="190"/>
      <c r="O193" s="190"/>
      <c r="P193" s="190"/>
      <c r="Q193" s="190"/>
      <c r="R193" s="190"/>
      <c r="S193" s="190"/>
      <c r="T193" s="19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5" t="s">
        <v>138</v>
      </c>
      <c r="AU193" s="185" t="s">
        <v>83</v>
      </c>
      <c r="AV193" s="13" t="s">
        <v>83</v>
      </c>
      <c r="AW193" s="13" t="s">
        <v>31</v>
      </c>
      <c r="AX193" s="13" t="s">
        <v>74</v>
      </c>
      <c r="AY193" s="185" t="s">
        <v>129</v>
      </c>
    </row>
    <row r="194" spans="1:51" s="13" customFormat="1" ht="12">
      <c r="A194" s="13"/>
      <c r="B194" s="183"/>
      <c r="C194" s="13"/>
      <c r="D194" s="184" t="s">
        <v>138</v>
      </c>
      <c r="E194" s="185" t="s">
        <v>1</v>
      </c>
      <c r="F194" s="186" t="s">
        <v>232</v>
      </c>
      <c r="G194" s="13"/>
      <c r="H194" s="187">
        <v>148</v>
      </c>
      <c r="I194" s="188"/>
      <c r="J194" s="13"/>
      <c r="K194" s="13"/>
      <c r="L194" s="183"/>
      <c r="M194" s="189"/>
      <c r="N194" s="190"/>
      <c r="O194" s="190"/>
      <c r="P194" s="190"/>
      <c r="Q194" s="190"/>
      <c r="R194" s="190"/>
      <c r="S194" s="190"/>
      <c r="T194" s="19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5" t="s">
        <v>138</v>
      </c>
      <c r="AU194" s="185" t="s">
        <v>83</v>
      </c>
      <c r="AV194" s="13" t="s">
        <v>83</v>
      </c>
      <c r="AW194" s="13" t="s">
        <v>31</v>
      </c>
      <c r="AX194" s="13" t="s">
        <v>74</v>
      </c>
      <c r="AY194" s="185" t="s">
        <v>129</v>
      </c>
    </row>
    <row r="195" spans="1:51" s="13" customFormat="1" ht="12">
      <c r="A195" s="13"/>
      <c r="B195" s="183"/>
      <c r="C195" s="13"/>
      <c r="D195" s="184" t="s">
        <v>138</v>
      </c>
      <c r="E195" s="185" t="s">
        <v>1</v>
      </c>
      <c r="F195" s="186" t="s">
        <v>233</v>
      </c>
      <c r="G195" s="13"/>
      <c r="H195" s="187">
        <v>444</v>
      </c>
      <c r="I195" s="188"/>
      <c r="J195" s="13"/>
      <c r="K195" s="13"/>
      <c r="L195" s="183"/>
      <c r="M195" s="189"/>
      <c r="N195" s="190"/>
      <c r="O195" s="190"/>
      <c r="P195" s="190"/>
      <c r="Q195" s="190"/>
      <c r="R195" s="190"/>
      <c r="S195" s="190"/>
      <c r="T195" s="19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5" t="s">
        <v>138</v>
      </c>
      <c r="AU195" s="185" t="s">
        <v>83</v>
      </c>
      <c r="AV195" s="13" t="s">
        <v>83</v>
      </c>
      <c r="AW195" s="13" t="s">
        <v>31</v>
      </c>
      <c r="AX195" s="13" t="s">
        <v>74</v>
      </c>
      <c r="AY195" s="185" t="s">
        <v>129</v>
      </c>
    </row>
    <row r="196" spans="1:51" s="13" customFormat="1" ht="12">
      <c r="A196" s="13"/>
      <c r="B196" s="183"/>
      <c r="C196" s="13"/>
      <c r="D196" s="184" t="s">
        <v>138</v>
      </c>
      <c r="E196" s="185" t="s">
        <v>1</v>
      </c>
      <c r="F196" s="186" t="s">
        <v>252</v>
      </c>
      <c r="G196" s="13"/>
      <c r="H196" s="187">
        <v>666</v>
      </c>
      <c r="I196" s="188"/>
      <c r="J196" s="13"/>
      <c r="K196" s="13"/>
      <c r="L196" s="183"/>
      <c r="M196" s="189"/>
      <c r="N196" s="190"/>
      <c r="O196" s="190"/>
      <c r="P196" s="190"/>
      <c r="Q196" s="190"/>
      <c r="R196" s="190"/>
      <c r="S196" s="190"/>
      <c r="T196" s="19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5" t="s">
        <v>138</v>
      </c>
      <c r="AU196" s="185" t="s">
        <v>83</v>
      </c>
      <c r="AV196" s="13" t="s">
        <v>83</v>
      </c>
      <c r="AW196" s="13" t="s">
        <v>31</v>
      </c>
      <c r="AX196" s="13" t="s">
        <v>74</v>
      </c>
      <c r="AY196" s="185" t="s">
        <v>129</v>
      </c>
    </row>
    <row r="197" spans="1:51" s="14" customFormat="1" ht="12">
      <c r="A197" s="14"/>
      <c r="B197" s="192"/>
      <c r="C197" s="14"/>
      <c r="D197" s="184" t="s">
        <v>138</v>
      </c>
      <c r="E197" s="193" t="s">
        <v>1</v>
      </c>
      <c r="F197" s="194" t="s">
        <v>145</v>
      </c>
      <c r="G197" s="14"/>
      <c r="H197" s="195">
        <v>1813</v>
      </c>
      <c r="I197" s="196"/>
      <c r="J197" s="14"/>
      <c r="K197" s="14"/>
      <c r="L197" s="192"/>
      <c r="M197" s="197"/>
      <c r="N197" s="198"/>
      <c r="O197" s="198"/>
      <c r="P197" s="198"/>
      <c r="Q197" s="198"/>
      <c r="R197" s="198"/>
      <c r="S197" s="198"/>
      <c r="T197" s="19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193" t="s">
        <v>138</v>
      </c>
      <c r="AU197" s="193" t="s">
        <v>83</v>
      </c>
      <c r="AV197" s="14" t="s">
        <v>136</v>
      </c>
      <c r="AW197" s="14" t="s">
        <v>31</v>
      </c>
      <c r="AX197" s="14" t="s">
        <v>8</v>
      </c>
      <c r="AY197" s="193" t="s">
        <v>129</v>
      </c>
    </row>
    <row r="198" spans="1:65" s="2" customFormat="1" ht="33" customHeight="1">
      <c r="A198" s="37"/>
      <c r="B198" s="170"/>
      <c r="C198" s="171" t="s">
        <v>253</v>
      </c>
      <c r="D198" s="171" t="s">
        <v>131</v>
      </c>
      <c r="E198" s="172" t="s">
        <v>254</v>
      </c>
      <c r="F198" s="173" t="s">
        <v>255</v>
      </c>
      <c r="G198" s="174" t="s">
        <v>134</v>
      </c>
      <c r="H198" s="175">
        <v>666</v>
      </c>
      <c r="I198" s="176"/>
      <c r="J198" s="175">
        <f>ROUND(I198*H198,0)</f>
        <v>0</v>
      </c>
      <c r="K198" s="173" t="s">
        <v>135</v>
      </c>
      <c r="L198" s="38"/>
      <c r="M198" s="177" t="s">
        <v>1</v>
      </c>
      <c r="N198" s="178" t="s">
        <v>39</v>
      </c>
      <c r="O198" s="76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1" t="s">
        <v>136</v>
      </c>
      <c r="AT198" s="181" t="s">
        <v>131</v>
      </c>
      <c r="AU198" s="181" t="s">
        <v>83</v>
      </c>
      <c r="AY198" s="18" t="s">
        <v>129</v>
      </c>
      <c r="BE198" s="182">
        <f>IF(N198="základní",J198,0)</f>
        <v>0</v>
      </c>
      <c r="BF198" s="182">
        <f>IF(N198="snížená",J198,0)</f>
        <v>0</v>
      </c>
      <c r="BG198" s="182">
        <f>IF(N198="zákl. přenesená",J198,0)</f>
        <v>0</v>
      </c>
      <c r="BH198" s="182">
        <f>IF(N198="sníž. přenesená",J198,0)</f>
        <v>0</v>
      </c>
      <c r="BI198" s="182">
        <f>IF(N198="nulová",J198,0)</f>
        <v>0</v>
      </c>
      <c r="BJ198" s="18" t="s">
        <v>8</v>
      </c>
      <c r="BK198" s="182">
        <f>ROUND(I198*H198,0)</f>
        <v>0</v>
      </c>
      <c r="BL198" s="18" t="s">
        <v>136</v>
      </c>
      <c r="BM198" s="181" t="s">
        <v>256</v>
      </c>
    </row>
    <row r="199" spans="1:51" s="13" customFormat="1" ht="12">
      <c r="A199" s="13"/>
      <c r="B199" s="183"/>
      <c r="C199" s="13"/>
      <c r="D199" s="184" t="s">
        <v>138</v>
      </c>
      <c r="E199" s="185" t="s">
        <v>1</v>
      </c>
      <c r="F199" s="186" t="s">
        <v>152</v>
      </c>
      <c r="G199" s="13"/>
      <c r="H199" s="187">
        <v>666</v>
      </c>
      <c r="I199" s="188"/>
      <c r="J199" s="13"/>
      <c r="K199" s="13"/>
      <c r="L199" s="183"/>
      <c r="M199" s="189"/>
      <c r="N199" s="190"/>
      <c r="O199" s="190"/>
      <c r="P199" s="190"/>
      <c r="Q199" s="190"/>
      <c r="R199" s="190"/>
      <c r="S199" s="190"/>
      <c r="T199" s="19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5" t="s">
        <v>138</v>
      </c>
      <c r="AU199" s="185" t="s">
        <v>83</v>
      </c>
      <c r="AV199" s="13" t="s">
        <v>83</v>
      </c>
      <c r="AW199" s="13" t="s">
        <v>31</v>
      </c>
      <c r="AX199" s="13" t="s">
        <v>8</v>
      </c>
      <c r="AY199" s="185" t="s">
        <v>129</v>
      </c>
    </row>
    <row r="200" spans="1:63" s="12" customFormat="1" ht="22.8" customHeight="1">
      <c r="A200" s="12"/>
      <c r="B200" s="157"/>
      <c r="C200" s="12"/>
      <c r="D200" s="158" t="s">
        <v>73</v>
      </c>
      <c r="E200" s="168" t="s">
        <v>174</v>
      </c>
      <c r="F200" s="168" t="s">
        <v>257</v>
      </c>
      <c r="G200" s="12"/>
      <c r="H200" s="12"/>
      <c r="I200" s="160"/>
      <c r="J200" s="169">
        <f>BK200</f>
        <v>0</v>
      </c>
      <c r="K200" s="12"/>
      <c r="L200" s="157"/>
      <c r="M200" s="162"/>
      <c r="N200" s="163"/>
      <c r="O200" s="163"/>
      <c r="P200" s="164">
        <f>SUM(P201:P246)</f>
        <v>0</v>
      </c>
      <c r="Q200" s="163"/>
      <c r="R200" s="164">
        <f>SUM(R201:R246)</f>
        <v>7.508758879999999</v>
      </c>
      <c r="S200" s="163"/>
      <c r="T200" s="165">
        <f>SUM(T201:T246)</f>
        <v>0.1848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58" t="s">
        <v>8</v>
      </c>
      <c r="AT200" s="166" t="s">
        <v>73</v>
      </c>
      <c r="AU200" s="166" t="s">
        <v>8</v>
      </c>
      <c r="AY200" s="158" t="s">
        <v>129</v>
      </c>
      <c r="BK200" s="167">
        <f>SUM(BK201:BK246)</f>
        <v>0</v>
      </c>
    </row>
    <row r="201" spans="1:65" s="2" customFormat="1" ht="24.15" customHeight="1">
      <c r="A201" s="37"/>
      <c r="B201" s="170"/>
      <c r="C201" s="171" t="s">
        <v>258</v>
      </c>
      <c r="D201" s="171" t="s">
        <v>131</v>
      </c>
      <c r="E201" s="172" t="s">
        <v>259</v>
      </c>
      <c r="F201" s="173" t="s">
        <v>260</v>
      </c>
      <c r="G201" s="174" t="s">
        <v>261</v>
      </c>
      <c r="H201" s="175">
        <v>275</v>
      </c>
      <c r="I201" s="176"/>
      <c r="J201" s="175">
        <f>ROUND(I201*H201,0)</f>
        <v>0</v>
      </c>
      <c r="K201" s="173" t="s">
        <v>135</v>
      </c>
      <c r="L201" s="38"/>
      <c r="M201" s="177" t="s">
        <v>1</v>
      </c>
      <c r="N201" s="178" t="s">
        <v>39</v>
      </c>
      <c r="O201" s="76"/>
      <c r="P201" s="179">
        <f>O201*H201</f>
        <v>0</v>
      </c>
      <c r="Q201" s="179">
        <v>4.8E-07</v>
      </c>
      <c r="R201" s="179">
        <f>Q201*H201</f>
        <v>0.00013199999999999998</v>
      </c>
      <c r="S201" s="179">
        <v>0</v>
      </c>
      <c r="T201" s="18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1" t="s">
        <v>136</v>
      </c>
      <c r="AT201" s="181" t="s">
        <v>131</v>
      </c>
      <c r="AU201" s="181" t="s">
        <v>83</v>
      </c>
      <c r="AY201" s="18" t="s">
        <v>129</v>
      </c>
      <c r="BE201" s="182">
        <f>IF(N201="základní",J201,0)</f>
        <v>0</v>
      </c>
      <c r="BF201" s="182">
        <f>IF(N201="snížená",J201,0)</f>
        <v>0</v>
      </c>
      <c r="BG201" s="182">
        <f>IF(N201="zákl. přenesená",J201,0)</f>
        <v>0</v>
      </c>
      <c r="BH201" s="182">
        <f>IF(N201="sníž. přenesená",J201,0)</f>
        <v>0</v>
      </c>
      <c r="BI201" s="182">
        <f>IF(N201="nulová",J201,0)</f>
        <v>0</v>
      </c>
      <c r="BJ201" s="18" t="s">
        <v>8</v>
      </c>
      <c r="BK201" s="182">
        <f>ROUND(I201*H201,0)</f>
        <v>0</v>
      </c>
      <c r="BL201" s="18" t="s">
        <v>136</v>
      </c>
      <c r="BM201" s="181" t="s">
        <v>262</v>
      </c>
    </row>
    <row r="202" spans="1:51" s="13" customFormat="1" ht="12">
      <c r="A202" s="13"/>
      <c r="B202" s="183"/>
      <c r="C202" s="13"/>
      <c r="D202" s="184" t="s">
        <v>138</v>
      </c>
      <c r="E202" s="185" t="s">
        <v>1</v>
      </c>
      <c r="F202" s="186" t="s">
        <v>263</v>
      </c>
      <c r="G202" s="13"/>
      <c r="H202" s="187">
        <v>275</v>
      </c>
      <c r="I202" s="188"/>
      <c r="J202" s="13"/>
      <c r="K202" s="13"/>
      <c r="L202" s="183"/>
      <c r="M202" s="189"/>
      <c r="N202" s="190"/>
      <c r="O202" s="190"/>
      <c r="P202" s="190"/>
      <c r="Q202" s="190"/>
      <c r="R202" s="190"/>
      <c r="S202" s="190"/>
      <c r="T202" s="19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5" t="s">
        <v>138</v>
      </c>
      <c r="AU202" s="185" t="s">
        <v>83</v>
      </c>
      <c r="AV202" s="13" t="s">
        <v>83</v>
      </c>
      <c r="AW202" s="13" t="s">
        <v>31</v>
      </c>
      <c r="AX202" s="13" t="s">
        <v>8</v>
      </c>
      <c r="AY202" s="185" t="s">
        <v>129</v>
      </c>
    </row>
    <row r="203" spans="1:65" s="2" customFormat="1" ht="24.15" customHeight="1">
      <c r="A203" s="37"/>
      <c r="B203" s="170"/>
      <c r="C203" s="207" t="s">
        <v>264</v>
      </c>
      <c r="D203" s="207" t="s">
        <v>195</v>
      </c>
      <c r="E203" s="208" t="s">
        <v>265</v>
      </c>
      <c r="F203" s="209" t="s">
        <v>266</v>
      </c>
      <c r="G203" s="210" t="s">
        <v>261</v>
      </c>
      <c r="H203" s="211">
        <v>285</v>
      </c>
      <c r="I203" s="212"/>
      <c r="J203" s="211">
        <f>ROUND(I203*H203,0)</f>
        <v>0</v>
      </c>
      <c r="K203" s="209" t="s">
        <v>135</v>
      </c>
      <c r="L203" s="213"/>
      <c r="M203" s="214" t="s">
        <v>1</v>
      </c>
      <c r="N203" s="215" t="s">
        <v>39</v>
      </c>
      <c r="O203" s="76"/>
      <c r="P203" s="179">
        <f>O203*H203</f>
        <v>0</v>
      </c>
      <c r="Q203" s="179">
        <v>0.0199</v>
      </c>
      <c r="R203" s="179">
        <f>Q203*H203</f>
        <v>5.6715</v>
      </c>
      <c r="S203" s="179">
        <v>0</v>
      </c>
      <c r="T203" s="18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1" t="s">
        <v>174</v>
      </c>
      <c r="AT203" s="181" t="s">
        <v>195</v>
      </c>
      <c r="AU203" s="181" t="s">
        <v>83</v>
      </c>
      <c r="AY203" s="18" t="s">
        <v>129</v>
      </c>
      <c r="BE203" s="182">
        <f>IF(N203="základní",J203,0)</f>
        <v>0</v>
      </c>
      <c r="BF203" s="182">
        <f>IF(N203="snížená",J203,0)</f>
        <v>0</v>
      </c>
      <c r="BG203" s="182">
        <f>IF(N203="zákl. přenesená",J203,0)</f>
        <v>0</v>
      </c>
      <c r="BH203" s="182">
        <f>IF(N203="sníž. přenesená",J203,0)</f>
        <v>0</v>
      </c>
      <c r="BI203" s="182">
        <f>IF(N203="nulová",J203,0)</f>
        <v>0</v>
      </c>
      <c r="BJ203" s="18" t="s">
        <v>8</v>
      </c>
      <c r="BK203" s="182">
        <f>ROUND(I203*H203,0)</f>
        <v>0</v>
      </c>
      <c r="BL203" s="18" t="s">
        <v>136</v>
      </c>
      <c r="BM203" s="181" t="s">
        <v>267</v>
      </c>
    </row>
    <row r="204" spans="1:51" s="13" customFormat="1" ht="12">
      <c r="A204" s="13"/>
      <c r="B204" s="183"/>
      <c r="C204" s="13"/>
      <c r="D204" s="184" t="s">
        <v>138</v>
      </c>
      <c r="E204" s="185" t="s">
        <v>1</v>
      </c>
      <c r="F204" s="186" t="s">
        <v>268</v>
      </c>
      <c r="G204" s="13"/>
      <c r="H204" s="187">
        <v>285</v>
      </c>
      <c r="I204" s="188"/>
      <c r="J204" s="13"/>
      <c r="K204" s="13"/>
      <c r="L204" s="183"/>
      <c r="M204" s="189"/>
      <c r="N204" s="190"/>
      <c r="O204" s="190"/>
      <c r="P204" s="190"/>
      <c r="Q204" s="190"/>
      <c r="R204" s="190"/>
      <c r="S204" s="190"/>
      <c r="T204" s="19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5" t="s">
        <v>138</v>
      </c>
      <c r="AU204" s="185" t="s">
        <v>83</v>
      </c>
      <c r="AV204" s="13" t="s">
        <v>83</v>
      </c>
      <c r="AW204" s="13" t="s">
        <v>31</v>
      </c>
      <c r="AX204" s="13" t="s">
        <v>8</v>
      </c>
      <c r="AY204" s="185" t="s">
        <v>129</v>
      </c>
    </row>
    <row r="205" spans="1:65" s="2" customFormat="1" ht="24.15" customHeight="1">
      <c r="A205" s="37"/>
      <c r="B205" s="170"/>
      <c r="C205" s="171" t="s">
        <v>269</v>
      </c>
      <c r="D205" s="171" t="s">
        <v>131</v>
      </c>
      <c r="E205" s="172" t="s">
        <v>270</v>
      </c>
      <c r="F205" s="173" t="s">
        <v>271</v>
      </c>
      <c r="G205" s="174" t="s">
        <v>261</v>
      </c>
      <c r="H205" s="175">
        <v>13.1</v>
      </c>
      <c r="I205" s="176"/>
      <c r="J205" s="175">
        <f>ROUND(I205*H205,0)</f>
        <v>0</v>
      </c>
      <c r="K205" s="173" t="s">
        <v>135</v>
      </c>
      <c r="L205" s="38"/>
      <c r="M205" s="177" t="s">
        <v>1</v>
      </c>
      <c r="N205" s="178" t="s">
        <v>39</v>
      </c>
      <c r="O205" s="76"/>
      <c r="P205" s="179">
        <f>O205*H205</f>
        <v>0</v>
      </c>
      <c r="Q205" s="179">
        <v>5.8E-07</v>
      </c>
      <c r="R205" s="179">
        <f>Q205*H205</f>
        <v>7.597999999999999E-06</v>
      </c>
      <c r="S205" s="179">
        <v>0</v>
      </c>
      <c r="T205" s="180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1" t="s">
        <v>136</v>
      </c>
      <c r="AT205" s="181" t="s">
        <v>131</v>
      </c>
      <c r="AU205" s="181" t="s">
        <v>83</v>
      </c>
      <c r="AY205" s="18" t="s">
        <v>129</v>
      </c>
      <c r="BE205" s="182">
        <f>IF(N205="základní",J205,0)</f>
        <v>0</v>
      </c>
      <c r="BF205" s="182">
        <f>IF(N205="snížená",J205,0)</f>
        <v>0</v>
      </c>
      <c r="BG205" s="182">
        <f>IF(N205="zákl. přenesená",J205,0)</f>
        <v>0</v>
      </c>
      <c r="BH205" s="182">
        <f>IF(N205="sníž. přenesená",J205,0)</f>
        <v>0</v>
      </c>
      <c r="BI205" s="182">
        <f>IF(N205="nulová",J205,0)</f>
        <v>0</v>
      </c>
      <c r="BJ205" s="18" t="s">
        <v>8</v>
      </c>
      <c r="BK205" s="182">
        <f>ROUND(I205*H205,0)</f>
        <v>0</v>
      </c>
      <c r="BL205" s="18" t="s">
        <v>136</v>
      </c>
      <c r="BM205" s="181" t="s">
        <v>272</v>
      </c>
    </row>
    <row r="206" spans="1:65" s="2" customFormat="1" ht="24.15" customHeight="1">
      <c r="A206" s="37"/>
      <c r="B206" s="170"/>
      <c r="C206" s="207" t="s">
        <v>273</v>
      </c>
      <c r="D206" s="207" t="s">
        <v>195</v>
      </c>
      <c r="E206" s="208" t="s">
        <v>274</v>
      </c>
      <c r="F206" s="209" t="s">
        <v>275</v>
      </c>
      <c r="G206" s="210" t="s">
        <v>261</v>
      </c>
      <c r="H206" s="211">
        <v>15</v>
      </c>
      <c r="I206" s="212"/>
      <c r="J206" s="211">
        <f>ROUND(I206*H206,0)</f>
        <v>0</v>
      </c>
      <c r="K206" s="209" t="s">
        <v>135</v>
      </c>
      <c r="L206" s="213"/>
      <c r="M206" s="214" t="s">
        <v>1</v>
      </c>
      <c r="N206" s="215" t="s">
        <v>39</v>
      </c>
      <c r="O206" s="76"/>
      <c r="P206" s="179">
        <f>O206*H206</f>
        <v>0</v>
      </c>
      <c r="Q206" s="179">
        <v>0.0292</v>
      </c>
      <c r="R206" s="179">
        <f>Q206*H206</f>
        <v>0.438</v>
      </c>
      <c r="S206" s="179">
        <v>0</v>
      </c>
      <c r="T206" s="18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1" t="s">
        <v>174</v>
      </c>
      <c r="AT206" s="181" t="s">
        <v>195</v>
      </c>
      <c r="AU206" s="181" t="s">
        <v>83</v>
      </c>
      <c r="AY206" s="18" t="s">
        <v>129</v>
      </c>
      <c r="BE206" s="182">
        <f>IF(N206="základní",J206,0)</f>
        <v>0</v>
      </c>
      <c r="BF206" s="182">
        <f>IF(N206="snížená",J206,0)</f>
        <v>0</v>
      </c>
      <c r="BG206" s="182">
        <f>IF(N206="zákl. přenesená",J206,0)</f>
        <v>0</v>
      </c>
      <c r="BH206" s="182">
        <f>IF(N206="sníž. přenesená",J206,0)</f>
        <v>0</v>
      </c>
      <c r="BI206" s="182">
        <f>IF(N206="nulová",J206,0)</f>
        <v>0</v>
      </c>
      <c r="BJ206" s="18" t="s">
        <v>8</v>
      </c>
      <c r="BK206" s="182">
        <f>ROUND(I206*H206,0)</f>
        <v>0</v>
      </c>
      <c r="BL206" s="18" t="s">
        <v>136</v>
      </c>
      <c r="BM206" s="181" t="s">
        <v>276</v>
      </c>
    </row>
    <row r="207" spans="1:65" s="2" customFormat="1" ht="24.15" customHeight="1">
      <c r="A207" s="37"/>
      <c r="B207" s="170"/>
      <c r="C207" s="171" t="s">
        <v>277</v>
      </c>
      <c r="D207" s="171" t="s">
        <v>131</v>
      </c>
      <c r="E207" s="172" t="s">
        <v>278</v>
      </c>
      <c r="F207" s="173" t="s">
        <v>279</v>
      </c>
      <c r="G207" s="174" t="s">
        <v>280</v>
      </c>
      <c r="H207" s="175">
        <v>6</v>
      </c>
      <c r="I207" s="176"/>
      <c r="J207" s="175">
        <f>ROUND(I207*H207,0)</f>
        <v>0</v>
      </c>
      <c r="K207" s="173" t="s">
        <v>135</v>
      </c>
      <c r="L207" s="38"/>
      <c r="M207" s="177" t="s">
        <v>1</v>
      </c>
      <c r="N207" s="178" t="s">
        <v>39</v>
      </c>
      <c r="O207" s="76"/>
      <c r="P207" s="179">
        <f>O207*H207</f>
        <v>0</v>
      </c>
      <c r="Q207" s="179">
        <v>0</v>
      </c>
      <c r="R207" s="179">
        <f>Q207*H207</f>
        <v>0</v>
      </c>
      <c r="S207" s="179">
        <v>0.0116</v>
      </c>
      <c r="T207" s="180">
        <f>S207*H207</f>
        <v>0.0696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1" t="s">
        <v>136</v>
      </c>
      <c r="AT207" s="181" t="s">
        <v>131</v>
      </c>
      <c r="AU207" s="181" t="s">
        <v>83</v>
      </c>
      <c r="AY207" s="18" t="s">
        <v>129</v>
      </c>
      <c r="BE207" s="182">
        <f>IF(N207="základní",J207,0)</f>
        <v>0</v>
      </c>
      <c r="BF207" s="182">
        <f>IF(N207="snížená",J207,0)</f>
        <v>0</v>
      </c>
      <c r="BG207" s="182">
        <f>IF(N207="zákl. přenesená",J207,0)</f>
        <v>0</v>
      </c>
      <c r="BH207" s="182">
        <f>IF(N207="sníž. přenesená",J207,0)</f>
        <v>0</v>
      </c>
      <c r="BI207" s="182">
        <f>IF(N207="nulová",J207,0)</f>
        <v>0</v>
      </c>
      <c r="BJ207" s="18" t="s">
        <v>8</v>
      </c>
      <c r="BK207" s="182">
        <f>ROUND(I207*H207,0)</f>
        <v>0</v>
      </c>
      <c r="BL207" s="18" t="s">
        <v>136</v>
      </c>
      <c r="BM207" s="181" t="s">
        <v>281</v>
      </c>
    </row>
    <row r="208" spans="1:65" s="2" customFormat="1" ht="16.5" customHeight="1">
      <c r="A208" s="37"/>
      <c r="B208" s="170"/>
      <c r="C208" s="207" t="s">
        <v>282</v>
      </c>
      <c r="D208" s="207" t="s">
        <v>195</v>
      </c>
      <c r="E208" s="208" t="s">
        <v>283</v>
      </c>
      <c r="F208" s="209" t="s">
        <v>284</v>
      </c>
      <c r="G208" s="210" t="s">
        <v>280</v>
      </c>
      <c r="H208" s="211">
        <v>1</v>
      </c>
      <c r="I208" s="212"/>
      <c r="J208" s="211">
        <f>ROUND(I208*H208,0)</f>
        <v>0</v>
      </c>
      <c r="K208" s="209" t="s">
        <v>1</v>
      </c>
      <c r="L208" s="213"/>
      <c r="M208" s="214" t="s">
        <v>1</v>
      </c>
      <c r="N208" s="215" t="s">
        <v>39</v>
      </c>
      <c r="O208" s="76"/>
      <c r="P208" s="179">
        <f>O208*H208</f>
        <v>0</v>
      </c>
      <c r="Q208" s="179">
        <v>0.01</v>
      </c>
      <c r="R208" s="179">
        <f>Q208*H208</f>
        <v>0.01</v>
      </c>
      <c r="S208" s="179">
        <v>0</v>
      </c>
      <c r="T208" s="180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1" t="s">
        <v>174</v>
      </c>
      <c r="AT208" s="181" t="s">
        <v>195</v>
      </c>
      <c r="AU208" s="181" t="s">
        <v>83</v>
      </c>
      <c r="AY208" s="18" t="s">
        <v>129</v>
      </c>
      <c r="BE208" s="182">
        <f>IF(N208="základní",J208,0)</f>
        <v>0</v>
      </c>
      <c r="BF208" s="182">
        <f>IF(N208="snížená",J208,0)</f>
        <v>0</v>
      </c>
      <c r="BG208" s="182">
        <f>IF(N208="zákl. přenesená",J208,0)</f>
        <v>0</v>
      </c>
      <c r="BH208" s="182">
        <f>IF(N208="sníž. přenesená",J208,0)</f>
        <v>0</v>
      </c>
      <c r="BI208" s="182">
        <f>IF(N208="nulová",J208,0)</f>
        <v>0</v>
      </c>
      <c r="BJ208" s="18" t="s">
        <v>8</v>
      </c>
      <c r="BK208" s="182">
        <f>ROUND(I208*H208,0)</f>
        <v>0</v>
      </c>
      <c r="BL208" s="18" t="s">
        <v>136</v>
      </c>
      <c r="BM208" s="181" t="s">
        <v>285</v>
      </c>
    </row>
    <row r="209" spans="1:65" s="2" customFormat="1" ht="24.15" customHeight="1">
      <c r="A209" s="37"/>
      <c r="B209" s="170"/>
      <c r="C209" s="207" t="s">
        <v>286</v>
      </c>
      <c r="D209" s="207" t="s">
        <v>195</v>
      </c>
      <c r="E209" s="208" t="s">
        <v>287</v>
      </c>
      <c r="F209" s="209" t="s">
        <v>288</v>
      </c>
      <c r="G209" s="210" t="s">
        <v>280</v>
      </c>
      <c r="H209" s="211">
        <v>1</v>
      </c>
      <c r="I209" s="212"/>
      <c r="J209" s="211">
        <f>ROUND(I209*H209,0)</f>
        <v>0</v>
      </c>
      <c r="K209" s="209" t="s">
        <v>135</v>
      </c>
      <c r="L209" s="213"/>
      <c r="M209" s="214" t="s">
        <v>1</v>
      </c>
      <c r="N209" s="215" t="s">
        <v>39</v>
      </c>
      <c r="O209" s="76"/>
      <c r="P209" s="179">
        <f>O209*H209</f>
        <v>0</v>
      </c>
      <c r="Q209" s="179">
        <v>0.0104</v>
      </c>
      <c r="R209" s="179">
        <f>Q209*H209</f>
        <v>0.0104</v>
      </c>
      <c r="S209" s="179">
        <v>0</v>
      </c>
      <c r="T209" s="18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1" t="s">
        <v>174</v>
      </c>
      <c r="AT209" s="181" t="s">
        <v>195</v>
      </c>
      <c r="AU209" s="181" t="s">
        <v>83</v>
      </c>
      <c r="AY209" s="18" t="s">
        <v>129</v>
      </c>
      <c r="BE209" s="182">
        <f>IF(N209="základní",J209,0)</f>
        <v>0</v>
      </c>
      <c r="BF209" s="182">
        <f>IF(N209="snížená",J209,0)</f>
        <v>0</v>
      </c>
      <c r="BG209" s="182">
        <f>IF(N209="zákl. přenesená",J209,0)</f>
        <v>0</v>
      </c>
      <c r="BH209" s="182">
        <f>IF(N209="sníž. přenesená",J209,0)</f>
        <v>0</v>
      </c>
      <c r="BI209" s="182">
        <f>IF(N209="nulová",J209,0)</f>
        <v>0</v>
      </c>
      <c r="BJ209" s="18" t="s">
        <v>8</v>
      </c>
      <c r="BK209" s="182">
        <f>ROUND(I209*H209,0)</f>
        <v>0</v>
      </c>
      <c r="BL209" s="18" t="s">
        <v>136</v>
      </c>
      <c r="BM209" s="181" t="s">
        <v>289</v>
      </c>
    </row>
    <row r="210" spans="1:65" s="2" customFormat="1" ht="24.15" customHeight="1">
      <c r="A210" s="37"/>
      <c r="B210" s="170"/>
      <c r="C210" s="207" t="s">
        <v>290</v>
      </c>
      <c r="D210" s="207" t="s">
        <v>195</v>
      </c>
      <c r="E210" s="208" t="s">
        <v>291</v>
      </c>
      <c r="F210" s="209" t="s">
        <v>292</v>
      </c>
      <c r="G210" s="210" t="s">
        <v>280</v>
      </c>
      <c r="H210" s="211">
        <v>1</v>
      </c>
      <c r="I210" s="212"/>
      <c r="J210" s="211">
        <f>ROUND(I210*H210,0)</f>
        <v>0</v>
      </c>
      <c r="K210" s="209" t="s">
        <v>135</v>
      </c>
      <c r="L210" s="213"/>
      <c r="M210" s="214" t="s">
        <v>1</v>
      </c>
      <c r="N210" s="215" t="s">
        <v>39</v>
      </c>
      <c r="O210" s="76"/>
      <c r="P210" s="179">
        <f>O210*H210</f>
        <v>0</v>
      </c>
      <c r="Q210" s="179">
        <v>0.0088</v>
      </c>
      <c r="R210" s="179">
        <f>Q210*H210</f>
        <v>0.0088</v>
      </c>
      <c r="S210" s="179">
        <v>0</v>
      </c>
      <c r="T210" s="18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1" t="s">
        <v>174</v>
      </c>
      <c r="AT210" s="181" t="s">
        <v>195</v>
      </c>
      <c r="AU210" s="181" t="s">
        <v>83</v>
      </c>
      <c r="AY210" s="18" t="s">
        <v>129</v>
      </c>
      <c r="BE210" s="182">
        <f>IF(N210="základní",J210,0)</f>
        <v>0</v>
      </c>
      <c r="BF210" s="182">
        <f>IF(N210="snížená",J210,0)</f>
        <v>0</v>
      </c>
      <c r="BG210" s="182">
        <f>IF(N210="zákl. přenesená",J210,0)</f>
        <v>0</v>
      </c>
      <c r="BH210" s="182">
        <f>IF(N210="sníž. přenesená",J210,0)</f>
        <v>0</v>
      </c>
      <c r="BI210" s="182">
        <f>IF(N210="nulová",J210,0)</f>
        <v>0</v>
      </c>
      <c r="BJ210" s="18" t="s">
        <v>8</v>
      </c>
      <c r="BK210" s="182">
        <f>ROUND(I210*H210,0)</f>
        <v>0</v>
      </c>
      <c r="BL210" s="18" t="s">
        <v>136</v>
      </c>
      <c r="BM210" s="181" t="s">
        <v>293</v>
      </c>
    </row>
    <row r="211" spans="1:65" s="2" customFormat="1" ht="33" customHeight="1">
      <c r="A211" s="37"/>
      <c r="B211" s="170"/>
      <c r="C211" s="207" t="s">
        <v>294</v>
      </c>
      <c r="D211" s="207" t="s">
        <v>195</v>
      </c>
      <c r="E211" s="208" t="s">
        <v>295</v>
      </c>
      <c r="F211" s="209" t="s">
        <v>296</v>
      </c>
      <c r="G211" s="210" t="s">
        <v>280</v>
      </c>
      <c r="H211" s="211">
        <v>2</v>
      </c>
      <c r="I211" s="212"/>
      <c r="J211" s="211">
        <f>ROUND(I211*H211,0)</f>
        <v>0</v>
      </c>
      <c r="K211" s="209" t="s">
        <v>135</v>
      </c>
      <c r="L211" s="213"/>
      <c r="M211" s="214" t="s">
        <v>1</v>
      </c>
      <c r="N211" s="215" t="s">
        <v>39</v>
      </c>
      <c r="O211" s="76"/>
      <c r="P211" s="179">
        <f>O211*H211</f>
        <v>0</v>
      </c>
      <c r="Q211" s="179">
        <v>0.0088</v>
      </c>
      <c r="R211" s="179">
        <f>Q211*H211</f>
        <v>0.0176</v>
      </c>
      <c r="S211" s="179">
        <v>0</v>
      </c>
      <c r="T211" s="180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1" t="s">
        <v>174</v>
      </c>
      <c r="AT211" s="181" t="s">
        <v>195</v>
      </c>
      <c r="AU211" s="181" t="s">
        <v>83</v>
      </c>
      <c r="AY211" s="18" t="s">
        <v>129</v>
      </c>
      <c r="BE211" s="182">
        <f>IF(N211="základní",J211,0)</f>
        <v>0</v>
      </c>
      <c r="BF211" s="182">
        <f>IF(N211="snížená",J211,0)</f>
        <v>0</v>
      </c>
      <c r="BG211" s="182">
        <f>IF(N211="zákl. přenesená",J211,0)</f>
        <v>0</v>
      </c>
      <c r="BH211" s="182">
        <f>IF(N211="sníž. přenesená",J211,0)</f>
        <v>0</v>
      </c>
      <c r="BI211" s="182">
        <f>IF(N211="nulová",J211,0)</f>
        <v>0</v>
      </c>
      <c r="BJ211" s="18" t="s">
        <v>8</v>
      </c>
      <c r="BK211" s="182">
        <f>ROUND(I211*H211,0)</f>
        <v>0</v>
      </c>
      <c r="BL211" s="18" t="s">
        <v>136</v>
      </c>
      <c r="BM211" s="181" t="s">
        <v>297</v>
      </c>
    </row>
    <row r="212" spans="1:65" s="2" customFormat="1" ht="24.15" customHeight="1">
      <c r="A212" s="37"/>
      <c r="B212" s="170"/>
      <c r="C212" s="207" t="s">
        <v>298</v>
      </c>
      <c r="D212" s="207" t="s">
        <v>195</v>
      </c>
      <c r="E212" s="208" t="s">
        <v>299</v>
      </c>
      <c r="F212" s="209" t="s">
        <v>300</v>
      </c>
      <c r="G212" s="210" t="s">
        <v>280</v>
      </c>
      <c r="H212" s="211">
        <v>1</v>
      </c>
      <c r="I212" s="212"/>
      <c r="J212" s="211">
        <f>ROUND(I212*H212,0)</f>
        <v>0</v>
      </c>
      <c r="K212" s="209" t="s">
        <v>135</v>
      </c>
      <c r="L212" s="213"/>
      <c r="M212" s="214" t="s">
        <v>1</v>
      </c>
      <c r="N212" s="215" t="s">
        <v>39</v>
      </c>
      <c r="O212" s="76"/>
      <c r="P212" s="179">
        <f>O212*H212</f>
        <v>0</v>
      </c>
      <c r="Q212" s="179">
        <v>0.0135</v>
      </c>
      <c r="R212" s="179">
        <f>Q212*H212</f>
        <v>0.0135</v>
      </c>
      <c r="S212" s="179">
        <v>0</v>
      </c>
      <c r="T212" s="18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81" t="s">
        <v>174</v>
      </c>
      <c r="AT212" s="181" t="s">
        <v>195</v>
      </c>
      <c r="AU212" s="181" t="s">
        <v>83</v>
      </c>
      <c r="AY212" s="18" t="s">
        <v>129</v>
      </c>
      <c r="BE212" s="182">
        <f>IF(N212="základní",J212,0)</f>
        <v>0</v>
      </c>
      <c r="BF212" s="182">
        <f>IF(N212="snížená",J212,0)</f>
        <v>0</v>
      </c>
      <c r="BG212" s="182">
        <f>IF(N212="zákl. přenesená",J212,0)</f>
        <v>0</v>
      </c>
      <c r="BH212" s="182">
        <f>IF(N212="sníž. přenesená",J212,0)</f>
        <v>0</v>
      </c>
      <c r="BI212" s="182">
        <f>IF(N212="nulová",J212,0)</f>
        <v>0</v>
      </c>
      <c r="BJ212" s="18" t="s">
        <v>8</v>
      </c>
      <c r="BK212" s="182">
        <f>ROUND(I212*H212,0)</f>
        <v>0</v>
      </c>
      <c r="BL212" s="18" t="s">
        <v>136</v>
      </c>
      <c r="BM212" s="181" t="s">
        <v>301</v>
      </c>
    </row>
    <row r="213" spans="1:65" s="2" customFormat="1" ht="24.15" customHeight="1">
      <c r="A213" s="37"/>
      <c r="B213" s="170"/>
      <c r="C213" s="171" t="s">
        <v>302</v>
      </c>
      <c r="D213" s="171" t="s">
        <v>131</v>
      </c>
      <c r="E213" s="172" t="s">
        <v>303</v>
      </c>
      <c r="F213" s="173" t="s">
        <v>304</v>
      </c>
      <c r="G213" s="174" t="s">
        <v>280</v>
      </c>
      <c r="H213" s="175">
        <v>5</v>
      </c>
      <c r="I213" s="176"/>
      <c r="J213" s="175">
        <f>ROUND(I213*H213,0)</f>
        <v>0</v>
      </c>
      <c r="K213" s="173" t="s">
        <v>135</v>
      </c>
      <c r="L213" s="38"/>
      <c r="M213" s="177" t="s">
        <v>1</v>
      </c>
      <c r="N213" s="178" t="s">
        <v>39</v>
      </c>
      <c r="O213" s="76"/>
      <c r="P213" s="179">
        <f>O213*H213</f>
        <v>0</v>
      </c>
      <c r="Q213" s="179">
        <v>0</v>
      </c>
      <c r="R213" s="179">
        <f>Q213*H213</f>
        <v>0</v>
      </c>
      <c r="S213" s="179">
        <v>0.0186</v>
      </c>
      <c r="T213" s="180">
        <f>S213*H213</f>
        <v>0.093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1" t="s">
        <v>136</v>
      </c>
      <c r="AT213" s="181" t="s">
        <v>131</v>
      </c>
      <c r="AU213" s="181" t="s">
        <v>83</v>
      </c>
      <c r="AY213" s="18" t="s">
        <v>129</v>
      </c>
      <c r="BE213" s="182">
        <f>IF(N213="základní",J213,0)</f>
        <v>0</v>
      </c>
      <c r="BF213" s="182">
        <f>IF(N213="snížená",J213,0)</f>
        <v>0</v>
      </c>
      <c r="BG213" s="182">
        <f>IF(N213="zákl. přenesená",J213,0)</f>
        <v>0</v>
      </c>
      <c r="BH213" s="182">
        <f>IF(N213="sníž. přenesená",J213,0)</f>
        <v>0</v>
      </c>
      <c r="BI213" s="182">
        <f>IF(N213="nulová",J213,0)</f>
        <v>0</v>
      </c>
      <c r="BJ213" s="18" t="s">
        <v>8</v>
      </c>
      <c r="BK213" s="182">
        <f>ROUND(I213*H213,0)</f>
        <v>0</v>
      </c>
      <c r="BL213" s="18" t="s">
        <v>136</v>
      </c>
      <c r="BM213" s="181" t="s">
        <v>305</v>
      </c>
    </row>
    <row r="214" spans="1:65" s="2" customFormat="1" ht="16.5" customHeight="1">
      <c r="A214" s="37"/>
      <c r="B214" s="170"/>
      <c r="C214" s="207" t="s">
        <v>306</v>
      </c>
      <c r="D214" s="207" t="s">
        <v>195</v>
      </c>
      <c r="E214" s="208" t="s">
        <v>307</v>
      </c>
      <c r="F214" s="209" t="s">
        <v>308</v>
      </c>
      <c r="G214" s="210" t="s">
        <v>280</v>
      </c>
      <c r="H214" s="211">
        <v>1</v>
      </c>
      <c r="I214" s="212"/>
      <c r="J214" s="211">
        <f>ROUND(I214*H214,0)</f>
        <v>0</v>
      </c>
      <c r="K214" s="209" t="s">
        <v>1</v>
      </c>
      <c r="L214" s="213"/>
      <c r="M214" s="214" t="s">
        <v>1</v>
      </c>
      <c r="N214" s="215" t="s">
        <v>39</v>
      </c>
      <c r="O214" s="76"/>
      <c r="P214" s="179">
        <f>O214*H214</f>
        <v>0</v>
      </c>
      <c r="Q214" s="179">
        <v>0.014</v>
      </c>
      <c r="R214" s="179">
        <f>Q214*H214</f>
        <v>0.014</v>
      </c>
      <c r="S214" s="179">
        <v>0</v>
      </c>
      <c r="T214" s="180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81" t="s">
        <v>174</v>
      </c>
      <c r="AT214" s="181" t="s">
        <v>195</v>
      </c>
      <c r="AU214" s="181" t="s">
        <v>83</v>
      </c>
      <c r="AY214" s="18" t="s">
        <v>129</v>
      </c>
      <c r="BE214" s="182">
        <f>IF(N214="základní",J214,0)</f>
        <v>0</v>
      </c>
      <c r="BF214" s="182">
        <f>IF(N214="snížená",J214,0)</f>
        <v>0</v>
      </c>
      <c r="BG214" s="182">
        <f>IF(N214="zákl. přenesená",J214,0)</f>
        <v>0</v>
      </c>
      <c r="BH214" s="182">
        <f>IF(N214="sníž. přenesená",J214,0)</f>
        <v>0</v>
      </c>
      <c r="BI214" s="182">
        <f>IF(N214="nulová",J214,0)</f>
        <v>0</v>
      </c>
      <c r="BJ214" s="18" t="s">
        <v>8</v>
      </c>
      <c r="BK214" s="182">
        <f>ROUND(I214*H214,0)</f>
        <v>0</v>
      </c>
      <c r="BL214" s="18" t="s">
        <v>136</v>
      </c>
      <c r="BM214" s="181" t="s">
        <v>309</v>
      </c>
    </row>
    <row r="215" spans="1:65" s="2" customFormat="1" ht="24.15" customHeight="1">
      <c r="A215" s="37"/>
      <c r="B215" s="170"/>
      <c r="C215" s="207" t="s">
        <v>310</v>
      </c>
      <c r="D215" s="207" t="s">
        <v>195</v>
      </c>
      <c r="E215" s="208" t="s">
        <v>311</v>
      </c>
      <c r="F215" s="209" t="s">
        <v>312</v>
      </c>
      <c r="G215" s="210" t="s">
        <v>280</v>
      </c>
      <c r="H215" s="211">
        <v>2</v>
      </c>
      <c r="I215" s="212"/>
      <c r="J215" s="211">
        <f>ROUND(I215*H215,0)</f>
        <v>0</v>
      </c>
      <c r="K215" s="209" t="s">
        <v>135</v>
      </c>
      <c r="L215" s="213"/>
      <c r="M215" s="214" t="s">
        <v>1</v>
      </c>
      <c r="N215" s="215" t="s">
        <v>39</v>
      </c>
      <c r="O215" s="76"/>
      <c r="P215" s="179">
        <f>O215*H215</f>
        <v>0</v>
      </c>
      <c r="Q215" s="179">
        <v>0.0137</v>
      </c>
      <c r="R215" s="179">
        <f>Q215*H215</f>
        <v>0.0274</v>
      </c>
      <c r="S215" s="179">
        <v>0</v>
      </c>
      <c r="T215" s="180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1" t="s">
        <v>174</v>
      </c>
      <c r="AT215" s="181" t="s">
        <v>195</v>
      </c>
      <c r="AU215" s="181" t="s">
        <v>83</v>
      </c>
      <c r="AY215" s="18" t="s">
        <v>129</v>
      </c>
      <c r="BE215" s="182">
        <f>IF(N215="základní",J215,0)</f>
        <v>0</v>
      </c>
      <c r="BF215" s="182">
        <f>IF(N215="snížená",J215,0)</f>
        <v>0</v>
      </c>
      <c r="BG215" s="182">
        <f>IF(N215="zákl. přenesená",J215,0)</f>
        <v>0</v>
      </c>
      <c r="BH215" s="182">
        <f>IF(N215="sníž. přenesená",J215,0)</f>
        <v>0</v>
      </c>
      <c r="BI215" s="182">
        <f>IF(N215="nulová",J215,0)</f>
        <v>0</v>
      </c>
      <c r="BJ215" s="18" t="s">
        <v>8</v>
      </c>
      <c r="BK215" s="182">
        <f>ROUND(I215*H215,0)</f>
        <v>0</v>
      </c>
      <c r="BL215" s="18" t="s">
        <v>136</v>
      </c>
      <c r="BM215" s="181" t="s">
        <v>313</v>
      </c>
    </row>
    <row r="216" spans="1:65" s="2" customFormat="1" ht="24.15" customHeight="1">
      <c r="A216" s="37"/>
      <c r="B216" s="170"/>
      <c r="C216" s="207" t="s">
        <v>314</v>
      </c>
      <c r="D216" s="207" t="s">
        <v>195</v>
      </c>
      <c r="E216" s="208" t="s">
        <v>315</v>
      </c>
      <c r="F216" s="209" t="s">
        <v>316</v>
      </c>
      <c r="G216" s="210" t="s">
        <v>280</v>
      </c>
      <c r="H216" s="211">
        <v>1</v>
      </c>
      <c r="I216" s="212"/>
      <c r="J216" s="211">
        <f>ROUND(I216*H216,0)</f>
        <v>0</v>
      </c>
      <c r="K216" s="209" t="s">
        <v>135</v>
      </c>
      <c r="L216" s="213"/>
      <c r="M216" s="214" t="s">
        <v>1</v>
      </c>
      <c r="N216" s="215" t="s">
        <v>39</v>
      </c>
      <c r="O216" s="76"/>
      <c r="P216" s="179">
        <f>O216*H216</f>
        <v>0</v>
      </c>
      <c r="Q216" s="179">
        <v>0.0156</v>
      </c>
      <c r="R216" s="179">
        <f>Q216*H216</f>
        <v>0.0156</v>
      </c>
      <c r="S216" s="179">
        <v>0</v>
      </c>
      <c r="T216" s="18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1" t="s">
        <v>174</v>
      </c>
      <c r="AT216" s="181" t="s">
        <v>195</v>
      </c>
      <c r="AU216" s="181" t="s">
        <v>83</v>
      </c>
      <c r="AY216" s="18" t="s">
        <v>129</v>
      </c>
      <c r="BE216" s="182">
        <f>IF(N216="základní",J216,0)</f>
        <v>0</v>
      </c>
      <c r="BF216" s="182">
        <f>IF(N216="snížená",J216,0)</f>
        <v>0</v>
      </c>
      <c r="BG216" s="182">
        <f>IF(N216="zákl. přenesená",J216,0)</f>
        <v>0</v>
      </c>
      <c r="BH216" s="182">
        <f>IF(N216="sníž. přenesená",J216,0)</f>
        <v>0</v>
      </c>
      <c r="BI216" s="182">
        <f>IF(N216="nulová",J216,0)</f>
        <v>0</v>
      </c>
      <c r="BJ216" s="18" t="s">
        <v>8</v>
      </c>
      <c r="BK216" s="182">
        <f>ROUND(I216*H216,0)</f>
        <v>0</v>
      </c>
      <c r="BL216" s="18" t="s">
        <v>136</v>
      </c>
      <c r="BM216" s="181" t="s">
        <v>317</v>
      </c>
    </row>
    <row r="217" spans="1:65" s="2" customFormat="1" ht="24.15" customHeight="1">
      <c r="A217" s="37"/>
      <c r="B217" s="170"/>
      <c r="C217" s="207" t="s">
        <v>318</v>
      </c>
      <c r="D217" s="207" t="s">
        <v>195</v>
      </c>
      <c r="E217" s="208" t="s">
        <v>319</v>
      </c>
      <c r="F217" s="209" t="s">
        <v>320</v>
      </c>
      <c r="G217" s="210" t="s">
        <v>280</v>
      </c>
      <c r="H217" s="211">
        <v>1</v>
      </c>
      <c r="I217" s="212"/>
      <c r="J217" s="211">
        <f>ROUND(I217*H217,0)</f>
        <v>0</v>
      </c>
      <c r="K217" s="209" t="s">
        <v>135</v>
      </c>
      <c r="L217" s="213"/>
      <c r="M217" s="214" t="s">
        <v>1</v>
      </c>
      <c r="N217" s="215" t="s">
        <v>39</v>
      </c>
      <c r="O217" s="76"/>
      <c r="P217" s="179">
        <f>O217*H217</f>
        <v>0</v>
      </c>
      <c r="Q217" s="179">
        <v>0.0139</v>
      </c>
      <c r="R217" s="179">
        <f>Q217*H217</f>
        <v>0.0139</v>
      </c>
      <c r="S217" s="179">
        <v>0</v>
      </c>
      <c r="T217" s="180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1" t="s">
        <v>174</v>
      </c>
      <c r="AT217" s="181" t="s">
        <v>195</v>
      </c>
      <c r="AU217" s="181" t="s">
        <v>83</v>
      </c>
      <c r="AY217" s="18" t="s">
        <v>129</v>
      </c>
      <c r="BE217" s="182">
        <f>IF(N217="základní",J217,0)</f>
        <v>0</v>
      </c>
      <c r="BF217" s="182">
        <f>IF(N217="snížená",J217,0)</f>
        <v>0</v>
      </c>
      <c r="BG217" s="182">
        <f>IF(N217="zákl. přenesená",J217,0)</f>
        <v>0</v>
      </c>
      <c r="BH217" s="182">
        <f>IF(N217="sníž. přenesená",J217,0)</f>
        <v>0</v>
      </c>
      <c r="BI217" s="182">
        <f>IF(N217="nulová",J217,0)</f>
        <v>0</v>
      </c>
      <c r="BJ217" s="18" t="s">
        <v>8</v>
      </c>
      <c r="BK217" s="182">
        <f>ROUND(I217*H217,0)</f>
        <v>0</v>
      </c>
      <c r="BL217" s="18" t="s">
        <v>136</v>
      </c>
      <c r="BM217" s="181" t="s">
        <v>321</v>
      </c>
    </row>
    <row r="218" spans="1:65" s="2" customFormat="1" ht="24.15" customHeight="1">
      <c r="A218" s="37"/>
      <c r="B218" s="170"/>
      <c r="C218" s="171" t="s">
        <v>322</v>
      </c>
      <c r="D218" s="171" t="s">
        <v>131</v>
      </c>
      <c r="E218" s="172" t="s">
        <v>323</v>
      </c>
      <c r="F218" s="173" t="s">
        <v>324</v>
      </c>
      <c r="G218" s="174" t="s">
        <v>280</v>
      </c>
      <c r="H218" s="175">
        <v>1</v>
      </c>
      <c r="I218" s="176"/>
      <c r="J218" s="175">
        <f>ROUND(I218*H218,0)</f>
        <v>0</v>
      </c>
      <c r="K218" s="173" t="s">
        <v>135</v>
      </c>
      <c r="L218" s="38"/>
      <c r="M218" s="177" t="s">
        <v>1</v>
      </c>
      <c r="N218" s="178" t="s">
        <v>39</v>
      </c>
      <c r="O218" s="76"/>
      <c r="P218" s="179">
        <f>O218*H218</f>
        <v>0</v>
      </c>
      <c r="Q218" s="179">
        <v>0</v>
      </c>
      <c r="R218" s="179">
        <f>Q218*H218</f>
        <v>0</v>
      </c>
      <c r="S218" s="179">
        <v>0.0222</v>
      </c>
      <c r="T218" s="180">
        <f>S218*H218</f>
        <v>0.0222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81" t="s">
        <v>136</v>
      </c>
      <c r="AT218" s="181" t="s">
        <v>131</v>
      </c>
      <c r="AU218" s="181" t="s">
        <v>83</v>
      </c>
      <c r="AY218" s="18" t="s">
        <v>129</v>
      </c>
      <c r="BE218" s="182">
        <f>IF(N218="základní",J218,0)</f>
        <v>0</v>
      </c>
      <c r="BF218" s="182">
        <f>IF(N218="snížená",J218,0)</f>
        <v>0</v>
      </c>
      <c r="BG218" s="182">
        <f>IF(N218="zákl. přenesená",J218,0)</f>
        <v>0</v>
      </c>
      <c r="BH218" s="182">
        <f>IF(N218="sníž. přenesená",J218,0)</f>
        <v>0</v>
      </c>
      <c r="BI218" s="182">
        <f>IF(N218="nulová",J218,0)</f>
        <v>0</v>
      </c>
      <c r="BJ218" s="18" t="s">
        <v>8</v>
      </c>
      <c r="BK218" s="182">
        <f>ROUND(I218*H218,0)</f>
        <v>0</v>
      </c>
      <c r="BL218" s="18" t="s">
        <v>136</v>
      </c>
      <c r="BM218" s="181" t="s">
        <v>325</v>
      </c>
    </row>
    <row r="219" spans="1:65" s="2" customFormat="1" ht="33" customHeight="1">
      <c r="A219" s="37"/>
      <c r="B219" s="170"/>
      <c r="C219" s="207" t="s">
        <v>326</v>
      </c>
      <c r="D219" s="207" t="s">
        <v>195</v>
      </c>
      <c r="E219" s="208" t="s">
        <v>327</v>
      </c>
      <c r="F219" s="209" t="s">
        <v>328</v>
      </c>
      <c r="G219" s="210" t="s">
        <v>280</v>
      </c>
      <c r="H219" s="211">
        <v>1</v>
      </c>
      <c r="I219" s="212"/>
      <c r="J219" s="211">
        <f>ROUND(I219*H219,0)</f>
        <v>0</v>
      </c>
      <c r="K219" s="209" t="s">
        <v>135</v>
      </c>
      <c r="L219" s="213"/>
      <c r="M219" s="214" t="s">
        <v>1</v>
      </c>
      <c r="N219" s="215" t="s">
        <v>39</v>
      </c>
      <c r="O219" s="76"/>
      <c r="P219" s="179">
        <f>O219*H219</f>
        <v>0</v>
      </c>
      <c r="Q219" s="179">
        <v>0.0284</v>
      </c>
      <c r="R219" s="179">
        <f>Q219*H219</f>
        <v>0.0284</v>
      </c>
      <c r="S219" s="179">
        <v>0</v>
      </c>
      <c r="T219" s="180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1" t="s">
        <v>174</v>
      </c>
      <c r="AT219" s="181" t="s">
        <v>195</v>
      </c>
      <c r="AU219" s="181" t="s">
        <v>83</v>
      </c>
      <c r="AY219" s="18" t="s">
        <v>129</v>
      </c>
      <c r="BE219" s="182">
        <f>IF(N219="základní",J219,0)</f>
        <v>0</v>
      </c>
      <c r="BF219" s="182">
        <f>IF(N219="snížená",J219,0)</f>
        <v>0</v>
      </c>
      <c r="BG219" s="182">
        <f>IF(N219="zákl. přenesená",J219,0)</f>
        <v>0</v>
      </c>
      <c r="BH219" s="182">
        <f>IF(N219="sníž. přenesená",J219,0)</f>
        <v>0</v>
      </c>
      <c r="BI219" s="182">
        <f>IF(N219="nulová",J219,0)</f>
        <v>0</v>
      </c>
      <c r="BJ219" s="18" t="s">
        <v>8</v>
      </c>
      <c r="BK219" s="182">
        <f>ROUND(I219*H219,0)</f>
        <v>0</v>
      </c>
      <c r="BL219" s="18" t="s">
        <v>136</v>
      </c>
      <c r="BM219" s="181" t="s">
        <v>329</v>
      </c>
    </row>
    <row r="220" spans="1:65" s="2" customFormat="1" ht="24.15" customHeight="1">
      <c r="A220" s="37"/>
      <c r="B220" s="170"/>
      <c r="C220" s="171" t="s">
        <v>330</v>
      </c>
      <c r="D220" s="171" t="s">
        <v>131</v>
      </c>
      <c r="E220" s="172" t="s">
        <v>331</v>
      </c>
      <c r="F220" s="173" t="s">
        <v>332</v>
      </c>
      <c r="G220" s="174" t="s">
        <v>261</v>
      </c>
      <c r="H220" s="175">
        <v>21.2</v>
      </c>
      <c r="I220" s="176"/>
      <c r="J220" s="175">
        <f>ROUND(I220*H220,0)</f>
        <v>0</v>
      </c>
      <c r="K220" s="173" t="s">
        <v>135</v>
      </c>
      <c r="L220" s="38"/>
      <c r="M220" s="177" t="s">
        <v>1</v>
      </c>
      <c r="N220" s="178" t="s">
        <v>39</v>
      </c>
      <c r="O220" s="76"/>
      <c r="P220" s="179">
        <f>O220*H220</f>
        <v>0</v>
      </c>
      <c r="Q220" s="179">
        <v>0</v>
      </c>
      <c r="R220" s="179">
        <f>Q220*H220</f>
        <v>0</v>
      </c>
      <c r="S220" s="179">
        <v>0</v>
      </c>
      <c r="T220" s="180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1" t="s">
        <v>136</v>
      </c>
      <c r="AT220" s="181" t="s">
        <v>131</v>
      </c>
      <c r="AU220" s="181" t="s">
        <v>83</v>
      </c>
      <c r="AY220" s="18" t="s">
        <v>129</v>
      </c>
      <c r="BE220" s="182">
        <f>IF(N220="základní",J220,0)</f>
        <v>0</v>
      </c>
      <c r="BF220" s="182">
        <f>IF(N220="snížená",J220,0)</f>
        <v>0</v>
      </c>
      <c r="BG220" s="182">
        <f>IF(N220="zákl. přenesená",J220,0)</f>
        <v>0</v>
      </c>
      <c r="BH220" s="182">
        <f>IF(N220="sníž. přenesená",J220,0)</f>
        <v>0</v>
      </c>
      <c r="BI220" s="182">
        <f>IF(N220="nulová",J220,0)</f>
        <v>0</v>
      </c>
      <c r="BJ220" s="18" t="s">
        <v>8</v>
      </c>
      <c r="BK220" s="182">
        <f>ROUND(I220*H220,0)</f>
        <v>0</v>
      </c>
      <c r="BL220" s="18" t="s">
        <v>136</v>
      </c>
      <c r="BM220" s="181" t="s">
        <v>333</v>
      </c>
    </row>
    <row r="221" spans="1:65" s="2" customFormat="1" ht="24.15" customHeight="1">
      <c r="A221" s="37"/>
      <c r="B221" s="170"/>
      <c r="C221" s="207" t="s">
        <v>334</v>
      </c>
      <c r="D221" s="207" t="s">
        <v>195</v>
      </c>
      <c r="E221" s="208" t="s">
        <v>335</v>
      </c>
      <c r="F221" s="209" t="s">
        <v>336</v>
      </c>
      <c r="G221" s="210" t="s">
        <v>261</v>
      </c>
      <c r="H221" s="211">
        <v>22</v>
      </c>
      <c r="I221" s="212"/>
      <c r="J221" s="211">
        <f>ROUND(I221*H221,0)</f>
        <v>0</v>
      </c>
      <c r="K221" s="209" t="s">
        <v>135</v>
      </c>
      <c r="L221" s="213"/>
      <c r="M221" s="214" t="s">
        <v>1</v>
      </c>
      <c r="N221" s="215" t="s">
        <v>39</v>
      </c>
      <c r="O221" s="76"/>
      <c r="P221" s="179">
        <f>O221*H221</f>
        <v>0</v>
      </c>
      <c r="Q221" s="179">
        <v>0.00028</v>
      </c>
      <c r="R221" s="179">
        <f>Q221*H221</f>
        <v>0.00616</v>
      </c>
      <c r="S221" s="179">
        <v>0</v>
      </c>
      <c r="T221" s="18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81" t="s">
        <v>174</v>
      </c>
      <c r="AT221" s="181" t="s">
        <v>195</v>
      </c>
      <c r="AU221" s="181" t="s">
        <v>83</v>
      </c>
      <c r="AY221" s="18" t="s">
        <v>129</v>
      </c>
      <c r="BE221" s="182">
        <f>IF(N221="základní",J221,0)</f>
        <v>0</v>
      </c>
      <c r="BF221" s="182">
        <f>IF(N221="snížená",J221,0)</f>
        <v>0</v>
      </c>
      <c r="BG221" s="182">
        <f>IF(N221="zákl. přenesená",J221,0)</f>
        <v>0</v>
      </c>
      <c r="BH221" s="182">
        <f>IF(N221="sníž. přenesená",J221,0)</f>
        <v>0</v>
      </c>
      <c r="BI221" s="182">
        <f>IF(N221="nulová",J221,0)</f>
        <v>0</v>
      </c>
      <c r="BJ221" s="18" t="s">
        <v>8</v>
      </c>
      <c r="BK221" s="182">
        <f>ROUND(I221*H221,0)</f>
        <v>0</v>
      </c>
      <c r="BL221" s="18" t="s">
        <v>136</v>
      </c>
      <c r="BM221" s="181" t="s">
        <v>337</v>
      </c>
    </row>
    <row r="222" spans="1:51" s="13" customFormat="1" ht="12">
      <c r="A222" s="13"/>
      <c r="B222" s="183"/>
      <c r="C222" s="13"/>
      <c r="D222" s="184" t="s">
        <v>138</v>
      </c>
      <c r="E222" s="13"/>
      <c r="F222" s="186" t="s">
        <v>338</v>
      </c>
      <c r="G222" s="13"/>
      <c r="H222" s="187">
        <v>22</v>
      </c>
      <c r="I222" s="188"/>
      <c r="J222" s="13"/>
      <c r="K222" s="13"/>
      <c r="L222" s="183"/>
      <c r="M222" s="189"/>
      <c r="N222" s="190"/>
      <c r="O222" s="190"/>
      <c r="P222" s="190"/>
      <c r="Q222" s="190"/>
      <c r="R222" s="190"/>
      <c r="S222" s="190"/>
      <c r="T222" s="19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5" t="s">
        <v>138</v>
      </c>
      <c r="AU222" s="185" t="s">
        <v>83</v>
      </c>
      <c r="AV222" s="13" t="s">
        <v>83</v>
      </c>
      <c r="AW222" s="13" t="s">
        <v>3</v>
      </c>
      <c r="AX222" s="13" t="s">
        <v>8</v>
      </c>
      <c r="AY222" s="185" t="s">
        <v>129</v>
      </c>
    </row>
    <row r="223" spans="1:65" s="2" customFormat="1" ht="24.15" customHeight="1">
      <c r="A223" s="37"/>
      <c r="B223" s="170"/>
      <c r="C223" s="171" t="s">
        <v>339</v>
      </c>
      <c r="D223" s="171" t="s">
        <v>131</v>
      </c>
      <c r="E223" s="172" t="s">
        <v>340</v>
      </c>
      <c r="F223" s="173" t="s">
        <v>341</v>
      </c>
      <c r="G223" s="174" t="s">
        <v>261</v>
      </c>
      <c r="H223" s="175">
        <v>1.3</v>
      </c>
      <c r="I223" s="176"/>
      <c r="J223" s="175">
        <f>ROUND(I223*H223,0)</f>
        <v>0</v>
      </c>
      <c r="K223" s="173" t="s">
        <v>135</v>
      </c>
      <c r="L223" s="38"/>
      <c r="M223" s="177" t="s">
        <v>1</v>
      </c>
      <c r="N223" s="178" t="s">
        <v>39</v>
      </c>
      <c r="O223" s="76"/>
      <c r="P223" s="179">
        <f>O223*H223</f>
        <v>0</v>
      </c>
      <c r="Q223" s="179">
        <v>0</v>
      </c>
      <c r="R223" s="179">
        <f>Q223*H223</f>
        <v>0</v>
      </c>
      <c r="S223" s="179">
        <v>0</v>
      </c>
      <c r="T223" s="180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1" t="s">
        <v>136</v>
      </c>
      <c r="AT223" s="181" t="s">
        <v>131</v>
      </c>
      <c r="AU223" s="181" t="s">
        <v>83</v>
      </c>
      <c r="AY223" s="18" t="s">
        <v>129</v>
      </c>
      <c r="BE223" s="182">
        <f>IF(N223="základní",J223,0)</f>
        <v>0</v>
      </c>
      <c r="BF223" s="182">
        <f>IF(N223="snížená",J223,0)</f>
        <v>0</v>
      </c>
      <c r="BG223" s="182">
        <f>IF(N223="zákl. přenesená",J223,0)</f>
        <v>0</v>
      </c>
      <c r="BH223" s="182">
        <f>IF(N223="sníž. přenesená",J223,0)</f>
        <v>0</v>
      </c>
      <c r="BI223" s="182">
        <f>IF(N223="nulová",J223,0)</f>
        <v>0</v>
      </c>
      <c r="BJ223" s="18" t="s">
        <v>8</v>
      </c>
      <c r="BK223" s="182">
        <f>ROUND(I223*H223,0)</f>
        <v>0</v>
      </c>
      <c r="BL223" s="18" t="s">
        <v>136</v>
      </c>
      <c r="BM223" s="181" t="s">
        <v>342</v>
      </c>
    </row>
    <row r="224" spans="1:65" s="2" customFormat="1" ht="24.15" customHeight="1">
      <c r="A224" s="37"/>
      <c r="B224" s="170"/>
      <c r="C224" s="207" t="s">
        <v>343</v>
      </c>
      <c r="D224" s="207" t="s">
        <v>195</v>
      </c>
      <c r="E224" s="208" t="s">
        <v>344</v>
      </c>
      <c r="F224" s="209" t="s">
        <v>345</v>
      </c>
      <c r="G224" s="210" t="s">
        <v>261</v>
      </c>
      <c r="H224" s="211">
        <v>2</v>
      </c>
      <c r="I224" s="212"/>
      <c r="J224" s="211">
        <f>ROUND(I224*H224,0)</f>
        <v>0</v>
      </c>
      <c r="K224" s="209" t="s">
        <v>135</v>
      </c>
      <c r="L224" s="213"/>
      <c r="M224" s="214" t="s">
        <v>1</v>
      </c>
      <c r="N224" s="215" t="s">
        <v>39</v>
      </c>
      <c r="O224" s="76"/>
      <c r="P224" s="179">
        <f>O224*H224</f>
        <v>0</v>
      </c>
      <c r="Q224" s="179">
        <v>0.00043</v>
      </c>
      <c r="R224" s="179">
        <f>Q224*H224</f>
        <v>0.00086</v>
      </c>
      <c r="S224" s="179">
        <v>0</v>
      </c>
      <c r="T224" s="180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81" t="s">
        <v>174</v>
      </c>
      <c r="AT224" s="181" t="s">
        <v>195</v>
      </c>
      <c r="AU224" s="181" t="s">
        <v>83</v>
      </c>
      <c r="AY224" s="18" t="s">
        <v>129</v>
      </c>
      <c r="BE224" s="182">
        <f>IF(N224="základní",J224,0)</f>
        <v>0</v>
      </c>
      <c r="BF224" s="182">
        <f>IF(N224="snížená",J224,0)</f>
        <v>0</v>
      </c>
      <c r="BG224" s="182">
        <f>IF(N224="zákl. přenesená",J224,0)</f>
        <v>0</v>
      </c>
      <c r="BH224" s="182">
        <f>IF(N224="sníž. přenesená",J224,0)</f>
        <v>0</v>
      </c>
      <c r="BI224" s="182">
        <f>IF(N224="nulová",J224,0)</f>
        <v>0</v>
      </c>
      <c r="BJ224" s="18" t="s">
        <v>8</v>
      </c>
      <c r="BK224" s="182">
        <f>ROUND(I224*H224,0)</f>
        <v>0</v>
      </c>
      <c r="BL224" s="18" t="s">
        <v>136</v>
      </c>
      <c r="BM224" s="181" t="s">
        <v>346</v>
      </c>
    </row>
    <row r="225" spans="1:51" s="13" customFormat="1" ht="12">
      <c r="A225" s="13"/>
      <c r="B225" s="183"/>
      <c r="C225" s="13"/>
      <c r="D225" s="184" t="s">
        <v>138</v>
      </c>
      <c r="E225" s="13"/>
      <c r="F225" s="186" t="s">
        <v>347</v>
      </c>
      <c r="G225" s="13"/>
      <c r="H225" s="187">
        <v>2</v>
      </c>
      <c r="I225" s="188"/>
      <c r="J225" s="13"/>
      <c r="K225" s="13"/>
      <c r="L225" s="183"/>
      <c r="M225" s="189"/>
      <c r="N225" s="190"/>
      <c r="O225" s="190"/>
      <c r="P225" s="190"/>
      <c r="Q225" s="190"/>
      <c r="R225" s="190"/>
      <c r="S225" s="190"/>
      <c r="T225" s="19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5" t="s">
        <v>138</v>
      </c>
      <c r="AU225" s="185" t="s">
        <v>83</v>
      </c>
      <c r="AV225" s="13" t="s">
        <v>83</v>
      </c>
      <c r="AW225" s="13" t="s">
        <v>3</v>
      </c>
      <c r="AX225" s="13" t="s">
        <v>8</v>
      </c>
      <c r="AY225" s="185" t="s">
        <v>129</v>
      </c>
    </row>
    <row r="226" spans="1:65" s="2" customFormat="1" ht="24.15" customHeight="1">
      <c r="A226" s="37"/>
      <c r="B226" s="170"/>
      <c r="C226" s="171" t="s">
        <v>348</v>
      </c>
      <c r="D226" s="171" t="s">
        <v>131</v>
      </c>
      <c r="E226" s="172" t="s">
        <v>349</v>
      </c>
      <c r="F226" s="173" t="s">
        <v>350</v>
      </c>
      <c r="G226" s="174" t="s">
        <v>261</v>
      </c>
      <c r="H226" s="175">
        <v>11</v>
      </c>
      <c r="I226" s="176"/>
      <c r="J226" s="175">
        <f>ROUND(I226*H226,0)</f>
        <v>0</v>
      </c>
      <c r="K226" s="173" t="s">
        <v>135</v>
      </c>
      <c r="L226" s="38"/>
      <c r="M226" s="177" t="s">
        <v>1</v>
      </c>
      <c r="N226" s="178" t="s">
        <v>39</v>
      </c>
      <c r="O226" s="76"/>
      <c r="P226" s="179">
        <f>O226*H226</f>
        <v>0</v>
      </c>
      <c r="Q226" s="179">
        <v>0</v>
      </c>
      <c r="R226" s="179">
        <f>Q226*H226</f>
        <v>0</v>
      </c>
      <c r="S226" s="179">
        <v>0</v>
      </c>
      <c r="T226" s="180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1" t="s">
        <v>136</v>
      </c>
      <c r="AT226" s="181" t="s">
        <v>131</v>
      </c>
      <c r="AU226" s="181" t="s">
        <v>83</v>
      </c>
      <c r="AY226" s="18" t="s">
        <v>129</v>
      </c>
      <c r="BE226" s="182">
        <f>IF(N226="základní",J226,0)</f>
        <v>0</v>
      </c>
      <c r="BF226" s="182">
        <f>IF(N226="snížená",J226,0)</f>
        <v>0</v>
      </c>
      <c r="BG226" s="182">
        <f>IF(N226="zákl. přenesená",J226,0)</f>
        <v>0</v>
      </c>
      <c r="BH226" s="182">
        <f>IF(N226="sníž. přenesená",J226,0)</f>
        <v>0</v>
      </c>
      <c r="BI226" s="182">
        <f>IF(N226="nulová",J226,0)</f>
        <v>0</v>
      </c>
      <c r="BJ226" s="18" t="s">
        <v>8</v>
      </c>
      <c r="BK226" s="182">
        <f>ROUND(I226*H226,0)</f>
        <v>0</v>
      </c>
      <c r="BL226" s="18" t="s">
        <v>136</v>
      </c>
      <c r="BM226" s="181" t="s">
        <v>351</v>
      </c>
    </row>
    <row r="227" spans="1:65" s="2" customFormat="1" ht="24.15" customHeight="1">
      <c r="A227" s="37"/>
      <c r="B227" s="170"/>
      <c r="C227" s="207" t="s">
        <v>352</v>
      </c>
      <c r="D227" s="207" t="s">
        <v>195</v>
      </c>
      <c r="E227" s="208" t="s">
        <v>353</v>
      </c>
      <c r="F227" s="209" t="s">
        <v>354</v>
      </c>
      <c r="G227" s="210" t="s">
        <v>261</v>
      </c>
      <c r="H227" s="211">
        <v>9</v>
      </c>
      <c r="I227" s="212"/>
      <c r="J227" s="211">
        <f>ROUND(I227*H227,0)</f>
        <v>0</v>
      </c>
      <c r="K227" s="209" t="s">
        <v>135</v>
      </c>
      <c r="L227" s="213"/>
      <c r="M227" s="214" t="s">
        <v>1</v>
      </c>
      <c r="N227" s="215" t="s">
        <v>39</v>
      </c>
      <c r="O227" s="76"/>
      <c r="P227" s="179">
        <f>O227*H227</f>
        <v>0</v>
      </c>
      <c r="Q227" s="179">
        <v>0.00067</v>
      </c>
      <c r="R227" s="179">
        <f>Q227*H227</f>
        <v>0.006030000000000001</v>
      </c>
      <c r="S227" s="179">
        <v>0</v>
      </c>
      <c r="T227" s="18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81" t="s">
        <v>174</v>
      </c>
      <c r="AT227" s="181" t="s">
        <v>195</v>
      </c>
      <c r="AU227" s="181" t="s">
        <v>83</v>
      </c>
      <c r="AY227" s="18" t="s">
        <v>129</v>
      </c>
      <c r="BE227" s="182">
        <f>IF(N227="základní",J227,0)</f>
        <v>0</v>
      </c>
      <c r="BF227" s="182">
        <f>IF(N227="snížená",J227,0)</f>
        <v>0</v>
      </c>
      <c r="BG227" s="182">
        <f>IF(N227="zákl. přenesená",J227,0)</f>
        <v>0</v>
      </c>
      <c r="BH227" s="182">
        <f>IF(N227="sníž. přenesená",J227,0)</f>
        <v>0</v>
      </c>
      <c r="BI227" s="182">
        <f>IF(N227="nulová",J227,0)</f>
        <v>0</v>
      </c>
      <c r="BJ227" s="18" t="s">
        <v>8</v>
      </c>
      <c r="BK227" s="182">
        <f>ROUND(I227*H227,0)</f>
        <v>0</v>
      </c>
      <c r="BL227" s="18" t="s">
        <v>136</v>
      </c>
      <c r="BM227" s="181" t="s">
        <v>355</v>
      </c>
    </row>
    <row r="228" spans="1:65" s="2" customFormat="1" ht="24.15" customHeight="1">
      <c r="A228" s="37"/>
      <c r="B228" s="170"/>
      <c r="C228" s="171" t="s">
        <v>356</v>
      </c>
      <c r="D228" s="171" t="s">
        <v>131</v>
      </c>
      <c r="E228" s="172" t="s">
        <v>357</v>
      </c>
      <c r="F228" s="173" t="s">
        <v>358</v>
      </c>
      <c r="G228" s="174" t="s">
        <v>261</v>
      </c>
      <c r="H228" s="175">
        <v>8.4</v>
      </c>
      <c r="I228" s="176"/>
      <c r="J228" s="175">
        <f>ROUND(I228*H228,0)</f>
        <v>0</v>
      </c>
      <c r="K228" s="173" t="s">
        <v>135</v>
      </c>
      <c r="L228" s="38"/>
      <c r="M228" s="177" t="s">
        <v>1</v>
      </c>
      <c r="N228" s="178" t="s">
        <v>39</v>
      </c>
      <c r="O228" s="76"/>
      <c r="P228" s="179">
        <f>O228*H228</f>
        <v>0</v>
      </c>
      <c r="Q228" s="179">
        <v>0</v>
      </c>
      <c r="R228" s="179">
        <f>Q228*H228</f>
        <v>0</v>
      </c>
      <c r="S228" s="179">
        <v>0</v>
      </c>
      <c r="T228" s="180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1" t="s">
        <v>136</v>
      </c>
      <c r="AT228" s="181" t="s">
        <v>131</v>
      </c>
      <c r="AU228" s="181" t="s">
        <v>83</v>
      </c>
      <c r="AY228" s="18" t="s">
        <v>129</v>
      </c>
      <c r="BE228" s="182">
        <f>IF(N228="základní",J228,0)</f>
        <v>0</v>
      </c>
      <c r="BF228" s="182">
        <f>IF(N228="snížená",J228,0)</f>
        <v>0</v>
      </c>
      <c r="BG228" s="182">
        <f>IF(N228="zákl. přenesená",J228,0)</f>
        <v>0</v>
      </c>
      <c r="BH228" s="182">
        <f>IF(N228="sníž. přenesená",J228,0)</f>
        <v>0</v>
      </c>
      <c r="BI228" s="182">
        <f>IF(N228="nulová",J228,0)</f>
        <v>0</v>
      </c>
      <c r="BJ228" s="18" t="s">
        <v>8</v>
      </c>
      <c r="BK228" s="182">
        <f>ROUND(I228*H228,0)</f>
        <v>0</v>
      </c>
      <c r="BL228" s="18" t="s">
        <v>136</v>
      </c>
      <c r="BM228" s="181" t="s">
        <v>359</v>
      </c>
    </row>
    <row r="229" spans="1:65" s="2" customFormat="1" ht="24.15" customHeight="1">
      <c r="A229" s="37"/>
      <c r="B229" s="170"/>
      <c r="C229" s="207" t="s">
        <v>360</v>
      </c>
      <c r="D229" s="207" t="s">
        <v>195</v>
      </c>
      <c r="E229" s="208" t="s">
        <v>361</v>
      </c>
      <c r="F229" s="209" t="s">
        <v>362</v>
      </c>
      <c r="G229" s="210" t="s">
        <v>261</v>
      </c>
      <c r="H229" s="211">
        <v>9</v>
      </c>
      <c r="I229" s="212"/>
      <c r="J229" s="211">
        <f>ROUND(I229*H229,0)</f>
        <v>0</v>
      </c>
      <c r="K229" s="209" t="s">
        <v>135</v>
      </c>
      <c r="L229" s="213"/>
      <c r="M229" s="214" t="s">
        <v>1</v>
      </c>
      <c r="N229" s="215" t="s">
        <v>39</v>
      </c>
      <c r="O229" s="76"/>
      <c r="P229" s="179">
        <f>O229*H229</f>
        <v>0</v>
      </c>
      <c r="Q229" s="179">
        <v>0.00106</v>
      </c>
      <c r="R229" s="179">
        <f>Q229*H229</f>
        <v>0.00954</v>
      </c>
      <c r="S229" s="179">
        <v>0</v>
      </c>
      <c r="T229" s="180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81" t="s">
        <v>174</v>
      </c>
      <c r="AT229" s="181" t="s">
        <v>195</v>
      </c>
      <c r="AU229" s="181" t="s">
        <v>83</v>
      </c>
      <c r="AY229" s="18" t="s">
        <v>129</v>
      </c>
      <c r="BE229" s="182">
        <f>IF(N229="základní",J229,0)</f>
        <v>0</v>
      </c>
      <c r="BF229" s="182">
        <f>IF(N229="snížená",J229,0)</f>
        <v>0</v>
      </c>
      <c r="BG229" s="182">
        <f>IF(N229="zákl. přenesená",J229,0)</f>
        <v>0</v>
      </c>
      <c r="BH229" s="182">
        <f>IF(N229="sníž. přenesená",J229,0)</f>
        <v>0</v>
      </c>
      <c r="BI229" s="182">
        <f>IF(N229="nulová",J229,0)</f>
        <v>0</v>
      </c>
      <c r="BJ229" s="18" t="s">
        <v>8</v>
      </c>
      <c r="BK229" s="182">
        <f>ROUND(I229*H229,0)</f>
        <v>0</v>
      </c>
      <c r="BL229" s="18" t="s">
        <v>136</v>
      </c>
      <c r="BM229" s="181" t="s">
        <v>363</v>
      </c>
    </row>
    <row r="230" spans="1:51" s="13" customFormat="1" ht="12">
      <c r="A230" s="13"/>
      <c r="B230" s="183"/>
      <c r="C230" s="13"/>
      <c r="D230" s="184" t="s">
        <v>138</v>
      </c>
      <c r="E230" s="13"/>
      <c r="F230" s="186" t="s">
        <v>364</v>
      </c>
      <c r="G230" s="13"/>
      <c r="H230" s="187">
        <v>9</v>
      </c>
      <c r="I230" s="188"/>
      <c r="J230" s="13"/>
      <c r="K230" s="13"/>
      <c r="L230" s="183"/>
      <c r="M230" s="189"/>
      <c r="N230" s="190"/>
      <c r="O230" s="190"/>
      <c r="P230" s="190"/>
      <c r="Q230" s="190"/>
      <c r="R230" s="190"/>
      <c r="S230" s="190"/>
      <c r="T230" s="19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85" t="s">
        <v>138</v>
      </c>
      <c r="AU230" s="185" t="s">
        <v>83</v>
      </c>
      <c r="AV230" s="13" t="s">
        <v>83</v>
      </c>
      <c r="AW230" s="13" t="s">
        <v>3</v>
      </c>
      <c r="AX230" s="13" t="s">
        <v>8</v>
      </c>
      <c r="AY230" s="185" t="s">
        <v>129</v>
      </c>
    </row>
    <row r="231" spans="1:65" s="2" customFormat="1" ht="21.75" customHeight="1">
      <c r="A231" s="37"/>
      <c r="B231" s="170"/>
      <c r="C231" s="171" t="s">
        <v>365</v>
      </c>
      <c r="D231" s="171" t="s">
        <v>131</v>
      </c>
      <c r="E231" s="172" t="s">
        <v>366</v>
      </c>
      <c r="F231" s="173" t="s">
        <v>367</v>
      </c>
      <c r="G231" s="174" t="s">
        <v>280</v>
      </c>
      <c r="H231" s="175">
        <v>8</v>
      </c>
      <c r="I231" s="176"/>
      <c r="J231" s="175">
        <f>ROUND(I231*H231,0)</f>
        <v>0</v>
      </c>
      <c r="K231" s="173" t="s">
        <v>135</v>
      </c>
      <c r="L231" s="38"/>
      <c r="M231" s="177" t="s">
        <v>1</v>
      </c>
      <c r="N231" s="178" t="s">
        <v>39</v>
      </c>
      <c r="O231" s="76"/>
      <c r="P231" s="179">
        <f>O231*H231</f>
        <v>0</v>
      </c>
      <c r="Q231" s="179">
        <v>0.00071872</v>
      </c>
      <c r="R231" s="179">
        <f>Q231*H231</f>
        <v>0.00574976</v>
      </c>
      <c r="S231" s="179">
        <v>0</v>
      </c>
      <c r="T231" s="180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81" t="s">
        <v>136</v>
      </c>
      <c r="AT231" s="181" t="s">
        <v>131</v>
      </c>
      <c r="AU231" s="181" t="s">
        <v>83</v>
      </c>
      <c r="AY231" s="18" t="s">
        <v>129</v>
      </c>
      <c r="BE231" s="182">
        <f>IF(N231="základní",J231,0)</f>
        <v>0</v>
      </c>
      <c r="BF231" s="182">
        <f>IF(N231="snížená",J231,0)</f>
        <v>0</v>
      </c>
      <c r="BG231" s="182">
        <f>IF(N231="zákl. přenesená",J231,0)</f>
        <v>0</v>
      </c>
      <c r="BH231" s="182">
        <f>IF(N231="sníž. přenesená",J231,0)</f>
        <v>0</v>
      </c>
      <c r="BI231" s="182">
        <f>IF(N231="nulová",J231,0)</f>
        <v>0</v>
      </c>
      <c r="BJ231" s="18" t="s">
        <v>8</v>
      </c>
      <c r="BK231" s="182">
        <f>ROUND(I231*H231,0)</f>
        <v>0</v>
      </c>
      <c r="BL231" s="18" t="s">
        <v>136</v>
      </c>
      <c r="BM231" s="181" t="s">
        <v>368</v>
      </c>
    </row>
    <row r="232" spans="1:65" s="2" customFormat="1" ht="24.15" customHeight="1">
      <c r="A232" s="37"/>
      <c r="B232" s="170"/>
      <c r="C232" s="207" t="s">
        <v>369</v>
      </c>
      <c r="D232" s="207" t="s">
        <v>195</v>
      </c>
      <c r="E232" s="208" t="s">
        <v>370</v>
      </c>
      <c r="F232" s="209" t="s">
        <v>371</v>
      </c>
      <c r="G232" s="210" t="s">
        <v>280</v>
      </c>
      <c r="H232" s="211">
        <v>8</v>
      </c>
      <c r="I232" s="212"/>
      <c r="J232" s="211">
        <f>ROUND(I232*H232,0)</f>
        <v>0</v>
      </c>
      <c r="K232" s="209" t="s">
        <v>135</v>
      </c>
      <c r="L232" s="213"/>
      <c r="M232" s="214" t="s">
        <v>1</v>
      </c>
      <c r="N232" s="215" t="s">
        <v>39</v>
      </c>
      <c r="O232" s="76"/>
      <c r="P232" s="179">
        <f>O232*H232</f>
        <v>0</v>
      </c>
      <c r="Q232" s="179">
        <v>0.011</v>
      </c>
      <c r="R232" s="179">
        <f>Q232*H232</f>
        <v>0.088</v>
      </c>
      <c r="S232" s="179">
        <v>0</v>
      </c>
      <c r="T232" s="180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81" t="s">
        <v>174</v>
      </c>
      <c r="AT232" s="181" t="s">
        <v>195</v>
      </c>
      <c r="AU232" s="181" t="s">
        <v>83</v>
      </c>
      <c r="AY232" s="18" t="s">
        <v>129</v>
      </c>
      <c r="BE232" s="182">
        <f>IF(N232="základní",J232,0)</f>
        <v>0</v>
      </c>
      <c r="BF232" s="182">
        <f>IF(N232="snížená",J232,0)</f>
        <v>0</v>
      </c>
      <c r="BG232" s="182">
        <f>IF(N232="zákl. přenesená",J232,0)</f>
        <v>0</v>
      </c>
      <c r="BH232" s="182">
        <f>IF(N232="sníž. přenesená",J232,0)</f>
        <v>0</v>
      </c>
      <c r="BI232" s="182">
        <f>IF(N232="nulová",J232,0)</f>
        <v>0</v>
      </c>
      <c r="BJ232" s="18" t="s">
        <v>8</v>
      </c>
      <c r="BK232" s="182">
        <f>ROUND(I232*H232,0)</f>
        <v>0</v>
      </c>
      <c r="BL232" s="18" t="s">
        <v>136</v>
      </c>
      <c r="BM232" s="181" t="s">
        <v>372</v>
      </c>
    </row>
    <row r="233" spans="1:65" s="2" customFormat="1" ht="24.15" customHeight="1">
      <c r="A233" s="37"/>
      <c r="B233" s="170"/>
      <c r="C233" s="207" t="s">
        <v>373</v>
      </c>
      <c r="D233" s="207" t="s">
        <v>195</v>
      </c>
      <c r="E233" s="208" t="s">
        <v>374</v>
      </c>
      <c r="F233" s="209" t="s">
        <v>375</v>
      </c>
      <c r="G233" s="210" t="s">
        <v>280</v>
      </c>
      <c r="H233" s="211">
        <v>8</v>
      </c>
      <c r="I233" s="212"/>
      <c r="J233" s="211">
        <f>ROUND(I233*H233,0)</f>
        <v>0</v>
      </c>
      <c r="K233" s="209" t="s">
        <v>135</v>
      </c>
      <c r="L233" s="213"/>
      <c r="M233" s="214" t="s">
        <v>1</v>
      </c>
      <c r="N233" s="215" t="s">
        <v>39</v>
      </c>
      <c r="O233" s="76"/>
      <c r="P233" s="179">
        <f>O233*H233</f>
        <v>0</v>
      </c>
      <c r="Q233" s="179">
        <v>0.0133</v>
      </c>
      <c r="R233" s="179">
        <f>Q233*H233</f>
        <v>0.1064</v>
      </c>
      <c r="S233" s="179">
        <v>0</v>
      </c>
      <c r="T233" s="180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1" t="s">
        <v>174</v>
      </c>
      <c r="AT233" s="181" t="s">
        <v>195</v>
      </c>
      <c r="AU233" s="181" t="s">
        <v>83</v>
      </c>
      <c r="AY233" s="18" t="s">
        <v>129</v>
      </c>
      <c r="BE233" s="182">
        <f>IF(N233="základní",J233,0)</f>
        <v>0</v>
      </c>
      <c r="BF233" s="182">
        <f>IF(N233="snížená",J233,0)</f>
        <v>0</v>
      </c>
      <c r="BG233" s="182">
        <f>IF(N233="zákl. přenesená",J233,0)</f>
        <v>0</v>
      </c>
      <c r="BH233" s="182">
        <f>IF(N233="sníž. přenesená",J233,0)</f>
        <v>0</v>
      </c>
      <c r="BI233" s="182">
        <f>IF(N233="nulová",J233,0)</f>
        <v>0</v>
      </c>
      <c r="BJ233" s="18" t="s">
        <v>8</v>
      </c>
      <c r="BK233" s="182">
        <f>ROUND(I233*H233,0)</f>
        <v>0</v>
      </c>
      <c r="BL233" s="18" t="s">
        <v>136</v>
      </c>
      <c r="BM233" s="181" t="s">
        <v>376</v>
      </c>
    </row>
    <row r="234" spans="1:65" s="2" customFormat="1" ht="24.15" customHeight="1">
      <c r="A234" s="37"/>
      <c r="B234" s="170"/>
      <c r="C234" s="171" t="s">
        <v>377</v>
      </c>
      <c r="D234" s="171" t="s">
        <v>131</v>
      </c>
      <c r="E234" s="172" t="s">
        <v>378</v>
      </c>
      <c r="F234" s="173" t="s">
        <v>379</v>
      </c>
      <c r="G234" s="174" t="s">
        <v>280</v>
      </c>
      <c r="H234" s="175">
        <v>8</v>
      </c>
      <c r="I234" s="176"/>
      <c r="J234" s="175">
        <f>ROUND(I234*H234,0)</f>
        <v>0</v>
      </c>
      <c r="K234" s="173" t="s">
        <v>135</v>
      </c>
      <c r="L234" s="38"/>
      <c r="M234" s="177" t="s">
        <v>1</v>
      </c>
      <c r="N234" s="178" t="s">
        <v>39</v>
      </c>
      <c r="O234" s="76"/>
      <c r="P234" s="179">
        <f>O234*H234</f>
        <v>0</v>
      </c>
      <c r="Q234" s="179">
        <v>0</v>
      </c>
      <c r="R234" s="179">
        <f>Q234*H234</f>
        <v>0</v>
      </c>
      <c r="S234" s="179">
        <v>0</v>
      </c>
      <c r="T234" s="180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81" t="s">
        <v>136</v>
      </c>
      <c r="AT234" s="181" t="s">
        <v>131</v>
      </c>
      <c r="AU234" s="181" t="s">
        <v>83</v>
      </c>
      <c r="AY234" s="18" t="s">
        <v>129</v>
      </c>
      <c r="BE234" s="182">
        <f>IF(N234="základní",J234,0)</f>
        <v>0</v>
      </c>
      <c r="BF234" s="182">
        <f>IF(N234="snížená",J234,0)</f>
        <v>0</v>
      </c>
      <c r="BG234" s="182">
        <f>IF(N234="zákl. přenesená",J234,0)</f>
        <v>0</v>
      </c>
      <c r="BH234" s="182">
        <f>IF(N234="sníž. přenesená",J234,0)</f>
        <v>0</v>
      </c>
      <c r="BI234" s="182">
        <f>IF(N234="nulová",J234,0)</f>
        <v>0</v>
      </c>
      <c r="BJ234" s="18" t="s">
        <v>8</v>
      </c>
      <c r="BK234" s="182">
        <f>ROUND(I234*H234,0)</f>
        <v>0</v>
      </c>
      <c r="BL234" s="18" t="s">
        <v>136</v>
      </c>
      <c r="BM234" s="181" t="s">
        <v>380</v>
      </c>
    </row>
    <row r="235" spans="1:65" s="2" customFormat="1" ht="33" customHeight="1">
      <c r="A235" s="37"/>
      <c r="B235" s="170"/>
      <c r="C235" s="207" t="s">
        <v>381</v>
      </c>
      <c r="D235" s="207" t="s">
        <v>195</v>
      </c>
      <c r="E235" s="208" t="s">
        <v>382</v>
      </c>
      <c r="F235" s="209" t="s">
        <v>383</v>
      </c>
      <c r="G235" s="210" t="s">
        <v>280</v>
      </c>
      <c r="H235" s="211">
        <v>8</v>
      </c>
      <c r="I235" s="212"/>
      <c r="J235" s="211">
        <f>ROUND(I235*H235,0)</f>
        <v>0</v>
      </c>
      <c r="K235" s="209" t="s">
        <v>135</v>
      </c>
      <c r="L235" s="213"/>
      <c r="M235" s="214" t="s">
        <v>1</v>
      </c>
      <c r="N235" s="215" t="s">
        <v>39</v>
      </c>
      <c r="O235" s="76"/>
      <c r="P235" s="179">
        <f>O235*H235</f>
        <v>0</v>
      </c>
      <c r="Q235" s="179">
        <v>0.0019</v>
      </c>
      <c r="R235" s="179">
        <f>Q235*H235</f>
        <v>0.0152</v>
      </c>
      <c r="S235" s="179">
        <v>0</v>
      </c>
      <c r="T235" s="180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1" t="s">
        <v>174</v>
      </c>
      <c r="AT235" s="181" t="s">
        <v>195</v>
      </c>
      <c r="AU235" s="181" t="s">
        <v>83</v>
      </c>
      <c r="AY235" s="18" t="s">
        <v>129</v>
      </c>
      <c r="BE235" s="182">
        <f>IF(N235="základní",J235,0)</f>
        <v>0</v>
      </c>
      <c r="BF235" s="182">
        <f>IF(N235="snížená",J235,0)</f>
        <v>0</v>
      </c>
      <c r="BG235" s="182">
        <f>IF(N235="zákl. přenesená",J235,0)</f>
        <v>0</v>
      </c>
      <c r="BH235" s="182">
        <f>IF(N235="sníž. přenesená",J235,0)</f>
        <v>0</v>
      </c>
      <c r="BI235" s="182">
        <f>IF(N235="nulová",J235,0)</f>
        <v>0</v>
      </c>
      <c r="BJ235" s="18" t="s">
        <v>8</v>
      </c>
      <c r="BK235" s="182">
        <f>ROUND(I235*H235,0)</f>
        <v>0</v>
      </c>
      <c r="BL235" s="18" t="s">
        <v>136</v>
      </c>
      <c r="BM235" s="181" t="s">
        <v>384</v>
      </c>
    </row>
    <row r="236" spans="1:65" s="2" customFormat="1" ht="21.75" customHeight="1">
      <c r="A236" s="37"/>
      <c r="B236" s="170"/>
      <c r="C236" s="171" t="s">
        <v>385</v>
      </c>
      <c r="D236" s="171" t="s">
        <v>131</v>
      </c>
      <c r="E236" s="172" t="s">
        <v>386</v>
      </c>
      <c r="F236" s="173" t="s">
        <v>387</v>
      </c>
      <c r="G236" s="174" t="s">
        <v>261</v>
      </c>
      <c r="H236" s="175">
        <v>275</v>
      </c>
      <c r="I236" s="176"/>
      <c r="J236" s="175">
        <f>ROUND(I236*H236,0)</f>
        <v>0</v>
      </c>
      <c r="K236" s="173" t="s">
        <v>135</v>
      </c>
      <c r="L236" s="38"/>
      <c r="M236" s="177" t="s">
        <v>1</v>
      </c>
      <c r="N236" s="178" t="s">
        <v>39</v>
      </c>
      <c r="O236" s="76"/>
      <c r="P236" s="179">
        <f>O236*H236</f>
        <v>0</v>
      </c>
      <c r="Q236" s="179">
        <v>0</v>
      </c>
      <c r="R236" s="179">
        <f>Q236*H236</f>
        <v>0</v>
      </c>
      <c r="S236" s="179">
        <v>0</v>
      </c>
      <c r="T236" s="180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81" t="s">
        <v>136</v>
      </c>
      <c r="AT236" s="181" t="s">
        <v>131</v>
      </c>
      <c r="AU236" s="181" t="s">
        <v>83</v>
      </c>
      <c r="AY236" s="18" t="s">
        <v>129</v>
      </c>
      <c r="BE236" s="182">
        <f>IF(N236="základní",J236,0)</f>
        <v>0</v>
      </c>
      <c r="BF236" s="182">
        <f>IF(N236="snížená",J236,0)</f>
        <v>0</v>
      </c>
      <c r="BG236" s="182">
        <f>IF(N236="zákl. přenesená",J236,0)</f>
        <v>0</v>
      </c>
      <c r="BH236" s="182">
        <f>IF(N236="sníž. přenesená",J236,0)</f>
        <v>0</v>
      </c>
      <c r="BI236" s="182">
        <f>IF(N236="nulová",J236,0)</f>
        <v>0</v>
      </c>
      <c r="BJ236" s="18" t="s">
        <v>8</v>
      </c>
      <c r="BK236" s="182">
        <f>ROUND(I236*H236,0)</f>
        <v>0</v>
      </c>
      <c r="BL236" s="18" t="s">
        <v>136</v>
      </c>
      <c r="BM236" s="181" t="s">
        <v>388</v>
      </c>
    </row>
    <row r="237" spans="1:65" s="2" customFormat="1" ht="24.15" customHeight="1">
      <c r="A237" s="37"/>
      <c r="B237" s="170"/>
      <c r="C237" s="171" t="s">
        <v>389</v>
      </c>
      <c r="D237" s="171" t="s">
        <v>131</v>
      </c>
      <c r="E237" s="172" t="s">
        <v>390</v>
      </c>
      <c r="F237" s="173" t="s">
        <v>391</v>
      </c>
      <c r="G237" s="174" t="s">
        <v>261</v>
      </c>
      <c r="H237" s="175">
        <v>275</v>
      </c>
      <c r="I237" s="176"/>
      <c r="J237" s="175">
        <f>ROUND(I237*H237,0)</f>
        <v>0</v>
      </c>
      <c r="K237" s="173" t="s">
        <v>135</v>
      </c>
      <c r="L237" s="38"/>
      <c r="M237" s="177" t="s">
        <v>1</v>
      </c>
      <c r="N237" s="178" t="s">
        <v>39</v>
      </c>
      <c r="O237" s="76"/>
      <c r="P237" s="179">
        <f>O237*H237</f>
        <v>0</v>
      </c>
      <c r="Q237" s="179">
        <v>5.5E-07</v>
      </c>
      <c r="R237" s="179">
        <f>Q237*H237</f>
        <v>0.00015125000000000002</v>
      </c>
      <c r="S237" s="179">
        <v>0</v>
      </c>
      <c r="T237" s="180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1" t="s">
        <v>136</v>
      </c>
      <c r="AT237" s="181" t="s">
        <v>131</v>
      </c>
      <c r="AU237" s="181" t="s">
        <v>83</v>
      </c>
      <c r="AY237" s="18" t="s">
        <v>129</v>
      </c>
      <c r="BE237" s="182">
        <f>IF(N237="základní",J237,0)</f>
        <v>0</v>
      </c>
      <c r="BF237" s="182">
        <f>IF(N237="snížená",J237,0)</f>
        <v>0</v>
      </c>
      <c r="BG237" s="182">
        <f>IF(N237="zákl. přenesená",J237,0)</f>
        <v>0</v>
      </c>
      <c r="BH237" s="182">
        <f>IF(N237="sníž. přenesená",J237,0)</f>
        <v>0</v>
      </c>
      <c r="BI237" s="182">
        <f>IF(N237="nulová",J237,0)</f>
        <v>0</v>
      </c>
      <c r="BJ237" s="18" t="s">
        <v>8</v>
      </c>
      <c r="BK237" s="182">
        <f>ROUND(I237*H237,0)</f>
        <v>0</v>
      </c>
      <c r="BL237" s="18" t="s">
        <v>136</v>
      </c>
      <c r="BM237" s="181" t="s">
        <v>392</v>
      </c>
    </row>
    <row r="238" spans="1:65" s="2" customFormat="1" ht="21.75" customHeight="1">
      <c r="A238" s="37"/>
      <c r="B238" s="170"/>
      <c r="C238" s="171" t="s">
        <v>393</v>
      </c>
      <c r="D238" s="171" t="s">
        <v>131</v>
      </c>
      <c r="E238" s="172" t="s">
        <v>394</v>
      </c>
      <c r="F238" s="173" t="s">
        <v>395</v>
      </c>
      <c r="G238" s="174" t="s">
        <v>261</v>
      </c>
      <c r="H238" s="175">
        <v>14</v>
      </c>
      <c r="I238" s="176"/>
      <c r="J238" s="175">
        <f>ROUND(I238*H238,0)</f>
        <v>0</v>
      </c>
      <c r="K238" s="173" t="s">
        <v>135</v>
      </c>
      <c r="L238" s="38"/>
      <c r="M238" s="177" t="s">
        <v>1</v>
      </c>
      <c r="N238" s="178" t="s">
        <v>39</v>
      </c>
      <c r="O238" s="76"/>
      <c r="P238" s="179">
        <f>O238*H238</f>
        <v>0</v>
      </c>
      <c r="Q238" s="179">
        <v>0</v>
      </c>
      <c r="R238" s="179">
        <f>Q238*H238</f>
        <v>0</v>
      </c>
      <c r="S238" s="179">
        <v>0</v>
      </c>
      <c r="T238" s="180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81" t="s">
        <v>136</v>
      </c>
      <c r="AT238" s="181" t="s">
        <v>131</v>
      </c>
      <c r="AU238" s="181" t="s">
        <v>83</v>
      </c>
      <c r="AY238" s="18" t="s">
        <v>129</v>
      </c>
      <c r="BE238" s="182">
        <f>IF(N238="základní",J238,0)</f>
        <v>0</v>
      </c>
      <c r="BF238" s="182">
        <f>IF(N238="snížená",J238,0)</f>
        <v>0</v>
      </c>
      <c r="BG238" s="182">
        <f>IF(N238="zákl. přenesená",J238,0)</f>
        <v>0</v>
      </c>
      <c r="BH238" s="182">
        <f>IF(N238="sníž. přenesená",J238,0)</f>
        <v>0</v>
      </c>
      <c r="BI238" s="182">
        <f>IF(N238="nulová",J238,0)</f>
        <v>0</v>
      </c>
      <c r="BJ238" s="18" t="s">
        <v>8</v>
      </c>
      <c r="BK238" s="182">
        <f>ROUND(I238*H238,0)</f>
        <v>0</v>
      </c>
      <c r="BL238" s="18" t="s">
        <v>136</v>
      </c>
      <c r="BM238" s="181" t="s">
        <v>396</v>
      </c>
    </row>
    <row r="239" spans="1:65" s="2" customFormat="1" ht="24.15" customHeight="1">
      <c r="A239" s="37"/>
      <c r="B239" s="170"/>
      <c r="C239" s="171" t="s">
        <v>397</v>
      </c>
      <c r="D239" s="171" t="s">
        <v>131</v>
      </c>
      <c r="E239" s="172" t="s">
        <v>398</v>
      </c>
      <c r="F239" s="173" t="s">
        <v>399</v>
      </c>
      <c r="G239" s="174" t="s">
        <v>261</v>
      </c>
      <c r="H239" s="175">
        <v>14</v>
      </c>
      <c r="I239" s="176"/>
      <c r="J239" s="175">
        <f>ROUND(I239*H239,0)</f>
        <v>0</v>
      </c>
      <c r="K239" s="173" t="s">
        <v>135</v>
      </c>
      <c r="L239" s="38"/>
      <c r="M239" s="177" t="s">
        <v>1</v>
      </c>
      <c r="N239" s="178" t="s">
        <v>39</v>
      </c>
      <c r="O239" s="76"/>
      <c r="P239" s="179">
        <f>O239*H239</f>
        <v>0</v>
      </c>
      <c r="Q239" s="179">
        <v>0</v>
      </c>
      <c r="R239" s="179">
        <f>Q239*H239</f>
        <v>0</v>
      </c>
      <c r="S239" s="179">
        <v>0</v>
      </c>
      <c r="T239" s="180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1" t="s">
        <v>136</v>
      </c>
      <c r="AT239" s="181" t="s">
        <v>131</v>
      </c>
      <c r="AU239" s="181" t="s">
        <v>83</v>
      </c>
      <c r="AY239" s="18" t="s">
        <v>129</v>
      </c>
      <c r="BE239" s="182">
        <f>IF(N239="základní",J239,0)</f>
        <v>0</v>
      </c>
      <c r="BF239" s="182">
        <f>IF(N239="snížená",J239,0)</f>
        <v>0</v>
      </c>
      <c r="BG239" s="182">
        <f>IF(N239="zákl. přenesená",J239,0)</f>
        <v>0</v>
      </c>
      <c r="BH239" s="182">
        <f>IF(N239="sníž. přenesená",J239,0)</f>
        <v>0</v>
      </c>
      <c r="BI239" s="182">
        <f>IF(N239="nulová",J239,0)</f>
        <v>0</v>
      </c>
      <c r="BJ239" s="18" t="s">
        <v>8</v>
      </c>
      <c r="BK239" s="182">
        <f>ROUND(I239*H239,0)</f>
        <v>0</v>
      </c>
      <c r="BL239" s="18" t="s">
        <v>136</v>
      </c>
      <c r="BM239" s="181" t="s">
        <v>400</v>
      </c>
    </row>
    <row r="240" spans="1:65" s="2" customFormat="1" ht="24.15" customHeight="1">
      <c r="A240" s="37"/>
      <c r="B240" s="170"/>
      <c r="C240" s="171" t="s">
        <v>401</v>
      </c>
      <c r="D240" s="171" t="s">
        <v>131</v>
      </c>
      <c r="E240" s="172" t="s">
        <v>402</v>
      </c>
      <c r="F240" s="173" t="s">
        <v>403</v>
      </c>
      <c r="G240" s="174" t="s">
        <v>280</v>
      </c>
      <c r="H240" s="175">
        <v>2</v>
      </c>
      <c r="I240" s="176"/>
      <c r="J240" s="175">
        <f>ROUND(I240*H240,0)</f>
        <v>0</v>
      </c>
      <c r="K240" s="173" t="s">
        <v>135</v>
      </c>
      <c r="L240" s="38"/>
      <c r="M240" s="177" t="s">
        <v>1</v>
      </c>
      <c r="N240" s="178" t="s">
        <v>39</v>
      </c>
      <c r="O240" s="76"/>
      <c r="P240" s="179">
        <f>O240*H240</f>
        <v>0</v>
      </c>
      <c r="Q240" s="179">
        <v>0.459372906</v>
      </c>
      <c r="R240" s="179">
        <f>Q240*H240</f>
        <v>0.918745812</v>
      </c>
      <c r="S240" s="179">
        <v>0</v>
      </c>
      <c r="T240" s="180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81" t="s">
        <v>136</v>
      </c>
      <c r="AT240" s="181" t="s">
        <v>131</v>
      </c>
      <c r="AU240" s="181" t="s">
        <v>83</v>
      </c>
      <c r="AY240" s="18" t="s">
        <v>129</v>
      </c>
      <c r="BE240" s="182">
        <f>IF(N240="základní",J240,0)</f>
        <v>0</v>
      </c>
      <c r="BF240" s="182">
        <f>IF(N240="snížená",J240,0)</f>
        <v>0</v>
      </c>
      <c r="BG240" s="182">
        <f>IF(N240="zákl. přenesená",J240,0)</f>
        <v>0</v>
      </c>
      <c r="BH240" s="182">
        <f>IF(N240="sníž. přenesená",J240,0)</f>
        <v>0</v>
      </c>
      <c r="BI240" s="182">
        <f>IF(N240="nulová",J240,0)</f>
        <v>0</v>
      </c>
      <c r="BJ240" s="18" t="s">
        <v>8</v>
      </c>
      <c r="BK240" s="182">
        <f>ROUND(I240*H240,0)</f>
        <v>0</v>
      </c>
      <c r="BL240" s="18" t="s">
        <v>136</v>
      </c>
      <c r="BM240" s="181" t="s">
        <v>404</v>
      </c>
    </row>
    <row r="241" spans="1:65" s="2" customFormat="1" ht="16.5" customHeight="1">
      <c r="A241" s="37"/>
      <c r="B241" s="170"/>
      <c r="C241" s="171" t="s">
        <v>405</v>
      </c>
      <c r="D241" s="171" t="s">
        <v>131</v>
      </c>
      <c r="E241" s="172" t="s">
        <v>406</v>
      </c>
      <c r="F241" s="173" t="s">
        <v>407</v>
      </c>
      <c r="G241" s="174" t="s">
        <v>261</v>
      </c>
      <c r="H241" s="175">
        <v>311</v>
      </c>
      <c r="I241" s="176"/>
      <c r="J241" s="175">
        <f>ROUND(I241*H241,0)</f>
        <v>0</v>
      </c>
      <c r="K241" s="173" t="s">
        <v>135</v>
      </c>
      <c r="L241" s="38"/>
      <c r="M241" s="177" t="s">
        <v>1</v>
      </c>
      <c r="N241" s="178" t="s">
        <v>39</v>
      </c>
      <c r="O241" s="76"/>
      <c r="P241" s="179">
        <f>O241*H241</f>
        <v>0</v>
      </c>
      <c r="Q241" s="179">
        <v>0.00019236</v>
      </c>
      <c r="R241" s="179">
        <f>Q241*H241</f>
        <v>0.05982396</v>
      </c>
      <c r="S241" s="179">
        <v>0</v>
      </c>
      <c r="T241" s="180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1" t="s">
        <v>136</v>
      </c>
      <c r="AT241" s="181" t="s">
        <v>131</v>
      </c>
      <c r="AU241" s="181" t="s">
        <v>83</v>
      </c>
      <c r="AY241" s="18" t="s">
        <v>129</v>
      </c>
      <c r="BE241" s="182">
        <f>IF(N241="základní",J241,0)</f>
        <v>0</v>
      </c>
      <c r="BF241" s="182">
        <f>IF(N241="snížená",J241,0)</f>
        <v>0</v>
      </c>
      <c r="BG241" s="182">
        <f>IF(N241="zákl. přenesená",J241,0)</f>
        <v>0</v>
      </c>
      <c r="BH241" s="182">
        <f>IF(N241="sníž. přenesená",J241,0)</f>
        <v>0</v>
      </c>
      <c r="BI241" s="182">
        <f>IF(N241="nulová",J241,0)</f>
        <v>0</v>
      </c>
      <c r="BJ241" s="18" t="s">
        <v>8</v>
      </c>
      <c r="BK241" s="182">
        <f>ROUND(I241*H241,0)</f>
        <v>0</v>
      </c>
      <c r="BL241" s="18" t="s">
        <v>136</v>
      </c>
      <c r="BM241" s="181" t="s">
        <v>408</v>
      </c>
    </row>
    <row r="242" spans="1:51" s="13" customFormat="1" ht="12">
      <c r="A242" s="13"/>
      <c r="B242" s="183"/>
      <c r="C242" s="13"/>
      <c r="D242" s="184" t="s">
        <v>138</v>
      </c>
      <c r="E242" s="185" t="s">
        <v>1</v>
      </c>
      <c r="F242" s="186" t="s">
        <v>409</v>
      </c>
      <c r="G242" s="13"/>
      <c r="H242" s="187">
        <v>311</v>
      </c>
      <c r="I242" s="188"/>
      <c r="J242" s="13"/>
      <c r="K242" s="13"/>
      <c r="L242" s="183"/>
      <c r="M242" s="189"/>
      <c r="N242" s="190"/>
      <c r="O242" s="190"/>
      <c r="P242" s="190"/>
      <c r="Q242" s="190"/>
      <c r="R242" s="190"/>
      <c r="S242" s="190"/>
      <c r="T242" s="19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5" t="s">
        <v>138</v>
      </c>
      <c r="AU242" s="185" t="s">
        <v>83</v>
      </c>
      <c r="AV242" s="13" t="s">
        <v>83</v>
      </c>
      <c r="AW242" s="13" t="s">
        <v>31</v>
      </c>
      <c r="AX242" s="13" t="s">
        <v>8</v>
      </c>
      <c r="AY242" s="185" t="s">
        <v>129</v>
      </c>
    </row>
    <row r="243" spans="1:65" s="2" customFormat="1" ht="21.75" customHeight="1">
      <c r="A243" s="37"/>
      <c r="B243" s="170"/>
      <c r="C243" s="171" t="s">
        <v>410</v>
      </c>
      <c r="D243" s="171" t="s">
        <v>131</v>
      </c>
      <c r="E243" s="172" t="s">
        <v>411</v>
      </c>
      <c r="F243" s="173" t="s">
        <v>412</v>
      </c>
      <c r="G243" s="174" t="s">
        <v>261</v>
      </c>
      <c r="H243" s="175">
        <v>311</v>
      </c>
      <c r="I243" s="176"/>
      <c r="J243" s="175">
        <f>ROUND(I243*H243,0)</f>
        <v>0</v>
      </c>
      <c r="K243" s="173" t="s">
        <v>135</v>
      </c>
      <c r="L243" s="38"/>
      <c r="M243" s="177" t="s">
        <v>1</v>
      </c>
      <c r="N243" s="178" t="s">
        <v>39</v>
      </c>
      <c r="O243" s="76"/>
      <c r="P243" s="179">
        <f>O243*H243</f>
        <v>0</v>
      </c>
      <c r="Q243" s="179">
        <v>7.35E-05</v>
      </c>
      <c r="R243" s="179">
        <f>Q243*H243</f>
        <v>0.0228585</v>
      </c>
      <c r="S243" s="179">
        <v>0</v>
      </c>
      <c r="T243" s="180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1" t="s">
        <v>136</v>
      </c>
      <c r="AT243" s="181" t="s">
        <v>131</v>
      </c>
      <c r="AU243" s="181" t="s">
        <v>83</v>
      </c>
      <c r="AY243" s="18" t="s">
        <v>129</v>
      </c>
      <c r="BE243" s="182">
        <f>IF(N243="základní",J243,0)</f>
        <v>0</v>
      </c>
      <c r="BF243" s="182">
        <f>IF(N243="snížená",J243,0)</f>
        <v>0</v>
      </c>
      <c r="BG243" s="182">
        <f>IF(N243="zákl. přenesená",J243,0)</f>
        <v>0</v>
      </c>
      <c r="BH243" s="182">
        <f>IF(N243="sníž. přenesená",J243,0)</f>
        <v>0</v>
      </c>
      <c r="BI243" s="182">
        <f>IF(N243="nulová",J243,0)</f>
        <v>0</v>
      </c>
      <c r="BJ243" s="18" t="s">
        <v>8</v>
      </c>
      <c r="BK243" s="182">
        <f>ROUND(I243*H243,0)</f>
        <v>0</v>
      </c>
      <c r="BL243" s="18" t="s">
        <v>136</v>
      </c>
      <c r="BM243" s="181" t="s">
        <v>413</v>
      </c>
    </row>
    <row r="244" spans="1:51" s="13" customFormat="1" ht="12">
      <c r="A244" s="13"/>
      <c r="B244" s="183"/>
      <c r="C244" s="13"/>
      <c r="D244" s="184" t="s">
        <v>138</v>
      </c>
      <c r="E244" s="185" t="s">
        <v>1</v>
      </c>
      <c r="F244" s="186" t="s">
        <v>409</v>
      </c>
      <c r="G244" s="13"/>
      <c r="H244" s="187">
        <v>311</v>
      </c>
      <c r="I244" s="188"/>
      <c r="J244" s="13"/>
      <c r="K244" s="13"/>
      <c r="L244" s="183"/>
      <c r="M244" s="189"/>
      <c r="N244" s="190"/>
      <c r="O244" s="190"/>
      <c r="P244" s="190"/>
      <c r="Q244" s="190"/>
      <c r="R244" s="190"/>
      <c r="S244" s="190"/>
      <c r="T244" s="19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85" t="s">
        <v>138</v>
      </c>
      <c r="AU244" s="185" t="s">
        <v>83</v>
      </c>
      <c r="AV244" s="13" t="s">
        <v>83</v>
      </c>
      <c r="AW244" s="13" t="s">
        <v>31</v>
      </c>
      <c r="AX244" s="13" t="s">
        <v>8</v>
      </c>
      <c r="AY244" s="185" t="s">
        <v>129</v>
      </c>
    </row>
    <row r="245" spans="1:65" s="2" customFormat="1" ht="16.5" customHeight="1">
      <c r="A245" s="37"/>
      <c r="B245" s="170"/>
      <c r="C245" s="171" t="s">
        <v>414</v>
      </c>
      <c r="D245" s="171" t="s">
        <v>131</v>
      </c>
      <c r="E245" s="172" t="s">
        <v>415</v>
      </c>
      <c r="F245" s="173" t="s">
        <v>416</v>
      </c>
      <c r="G245" s="174" t="s">
        <v>261</v>
      </c>
      <c r="H245" s="175">
        <v>290</v>
      </c>
      <c r="I245" s="176"/>
      <c r="J245" s="175">
        <f>ROUND(I245*H245,0)</f>
        <v>0</v>
      </c>
      <c r="K245" s="173" t="s">
        <v>1</v>
      </c>
      <c r="L245" s="38"/>
      <c r="M245" s="177" t="s">
        <v>1</v>
      </c>
      <c r="N245" s="178" t="s">
        <v>39</v>
      </c>
      <c r="O245" s="76"/>
      <c r="P245" s="179">
        <f>O245*H245</f>
        <v>0</v>
      </c>
      <c r="Q245" s="179">
        <v>0</v>
      </c>
      <c r="R245" s="179">
        <f>Q245*H245</f>
        <v>0</v>
      </c>
      <c r="S245" s="179">
        <v>0</v>
      </c>
      <c r="T245" s="180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1" t="s">
        <v>136</v>
      </c>
      <c r="AT245" s="181" t="s">
        <v>131</v>
      </c>
      <c r="AU245" s="181" t="s">
        <v>83</v>
      </c>
      <c r="AY245" s="18" t="s">
        <v>129</v>
      </c>
      <c r="BE245" s="182">
        <f>IF(N245="základní",J245,0)</f>
        <v>0</v>
      </c>
      <c r="BF245" s="182">
        <f>IF(N245="snížená",J245,0)</f>
        <v>0</v>
      </c>
      <c r="BG245" s="182">
        <f>IF(N245="zákl. přenesená",J245,0)</f>
        <v>0</v>
      </c>
      <c r="BH245" s="182">
        <f>IF(N245="sníž. přenesená",J245,0)</f>
        <v>0</v>
      </c>
      <c r="BI245" s="182">
        <f>IF(N245="nulová",J245,0)</f>
        <v>0</v>
      </c>
      <c r="BJ245" s="18" t="s">
        <v>8</v>
      </c>
      <c r="BK245" s="182">
        <f>ROUND(I245*H245,0)</f>
        <v>0</v>
      </c>
      <c r="BL245" s="18" t="s">
        <v>136</v>
      </c>
      <c r="BM245" s="181" t="s">
        <v>417</v>
      </c>
    </row>
    <row r="246" spans="1:65" s="2" customFormat="1" ht="24.15" customHeight="1">
      <c r="A246" s="37"/>
      <c r="B246" s="170"/>
      <c r="C246" s="171" t="s">
        <v>418</v>
      </c>
      <c r="D246" s="171" t="s">
        <v>131</v>
      </c>
      <c r="E246" s="172" t="s">
        <v>419</v>
      </c>
      <c r="F246" s="173" t="s">
        <v>420</v>
      </c>
      <c r="G246" s="174" t="s">
        <v>280</v>
      </c>
      <c r="H246" s="175">
        <v>11</v>
      </c>
      <c r="I246" s="176"/>
      <c r="J246" s="175">
        <f>ROUND(I246*H246,0)</f>
        <v>0</v>
      </c>
      <c r="K246" s="173" t="s">
        <v>1</v>
      </c>
      <c r="L246" s="38"/>
      <c r="M246" s="177" t="s">
        <v>1</v>
      </c>
      <c r="N246" s="178" t="s">
        <v>39</v>
      </c>
      <c r="O246" s="76"/>
      <c r="P246" s="179">
        <f>O246*H246</f>
        <v>0</v>
      </c>
      <c r="Q246" s="179">
        <v>0</v>
      </c>
      <c r="R246" s="179">
        <f>Q246*H246</f>
        <v>0</v>
      </c>
      <c r="S246" s="179">
        <v>0</v>
      </c>
      <c r="T246" s="180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1" t="s">
        <v>136</v>
      </c>
      <c r="AT246" s="181" t="s">
        <v>131</v>
      </c>
      <c r="AU246" s="181" t="s">
        <v>83</v>
      </c>
      <c r="AY246" s="18" t="s">
        <v>129</v>
      </c>
      <c r="BE246" s="182">
        <f>IF(N246="základní",J246,0)</f>
        <v>0</v>
      </c>
      <c r="BF246" s="182">
        <f>IF(N246="snížená",J246,0)</f>
        <v>0</v>
      </c>
      <c r="BG246" s="182">
        <f>IF(N246="zákl. přenesená",J246,0)</f>
        <v>0</v>
      </c>
      <c r="BH246" s="182">
        <f>IF(N246="sníž. přenesená",J246,0)</f>
        <v>0</v>
      </c>
      <c r="BI246" s="182">
        <f>IF(N246="nulová",J246,0)</f>
        <v>0</v>
      </c>
      <c r="BJ246" s="18" t="s">
        <v>8</v>
      </c>
      <c r="BK246" s="182">
        <f>ROUND(I246*H246,0)</f>
        <v>0</v>
      </c>
      <c r="BL246" s="18" t="s">
        <v>136</v>
      </c>
      <c r="BM246" s="181" t="s">
        <v>421</v>
      </c>
    </row>
    <row r="247" spans="1:63" s="12" customFormat="1" ht="22.8" customHeight="1">
      <c r="A247" s="12"/>
      <c r="B247" s="157"/>
      <c r="C247" s="12"/>
      <c r="D247" s="158" t="s">
        <v>73</v>
      </c>
      <c r="E247" s="168" t="s">
        <v>179</v>
      </c>
      <c r="F247" s="168" t="s">
        <v>422</v>
      </c>
      <c r="G247" s="12"/>
      <c r="H247" s="12"/>
      <c r="I247" s="160"/>
      <c r="J247" s="169">
        <f>BK247</f>
        <v>0</v>
      </c>
      <c r="K247" s="12"/>
      <c r="L247" s="157"/>
      <c r="M247" s="162"/>
      <c r="N247" s="163"/>
      <c r="O247" s="163"/>
      <c r="P247" s="164">
        <f>SUM(P248:P256)</f>
        <v>0</v>
      </c>
      <c r="Q247" s="163"/>
      <c r="R247" s="164">
        <f>SUM(R248:R256)</f>
        <v>0.32617786499999996</v>
      </c>
      <c r="S247" s="163"/>
      <c r="T247" s="165">
        <f>SUM(T248:T256)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58" t="s">
        <v>8</v>
      </c>
      <c r="AT247" s="166" t="s">
        <v>73</v>
      </c>
      <c r="AU247" s="166" t="s">
        <v>8</v>
      </c>
      <c r="AY247" s="158" t="s">
        <v>129</v>
      </c>
      <c r="BK247" s="167">
        <f>SUM(BK248:BK256)</f>
        <v>0</v>
      </c>
    </row>
    <row r="248" spans="1:65" s="2" customFormat="1" ht="33" customHeight="1">
      <c r="A248" s="37"/>
      <c r="B248" s="170"/>
      <c r="C248" s="171" t="s">
        <v>423</v>
      </c>
      <c r="D248" s="171" t="s">
        <v>131</v>
      </c>
      <c r="E248" s="172" t="s">
        <v>424</v>
      </c>
      <c r="F248" s="173" t="s">
        <v>425</v>
      </c>
      <c r="G248" s="174" t="s">
        <v>261</v>
      </c>
      <c r="H248" s="175">
        <v>533</v>
      </c>
      <c r="I248" s="176"/>
      <c r="J248" s="175">
        <f>ROUND(I248*H248,0)</f>
        <v>0</v>
      </c>
      <c r="K248" s="173" t="s">
        <v>135</v>
      </c>
      <c r="L248" s="38"/>
      <c r="M248" s="177" t="s">
        <v>1</v>
      </c>
      <c r="N248" s="178" t="s">
        <v>39</v>
      </c>
      <c r="O248" s="76"/>
      <c r="P248" s="179">
        <f>O248*H248</f>
        <v>0</v>
      </c>
      <c r="Q248" s="179">
        <v>0.00061</v>
      </c>
      <c r="R248" s="179">
        <f>Q248*H248</f>
        <v>0.32513</v>
      </c>
      <c r="S248" s="179">
        <v>0</v>
      </c>
      <c r="T248" s="180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1" t="s">
        <v>136</v>
      </c>
      <c r="AT248" s="181" t="s">
        <v>131</v>
      </c>
      <c r="AU248" s="181" t="s">
        <v>83</v>
      </c>
      <c r="AY248" s="18" t="s">
        <v>129</v>
      </c>
      <c r="BE248" s="182">
        <f>IF(N248="základní",J248,0)</f>
        <v>0</v>
      </c>
      <c r="BF248" s="182">
        <f>IF(N248="snížená",J248,0)</f>
        <v>0</v>
      </c>
      <c r="BG248" s="182">
        <f>IF(N248="zákl. přenesená",J248,0)</f>
        <v>0</v>
      </c>
      <c r="BH248" s="182">
        <f>IF(N248="sníž. přenesená",J248,0)</f>
        <v>0</v>
      </c>
      <c r="BI248" s="182">
        <f>IF(N248="nulová",J248,0)</f>
        <v>0</v>
      </c>
      <c r="BJ248" s="18" t="s">
        <v>8</v>
      </c>
      <c r="BK248" s="182">
        <f>ROUND(I248*H248,0)</f>
        <v>0</v>
      </c>
      <c r="BL248" s="18" t="s">
        <v>136</v>
      </c>
      <c r="BM248" s="181" t="s">
        <v>426</v>
      </c>
    </row>
    <row r="249" spans="1:51" s="13" customFormat="1" ht="12">
      <c r="A249" s="13"/>
      <c r="B249" s="183"/>
      <c r="C249" s="13"/>
      <c r="D249" s="184" t="s">
        <v>138</v>
      </c>
      <c r="E249" s="185" t="s">
        <v>1</v>
      </c>
      <c r="F249" s="186" t="s">
        <v>427</v>
      </c>
      <c r="G249" s="13"/>
      <c r="H249" s="187">
        <v>18</v>
      </c>
      <c r="I249" s="188"/>
      <c r="J249" s="13"/>
      <c r="K249" s="13"/>
      <c r="L249" s="183"/>
      <c r="M249" s="189"/>
      <c r="N249" s="190"/>
      <c r="O249" s="190"/>
      <c r="P249" s="190"/>
      <c r="Q249" s="190"/>
      <c r="R249" s="190"/>
      <c r="S249" s="190"/>
      <c r="T249" s="19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5" t="s">
        <v>138</v>
      </c>
      <c r="AU249" s="185" t="s">
        <v>83</v>
      </c>
      <c r="AV249" s="13" t="s">
        <v>83</v>
      </c>
      <c r="AW249" s="13" t="s">
        <v>31</v>
      </c>
      <c r="AX249" s="13" t="s">
        <v>74</v>
      </c>
      <c r="AY249" s="185" t="s">
        <v>129</v>
      </c>
    </row>
    <row r="250" spans="1:51" s="13" customFormat="1" ht="12">
      <c r="A250" s="13"/>
      <c r="B250" s="183"/>
      <c r="C250" s="13"/>
      <c r="D250" s="184" t="s">
        <v>138</v>
      </c>
      <c r="E250" s="185" t="s">
        <v>1</v>
      </c>
      <c r="F250" s="186" t="s">
        <v>428</v>
      </c>
      <c r="G250" s="13"/>
      <c r="H250" s="187">
        <v>515</v>
      </c>
      <c r="I250" s="188"/>
      <c r="J250" s="13"/>
      <c r="K250" s="13"/>
      <c r="L250" s="183"/>
      <c r="M250" s="189"/>
      <c r="N250" s="190"/>
      <c r="O250" s="190"/>
      <c r="P250" s="190"/>
      <c r="Q250" s="190"/>
      <c r="R250" s="190"/>
      <c r="S250" s="190"/>
      <c r="T250" s="19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5" t="s">
        <v>138</v>
      </c>
      <c r="AU250" s="185" t="s">
        <v>83</v>
      </c>
      <c r="AV250" s="13" t="s">
        <v>83</v>
      </c>
      <c r="AW250" s="13" t="s">
        <v>31</v>
      </c>
      <c r="AX250" s="13" t="s">
        <v>74</v>
      </c>
      <c r="AY250" s="185" t="s">
        <v>129</v>
      </c>
    </row>
    <row r="251" spans="1:51" s="14" customFormat="1" ht="12">
      <c r="A251" s="14"/>
      <c r="B251" s="192"/>
      <c r="C251" s="14"/>
      <c r="D251" s="184" t="s">
        <v>138</v>
      </c>
      <c r="E251" s="193" t="s">
        <v>1</v>
      </c>
      <c r="F251" s="194" t="s">
        <v>145</v>
      </c>
      <c r="G251" s="14"/>
      <c r="H251" s="195">
        <v>533</v>
      </c>
      <c r="I251" s="196"/>
      <c r="J251" s="14"/>
      <c r="K251" s="14"/>
      <c r="L251" s="192"/>
      <c r="M251" s="197"/>
      <c r="N251" s="198"/>
      <c r="O251" s="198"/>
      <c r="P251" s="198"/>
      <c r="Q251" s="198"/>
      <c r="R251" s="198"/>
      <c r="S251" s="198"/>
      <c r="T251" s="19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193" t="s">
        <v>138</v>
      </c>
      <c r="AU251" s="193" t="s">
        <v>83</v>
      </c>
      <c r="AV251" s="14" t="s">
        <v>136</v>
      </c>
      <c r="AW251" s="14" t="s">
        <v>31</v>
      </c>
      <c r="AX251" s="14" t="s">
        <v>8</v>
      </c>
      <c r="AY251" s="193" t="s">
        <v>129</v>
      </c>
    </row>
    <row r="252" spans="1:65" s="2" customFormat="1" ht="24.15" customHeight="1">
      <c r="A252" s="37"/>
      <c r="B252" s="170"/>
      <c r="C252" s="171" t="s">
        <v>429</v>
      </c>
      <c r="D252" s="171" t="s">
        <v>131</v>
      </c>
      <c r="E252" s="172" t="s">
        <v>430</v>
      </c>
      <c r="F252" s="173" t="s">
        <v>431</v>
      </c>
      <c r="G252" s="174" t="s">
        <v>261</v>
      </c>
      <c r="H252" s="175">
        <v>637</v>
      </c>
      <c r="I252" s="176"/>
      <c r="J252" s="175">
        <f>ROUND(I252*H252,0)</f>
        <v>0</v>
      </c>
      <c r="K252" s="173" t="s">
        <v>135</v>
      </c>
      <c r="L252" s="38"/>
      <c r="M252" s="177" t="s">
        <v>1</v>
      </c>
      <c r="N252" s="178" t="s">
        <v>39</v>
      </c>
      <c r="O252" s="76"/>
      <c r="P252" s="179">
        <f>O252*H252</f>
        <v>0</v>
      </c>
      <c r="Q252" s="179">
        <v>1.645E-06</v>
      </c>
      <c r="R252" s="179">
        <f>Q252*H252</f>
        <v>0.001047865</v>
      </c>
      <c r="S252" s="179">
        <v>0</v>
      </c>
      <c r="T252" s="180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81" t="s">
        <v>136</v>
      </c>
      <c r="AT252" s="181" t="s">
        <v>131</v>
      </c>
      <c r="AU252" s="181" t="s">
        <v>83</v>
      </c>
      <c r="AY252" s="18" t="s">
        <v>129</v>
      </c>
      <c r="BE252" s="182">
        <f>IF(N252="základní",J252,0)</f>
        <v>0</v>
      </c>
      <c r="BF252" s="182">
        <f>IF(N252="snížená",J252,0)</f>
        <v>0</v>
      </c>
      <c r="BG252" s="182">
        <f>IF(N252="zákl. přenesená",J252,0)</f>
        <v>0</v>
      </c>
      <c r="BH252" s="182">
        <f>IF(N252="sníž. přenesená",J252,0)</f>
        <v>0</v>
      </c>
      <c r="BI252" s="182">
        <f>IF(N252="nulová",J252,0)</f>
        <v>0</v>
      </c>
      <c r="BJ252" s="18" t="s">
        <v>8</v>
      </c>
      <c r="BK252" s="182">
        <f>ROUND(I252*H252,0)</f>
        <v>0</v>
      </c>
      <c r="BL252" s="18" t="s">
        <v>136</v>
      </c>
      <c r="BM252" s="181" t="s">
        <v>432</v>
      </c>
    </row>
    <row r="253" spans="1:51" s="13" customFormat="1" ht="12">
      <c r="A253" s="13"/>
      <c r="B253" s="183"/>
      <c r="C253" s="13"/>
      <c r="D253" s="184" t="s">
        <v>138</v>
      </c>
      <c r="E253" s="185" t="s">
        <v>1</v>
      </c>
      <c r="F253" s="186" t="s">
        <v>433</v>
      </c>
      <c r="G253" s="13"/>
      <c r="H253" s="187">
        <v>582</v>
      </c>
      <c r="I253" s="188"/>
      <c r="J253" s="13"/>
      <c r="K253" s="13"/>
      <c r="L253" s="183"/>
      <c r="M253" s="189"/>
      <c r="N253" s="190"/>
      <c r="O253" s="190"/>
      <c r="P253" s="190"/>
      <c r="Q253" s="190"/>
      <c r="R253" s="190"/>
      <c r="S253" s="190"/>
      <c r="T253" s="19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5" t="s">
        <v>138</v>
      </c>
      <c r="AU253" s="185" t="s">
        <v>83</v>
      </c>
      <c r="AV253" s="13" t="s">
        <v>83</v>
      </c>
      <c r="AW253" s="13" t="s">
        <v>31</v>
      </c>
      <c r="AX253" s="13" t="s">
        <v>74</v>
      </c>
      <c r="AY253" s="185" t="s">
        <v>129</v>
      </c>
    </row>
    <row r="254" spans="1:51" s="13" customFormat="1" ht="12">
      <c r="A254" s="13"/>
      <c r="B254" s="183"/>
      <c r="C254" s="13"/>
      <c r="D254" s="184" t="s">
        <v>138</v>
      </c>
      <c r="E254" s="185" t="s">
        <v>1</v>
      </c>
      <c r="F254" s="186" t="s">
        <v>434</v>
      </c>
      <c r="G254" s="13"/>
      <c r="H254" s="187">
        <v>37</v>
      </c>
      <c r="I254" s="188"/>
      <c r="J254" s="13"/>
      <c r="K254" s="13"/>
      <c r="L254" s="183"/>
      <c r="M254" s="189"/>
      <c r="N254" s="190"/>
      <c r="O254" s="190"/>
      <c r="P254" s="190"/>
      <c r="Q254" s="190"/>
      <c r="R254" s="190"/>
      <c r="S254" s="190"/>
      <c r="T254" s="19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5" t="s">
        <v>138</v>
      </c>
      <c r="AU254" s="185" t="s">
        <v>83</v>
      </c>
      <c r="AV254" s="13" t="s">
        <v>83</v>
      </c>
      <c r="AW254" s="13" t="s">
        <v>31</v>
      </c>
      <c r="AX254" s="13" t="s">
        <v>74</v>
      </c>
      <c r="AY254" s="185" t="s">
        <v>129</v>
      </c>
    </row>
    <row r="255" spans="1:51" s="13" customFormat="1" ht="12">
      <c r="A255" s="13"/>
      <c r="B255" s="183"/>
      <c r="C255" s="13"/>
      <c r="D255" s="184" t="s">
        <v>138</v>
      </c>
      <c r="E255" s="185" t="s">
        <v>1</v>
      </c>
      <c r="F255" s="186" t="s">
        <v>435</v>
      </c>
      <c r="G255" s="13"/>
      <c r="H255" s="187">
        <v>18</v>
      </c>
      <c r="I255" s="188"/>
      <c r="J255" s="13"/>
      <c r="K255" s="13"/>
      <c r="L255" s="183"/>
      <c r="M255" s="189"/>
      <c r="N255" s="190"/>
      <c r="O255" s="190"/>
      <c r="P255" s="190"/>
      <c r="Q255" s="190"/>
      <c r="R255" s="190"/>
      <c r="S255" s="190"/>
      <c r="T255" s="19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5" t="s">
        <v>138</v>
      </c>
      <c r="AU255" s="185" t="s">
        <v>83</v>
      </c>
      <c r="AV255" s="13" t="s">
        <v>83</v>
      </c>
      <c r="AW255" s="13" t="s">
        <v>31</v>
      </c>
      <c r="AX255" s="13" t="s">
        <v>74</v>
      </c>
      <c r="AY255" s="185" t="s">
        <v>129</v>
      </c>
    </row>
    <row r="256" spans="1:51" s="14" customFormat="1" ht="12">
      <c r="A256" s="14"/>
      <c r="B256" s="192"/>
      <c r="C256" s="14"/>
      <c r="D256" s="184" t="s">
        <v>138</v>
      </c>
      <c r="E256" s="193" t="s">
        <v>1</v>
      </c>
      <c r="F256" s="194" t="s">
        <v>145</v>
      </c>
      <c r="G256" s="14"/>
      <c r="H256" s="195">
        <v>637</v>
      </c>
      <c r="I256" s="196"/>
      <c r="J256" s="14"/>
      <c r="K256" s="14"/>
      <c r="L256" s="192"/>
      <c r="M256" s="197"/>
      <c r="N256" s="198"/>
      <c r="O256" s="198"/>
      <c r="P256" s="198"/>
      <c r="Q256" s="198"/>
      <c r="R256" s="198"/>
      <c r="S256" s="198"/>
      <c r="T256" s="19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193" t="s">
        <v>138</v>
      </c>
      <c r="AU256" s="193" t="s">
        <v>83</v>
      </c>
      <c r="AV256" s="14" t="s">
        <v>136</v>
      </c>
      <c r="AW256" s="14" t="s">
        <v>31</v>
      </c>
      <c r="AX256" s="14" t="s">
        <v>8</v>
      </c>
      <c r="AY256" s="193" t="s">
        <v>129</v>
      </c>
    </row>
    <row r="257" spans="1:63" s="12" customFormat="1" ht="22.8" customHeight="1">
      <c r="A257" s="12"/>
      <c r="B257" s="157"/>
      <c r="C257" s="12"/>
      <c r="D257" s="158" t="s">
        <v>73</v>
      </c>
      <c r="E257" s="168" t="s">
        <v>436</v>
      </c>
      <c r="F257" s="168" t="s">
        <v>437</v>
      </c>
      <c r="G257" s="12"/>
      <c r="H257" s="12"/>
      <c r="I257" s="160"/>
      <c r="J257" s="169">
        <f>BK257</f>
        <v>0</v>
      </c>
      <c r="K257" s="12"/>
      <c r="L257" s="157"/>
      <c r="M257" s="162"/>
      <c r="N257" s="163"/>
      <c r="O257" s="163"/>
      <c r="P257" s="164">
        <f>SUM(P258:P260)</f>
        <v>0</v>
      </c>
      <c r="Q257" s="163"/>
      <c r="R257" s="164">
        <f>SUM(R258:R260)</f>
        <v>0</v>
      </c>
      <c r="S257" s="163"/>
      <c r="T257" s="165">
        <f>SUM(T258:T260)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158" t="s">
        <v>8</v>
      </c>
      <c r="AT257" s="166" t="s">
        <v>73</v>
      </c>
      <c r="AU257" s="166" t="s">
        <v>8</v>
      </c>
      <c r="AY257" s="158" t="s">
        <v>129</v>
      </c>
      <c r="BK257" s="167">
        <f>SUM(BK258:BK260)</f>
        <v>0</v>
      </c>
    </row>
    <row r="258" spans="1:65" s="2" customFormat="1" ht="33" customHeight="1">
      <c r="A258" s="37"/>
      <c r="B258" s="170"/>
      <c r="C258" s="171" t="s">
        <v>438</v>
      </c>
      <c r="D258" s="171" t="s">
        <v>131</v>
      </c>
      <c r="E258" s="172" t="s">
        <v>439</v>
      </c>
      <c r="F258" s="173" t="s">
        <v>440</v>
      </c>
      <c r="G258" s="174" t="s">
        <v>182</v>
      </c>
      <c r="H258" s="175">
        <v>294.99</v>
      </c>
      <c r="I258" s="176"/>
      <c r="J258" s="175">
        <f>ROUND(I258*H258,0)</f>
        <v>0</v>
      </c>
      <c r="K258" s="173" t="s">
        <v>135</v>
      </c>
      <c r="L258" s="38"/>
      <c r="M258" s="177" t="s">
        <v>1</v>
      </c>
      <c r="N258" s="178" t="s">
        <v>39</v>
      </c>
      <c r="O258" s="76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81" t="s">
        <v>136</v>
      </c>
      <c r="AT258" s="181" t="s">
        <v>131</v>
      </c>
      <c r="AU258" s="181" t="s">
        <v>83</v>
      </c>
      <c r="AY258" s="18" t="s">
        <v>129</v>
      </c>
      <c r="BE258" s="182">
        <f>IF(N258="základní",J258,0)</f>
        <v>0</v>
      </c>
      <c r="BF258" s="182">
        <f>IF(N258="snížená",J258,0)</f>
        <v>0</v>
      </c>
      <c r="BG258" s="182">
        <f>IF(N258="zákl. přenesená",J258,0)</f>
        <v>0</v>
      </c>
      <c r="BH258" s="182">
        <f>IF(N258="sníž. přenesená",J258,0)</f>
        <v>0</v>
      </c>
      <c r="BI258" s="182">
        <f>IF(N258="nulová",J258,0)</f>
        <v>0</v>
      </c>
      <c r="BJ258" s="18" t="s">
        <v>8</v>
      </c>
      <c r="BK258" s="182">
        <f>ROUND(I258*H258,0)</f>
        <v>0</v>
      </c>
      <c r="BL258" s="18" t="s">
        <v>136</v>
      </c>
      <c r="BM258" s="181" t="s">
        <v>441</v>
      </c>
    </row>
    <row r="259" spans="1:65" s="2" customFormat="1" ht="24.15" customHeight="1">
      <c r="A259" s="37"/>
      <c r="B259" s="170"/>
      <c r="C259" s="171" t="s">
        <v>442</v>
      </c>
      <c r="D259" s="171" t="s">
        <v>131</v>
      </c>
      <c r="E259" s="172" t="s">
        <v>443</v>
      </c>
      <c r="F259" s="173" t="s">
        <v>444</v>
      </c>
      <c r="G259" s="174" t="s">
        <v>182</v>
      </c>
      <c r="H259" s="175">
        <v>1179.96</v>
      </c>
      <c r="I259" s="176"/>
      <c r="J259" s="175">
        <f>ROUND(I259*H259,0)</f>
        <v>0</v>
      </c>
      <c r="K259" s="173" t="s">
        <v>135</v>
      </c>
      <c r="L259" s="38"/>
      <c r="M259" s="177" t="s">
        <v>1</v>
      </c>
      <c r="N259" s="178" t="s">
        <v>39</v>
      </c>
      <c r="O259" s="76"/>
      <c r="P259" s="179">
        <f>O259*H259</f>
        <v>0</v>
      </c>
      <c r="Q259" s="179">
        <v>0</v>
      </c>
      <c r="R259" s="179">
        <f>Q259*H259</f>
        <v>0</v>
      </c>
      <c r="S259" s="179">
        <v>0</v>
      </c>
      <c r="T259" s="180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81" t="s">
        <v>136</v>
      </c>
      <c r="AT259" s="181" t="s">
        <v>131</v>
      </c>
      <c r="AU259" s="181" t="s">
        <v>83</v>
      </c>
      <c r="AY259" s="18" t="s">
        <v>129</v>
      </c>
      <c r="BE259" s="182">
        <f>IF(N259="základní",J259,0)</f>
        <v>0</v>
      </c>
      <c r="BF259" s="182">
        <f>IF(N259="snížená",J259,0)</f>
        <v>0</v>
      </c>
      <c r="BG259" s="182">
        <f>IF(N259="zákl. přenesená",J259,0)</f>
        <v>0</v>
      </c>
      <c r="BH259" s="182">
        <f>IF(N259="sníž. přenesená",J259,0)</f>
        <v>0</v>
      </c>
      <c r="BI259" s="182">
        <f>IF(N259="nulová",J259,0)</f>
        <v>0</v>
      </c>
      <c r="BJ259" s="18" t="s">
        <v>8</v>
      </c>
      <c r="BK259" s="182">
        <f>ROUND(I259*H259,0)</f>
        <v>0</v>
      </c>
      <c r="BL259" s="18" t="s">
        <v>136</v>
      </c>
      <c r="BM259" s="181" t="s">
        <v>445</v>
      </c>
    </row>
    <row r="260" spans="1:51" s="13" customFormat="1" ht="12">
      <c r="A260" s="13"/>
      <c r="B260" s="183"/>
      <c r="C260" s="13"/>
      <c r="D260" s="184" t="s">
        <v>138</v>
      </c>
      <c r="E260" s="13"/>
      <c r="F260" s="186" t="s">
        <v>446</v>
      </c>
      <c r="G260" s="13"/>
      <c r="H260" s="187">
        <v>1179.96</v>
      </c>
      <c r="I260" s="188"/>
      <c r="J260" s="13"/>
      <c r="K260" s="13"/>
      <c r="L260" s="183"/>
      <c r="M260" s="189"/>
      <c r="N260" s="190"/>
      <c r="O260" s="190"/>
      <c r="P260" s="190"/>
      <c r="Q260" s="190"/>
      <c r="R260" s="190"/>
      <c r="S260" s="190"/>
      <c r="T260" s="19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85" t="s">
        <v>138</v>
      </c>
      <c r="AU260" s="185" t="s">
        <v>83</v>
      </c>
      <c r="AV260" s="13" t="s">
        <v>83</v>
      </c>
      <c r="AW260" s="13" t="s">
        <v>3</v>
      </c>
      <c r="AX260" s="13" t="s">
        <v>8</v>
      </c>
      <c r="AY260" s="185" t="s">
        <v>129</v>
      </c>
    </row>
    <row r="261" spans="1:63" s="12" customFormat="1" ht="22.8" customHeight="1">
      <c r="A261" s="12"/>
      <c r="B261" s="157"/>
      <c r="C261" s="12"/>
      <c r="D261" s="158" t="s">
        <v>73</v>
      </c>
      <c r="E261" s="168" t="s">
        <v>447</v>
      </c>
      <c r="F261" s="168" t="s">
        <v>448</v>
      </c>
      <c r="G261" s="12"/>
      <c r="H261" s="12"/>
      <c r="I261" s="160"/>
      <c r="J261" s="169">
        <f>BK261</f>
        <v>0</v>
      </c>
      <c r="K261" s="12"/>
      <c r="L261" s="157"/>
      <c r="M261" s="162"/>
      <c r="N261" s="163"/>
      <c r="O261" s="163"/>
      <c r="P261" s="164">
        <f>P262</f>
        <v>0</v>
      </c>
      <c r="Q261" s="163"/>
      <c r="R261" s="164">
        <f>R262</f>
        <v>0</v>
      </c>
      <c r="S261" s="163"/>
      <c r="T261" s="165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158" t="s">
        <v>8</v>
      </c>
      <c r="AT261" s="166" t="s">
        <v>73</v>
      </c>
      <c r="AU261" s="166" t="s">
        <v>8</v>
      </c>
      <c r="AY261" s="158" t="s">
        <v>129</v>
      </c>
      <c r="BK261" s="167">
        <f>BK262</f>
        <v>0</v>
      </c>
    </row>
    <row r="262" spans="1:65" s="2" customFormat="1" ht="24.15" customHeight="1">
      <c r="A262" s="37"/>
      <c r="B262" s="170"/>
      <c r="C262" s="171" t="s">
        <v>449</v>
      </c>
      <c r="D262" s="171" t="s">
        <v>131</v>
      </c>
      <c r="E262" s="172" t="s">
        <v>450</v>
      </c>
      <c r="F262" s="173" t="s">
        <v>451</v>
      </c>
      <c r="G262" s="174" t="s">
        <v>182</v>
      </c>
      <c r="H262" s="175">
        <v>28.04</v>
      </c>
      <c r="I262" s="176"/>
      <c r="J262" s="175">
        <f>ROUND(I262*H262,0)</f>
        <v>0</v>
      </c>
      <c r="K262" s="173" t="s">
        <v>135</v>
      </c>
      <c r="L262" s="38"/>
      <c r="M262" s="177" t="s">
        <v>1</v>
      </c>
      <c r="N262" s="178" t="s">
        <v>39</v>
      </c>
      <c r="O262" s="76"/>
      <c r="P262" s="179">
        <f>O262*H262</f>
        <v>0</v>
      </c>
      <c r="Q262" s="179">
        <v>0</v>
      </c>
      <c r="R262" s="179">
        <f>Q262*H262</f>
        <v>0</v>
      </c>
      <c r="S262" s="179">
        <v>0</v>
      </c>
      <c r="T262" s="180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81" t="s">
        <v>136</v>
      </c>
      <c r="AT262" s="181" t="s">
        <v>131</v>
      </c>
      <c r="AU262" s="181" t="s">
        <v>83</v>
      </c>
      <c r="AY262" s="18" t="s">
        <v>129</v>
      </c>
      <c r="BE262" s="182">
        <f>IF(N262="základní",J262,0)</f>
        <v>0</v>
      </c>
      <c r="BF262" s="182">
        <f>IF(N262="snížená",J262,0)</f>
        <v>0</v>
      </c>
      <c r="BG262" s="182">
        <f>IF(N262="zákl. přenesená",J262,0)</f>
        <v>0</v>
      </c>
      <c r="BH262" s="182">
        <f>IF(N262="sníž. přenesená",J262,0)</f>
        <v>0</v>
      </c>
      <c r="BI262" s="182">
        <f>IF(N262="nulová",J262,0)</f>
        <v>0</v>
      </c>
      <c r="BJ262" s="18" t="s">
        <v>8</v>
      </c>
      <c r="BK262" s="182">
        <f>ROUND(I262*H262,0)</f>
        <v>0</v>
      </c>
      <c r="BL262" s="18" t="s">
        <v>136</v>
      </c>
      <c r="BM262" s="181" t="s">
        <v>452</v>
      </c>
    </row>
    <row r="263" spans="1:63" s="12" customFormat="1" ht="25.9" customHeight="1">
      <c r="A263" s="12"/>
      <c r="B263" s="157"/>
      <c r="C263" s="12"/>
      <c r="D263" s="158" t="s">
        <v>73</v>
      </c>
      <c r="E263" s="159" t="s">
        <v>453</v>
      </c>
      <c r="F263" s="159" t="s">
        <v>454</v>
      </c>
      <c r="G263" s="12"/>
      <c r="H263" s="12"/>
      <c r="I263" s="160"/>
      <c r="J263" s="161">
        <f>BK263</f>
        <v>0</v>
      </c>
      <c r="K263" s="12"/>
      <c r="L263" s="157"/>
      <c r="M263" s="162"/>
      <c r="N263" s="163"/>
      <c r="O263" s="163"/>
      <c r="P263" s="164">
        <f>P264+P269+P271+P273</f>
        <v>0</v>
      </c>
      <c r="Q263" s="163"/>
      <c r="R263" s="164">
        <f>R264+R269+R271+R273</f>
        <v>0</v>
      </c>
      <c r="S263" s="163"/>
      <c r="T263" s="165">
        <f>T264+T269+T271+T273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58" t="s">
        <v>157</v>
      </c>
      <c r="AT263" s="166" t="s">
        <v>73</v>
      </c>
      <c r="AU263" s="166" t="s">
        <v>74</v>
      </c>
      <c r="AY263" s="158" t="s">
        <v>129</v>
      </c>
      <c r="BK263" s="167">
        <f>BK264+BK269+BK271+BK273</f>
        <v>0</v>
      </c>
    </row>
    <row r="264" spans="1:63" s="12" customFormat="1" ht="22.8" customHeight="1">
      <c r="A264" s="12"/>
      <c r="B264" s="157"/>
      <c r="C264" s="12"/>
      <c r="D264" s="158" t="s">
        <v>73</v>
      </c>
      <c r="E264" s="168" t="s">
        <v>455</v>
      </c>
      <c r="F264" s="168" t="s">
        <v>456</v>
      </c>
      <c r="G264" s="12"/>
      <c r="H264" s="12"/>
      <c r="I264" s="160"/>
      <c r="J264" s="169">
        <f>BK264</f>
        <v>0</v>
      </c>
      <c r="K264" s="12"/>
      <c r="L264" s="157"/>
      <c r="M264" s="162"/>
      <c r="N264" s="163"/>
      <c r="O264" s="163"/>
      <c r="P264" s="164">
        <f>SUM(P265:P268)</f>
        <v>0</v>
      </c>
      <c r="Q264" s="163"/>
      <c r="R264" s="164">
        <f>SUM(R265:R268)</f>
        <v>0</v>
      </c>
      <c r="S264" s="163"/>
      <c r="T264" s="165">
        <f>SUM(T265:T268)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158" t="s">
        <v>157</v>
      </c>
      <c r="AT264" s="166" t="s">
        <v>73</v>
      </c>
      <c r="AU264" s="166" t="s">
        <v>8</v>
      </c>
      <c r="AY264" s="158" t="s">
        <v>129</v>
      </c>
      <c r="BK264" s="167">
        <f>SUM(BK265:BK268)</f>
        <v>0</v>
      </c>
    </row>
    <row r="265" spans="1:65" s="2" customFormat="1" ht="16.5" customHeight="1">
      <c r="A265" s="37"/>
      <c r="B265" s="170"/>
      <c r="C265" s="171" t="s">
        <v>457</v>
      </c>
      <c r="D265" s="171" t="s">
        <v>131</v>
      </c>
      <c r="E265" s="172" t="s">
        <v>458</v>
      </c>
      <c r="F265" s="173" t="s">
        <v>459</v>
      </c>
      <c r="G265" s="174" t="s">
        <v>460</v>
      </c>
      <c r="H265" s="175">
        <v>1</v>
      </c>
      <c r="I265" s="176"/>
      <c r="J265" s="175">
        <f>ROUND(I265*H265,0)</f>
        <v>0</v>
      </c>
      <c r="K265" s="173" t="s">
        <v>461</v>
      </c>
      <c r="L265" s="38"/>
      <c r="M265" s="177" t="s">
        <v>1</v>
      </c>
      <c r="N265" s="178" t="s">
        <v>39</v>
      </c>
      <c r="O265" s="76"/>
      <c r="P265" s="179">
        <f>O265*H265</f>
        <v>0</v>
      </c>
      <c r="Q265" s="179">
        <v>0</v>
      </c>
      <c r="R265" s="179">
        <f>Q265*H265</f>
        <v>0</v>
      </c>
      <c r="S265" s="179">
        <v>0</v>
      </c>
      <c r="T265" s="180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81" t="s">
        <v>462</v>
      </c>
      <c r="AT265" s="181" t="s">
        <v>131</v>
      </c>
      <c r="AU265" s="181" t="s">
        <v>83</v>
      </c>
      <c r="AY265" s="18" t="s">
        <v>129</v>
      </c>
      <c r="BE265" s="182">
        <f>IF(N265="základní",J265,0)</f>
        <v>0</v>
      </c>
      <c r="BF265" s="182">
        <f>IF(N265="snížená",J265,0)</f>
        <v>0</v>
      </c>
      <c r="BG265" s="182">
        <f>IF(N265="zákl. přenesená",J265,0)</f>
        <v>0</v>
      </c>
      <c r="BH265" s="182">
        <f>IF(N265="sníž. přenesená",J265,0)</f>
        <v>0</v>
      </c>
      <c r="BI265" s="182">
        <f>IF(N265="nulová",J265,0)</f>
        <v>0</v>
      </c>
      <c r="BJ265" s="18" t="s">
        <v>8</v>
      </c>
      <c r="BK265" s="182">
        <f>ROUND(I265*H265,0)</f>
        <v>0</v>
      </c>
      <c r="BL265" s="18" t="s">
        <v>462</v>
      </c>
      <c r="BM265" s="181" t="s">
        <v>463</v>
      </c>
    </row>
    <row r="266" spans="1:65" s="2" customFormat="1" ht="16.5" customHeight="1">
      <c r="A266" s="37"/>
      <c r="B266" s="170"/>
      <c r="C266" s="171" t="s">
        <v>464</v>
      </c>
      <c r="D266" s="171" t="s">
        <v>131</v>
      </c>
      <c r="E266" s="172" t="s">
        <v>465</v>
      </c>
      <c r="F266" s="173" t="s">
        <v>466</v>
      </c>
      <c r="G266" s="174" t="s">
        <v>460</v>
      </c>
      <c r="H266" s="175">
        <v>1</v>
      </c>
      <c r="I266" s="176"/>
      <c r="J266" s="175">
        <f>ROUND(I266*H266,0)</f>
        <v>0</v>
      </c>
      <c r="K266" s="173" t="s">
        <v>461</v>
      </c>
      <c r="L266" s="38"/>
      <c r="M266" s="177" t="s">
        <v>1</v>
      </c>
      <c r="N266" s="178" t="s">
        <v>39</v>
      </c>
      <c r="O266" s="76"/>
      <c r="P266" s="179">
        <f>O266*H266</f>
        <v>0</v>
      </c>
      <c r="Q266" s="179">
        <v>0</v>
      </c>
      <c r="R266" s="179">
        <f>Q266*H266</f>
        <v>0</v>
      </c>
      <c r="S266" s="179">
        <v>0</v>
      </c>
      <c r="T266" s="180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81" t="s">
        <v>462</v>
      </c>
      <c r="AT266" s="181" t="s">
        <v>131</v>
      </c>
      <c r="AU266" s="181" t="s">
        <v>83</v>
      </c>
      <c r="AY266" s="18" t="s">
        <v>129</v>
      </c>
      <c r="BE266" s="182">
        <f>IF(N266="základní",J266,0)</f>
        <v>0</v>
      </c>
      <c r="BF266" s="182">
        <f>IF(N266="snížená",J266,0)</f>
        <v>0</v>
      </c>
      <c r="BG266" s="182">
        <f>IF(N266="zákl. přenesená",J266,0)</f>
        <v>0</v>
      </c>
      <c r="BH266" s="182">
        <f>IF(N266="sníž. přenesená",J266,0)</f>
        <v>0</v>
      </c>
      <c r="BI266" s="182">
        <f>IF(N266="nulová",J266,0)</f>
        <v>0</v>
      </c>
      <c r="BJ266" s="18" t="s">
        <v>8</v>
      </c>
      <c r="BK266" s="182">
        <f>ROUND(I266*H266,0)</f>
        <v>0</v>
      </c>
      <c r="BL266" s="18" t="s">
        <v>462</v>
      </c>
      <c r="BM266" s="181" t="s">
        <v>467</v>
      </c>
    </row>
    <row r="267" spans="1:65" s="2" customFormat="1" ht="16.5" customHeight="1">
      <c r="A267" s="37"/>
      <c r="B267" s="170"/>
      <c r="C267" s="171" t="s">
        <v>468</v>
      </c>
      <c r="D267" s="171" t="s">
        <v>131</v>
      </c>
      <c r="E267" s="172" t="s">
        <v>469</v>
      </c>
      <c r="F267" s="173" t="s">
        <v>470</v>
      </c>
      <c r="G267" s="174" t="s">
        <v>460</v>
      </c>
      <c r="H267" s="175">
        <v>1</v>
      </c>
      <c r="I267" s="176"/>
      <c r="J267" s="175">
        <f>ROUND(I267*H267,0)</f>
        <v>0</v>
      </c>
      <c r="K267" s="173" t="s">
        <v>461</v>
      </c>
      <c r="L267" s="38"/>
      <c r="M267" s="177" t="s">
        <v>1</v>
      </c>
      <c r="N267" s="178" t="s">
        <v>39</v>
      </c>
      <c r="O267" s="76"/>
      <c r="P267" s="179">
        <f>O267*H267</f>
        <v>0</v>
      </c>
      <c r="Q267" s="179">
        <v>0</v>
      </c>
      <c r="R267" s="179">
        <f>Q267*H267</f>
        <v>0</v>
      </c>
      <c r="S267" s="179">
        <v>0</v>
      </c>
      <c r="T267" s="180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81" t="s">
        <v>462</v>
      </c>
      <c r="AT267" s="181" t="s">
        <v>131</v>
      </c>
      <c r="AU267" s="181" t="s">
        <v>83</v>
      </c>
      <c r="AY267" s="18" t="s">
        <v>129</v>
      </c>
      <c r="BE267" s="182">
        <f>IF(N267="základní",J267,0)</f>
        <v>0</v>
      </c>
      <c r="BF267" s="182">
        <f>IF(N267="snížená",J267,0)</f>
        <v>0</v>
      </c>
      <c r="BG267" s="182">
        <f>IF(N267="zákl. přenesená",J267,0)</f>
        <v>0</v>
      </c>
      <c r="BH267" s="182">
        <f>IF(N267="sníž. přenesená",J267,0)</f>
        <v>0</v>
      </c>
      <c r="BI267" s="182">
        <f>IF(N267="nulová",J267,0)</f>
        <v>0</v>
      </c>
      <c r="BJ267" s="18" t="s">
        <v>8</v>
      </c>
      <c r="BK267" s="182">
        <f>ROUND(I267*H267,0)</f>
        <v>0</v>
      </c>
      <c r="BL267" s="18" t="s">
        <v>462</v>
      </c>
      <c r="BM267" s="181" t="s">
        <v>471</v>
      </c>
    </row>
    <row r="268" spans="1:65" s="2" customFormat="1" ht="16.5" customHeight="1">
      <c r="A268" s="37"/>
      <c r="B268" s="170"/>
      <c r="C268" s="171" t="s">
        <v>472</v>
      </c>
      <c r="D268" s="171" t="s">
        <v>131</v>
      </c>
      <c r="E268" s="172" t="s">
        <v>473</v>
      </c>
      <c r="F268" s="173" t="s">
        <v>474</v>
      </c>
      <c r="G268" s="174" t="s">
        <v>460</v>
      </c>
      <c r="H268" s="175">
        <v>1</v>
      </c>
      <c r="I268" s="176"/>
      <c r="J268" s="175">
        <f>ROUND(I268*H268,0)</f>
        <v>0</v>
      </c>
      <c r="K268" s="173" t="s">
        <v>461</v>
      </c>
      <c r="L268" s="38"/>
      <c r="M268" s="177" t="s">
        <v>1</v>
      </c>
      <c r="N268" s="178" t="s">
        <v>39</v>
      </c>
      <c r="O268" s="76"/>
      <c r="P268" s="179">
        <f>O268*H268</f>
        <v>0</v>
      </c>
      <c r="Q268" s="179">
        <v>0</v>
      </c>
      <c r="R268" s="179">
        <f>Q268*H268</f>
        <v>0</v>
      </c>
      <c r="S268" s="179">
        <v>0</v>
      </c>
      <c r="T268" s="180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1" t="s">
        <v>462</v>
      </c>
      <c r="AT268" s="181" t="s">
        <v>131</v>
      </c>
      <c r="AU268" s="181" t="s">
        <v>83</v>
      </c>
      <c r="AY268" s="18" t="s">
        <v>129</v>
      </c>
      <c r="BE268" s="182">
        <f>IF(N268="základní",J268,0)</f>
        <v>0</v>
      </c>
      <c r="BF268" s="182">
        <f>IF(N268="snížená",J268,0)</f>
        <v>0</v>
      </c>
      <c r="BG268" s="182">
        <f>IF(N268="zákl. přenesená",J268,0)</f>
        <v>0</v>
      </c>
      <c r="BH268" s="182">
        <f>IF(N268="sníž. přenesená",J268,0)</f>
        <v>0</v>
      </c>
      <c r="BI268" s="182">
        <f>IF(N268="nulová",J268,0)</f>
        <v>0</v>
      </c>
      <c r="BJ268" s="18" t="s">
        <v>8</v>
      </c>
      <c r="BK268" s="182">
        <f>ROUND(I268*H268,0)</f>
        <v>0</v>
      </c>
      <c r="BL268" s="18" t="s">
        <v>462</v>
      </c>
      <c r="BM268" s="181" t="s">
        <v>475</v>
      </c>
    </row>
    <row r="269" spans="1:63" s="12" customFormat="1" ht="22.8" customHeight="1">
      <c r="A269" s="12"/>
      <c r="B269" s="157"/>
      <c r="C269" s="12"/>
      <c r="D269" s="158" t="s">
        <v>73</v>
      </c>
      <c r="E269" s="168" t="s">
        <v>476</v>
      </c>
      <c r="F269" s="168" t="s">
        <v>477</v>
      </c>
      <c r="G269" s="12"/>
      <c r="H269" s="12"/>
      <c r="I269" s="160"/>
      <c r="J269" s="169">
        <f>BK269</f>
        <v>0</v>
      </c>
      <c r="K269" s="12"/>
      <c r="L269" s="157"/>
      <c r="M269" s="162"/>
      <c r="N269" s="163"/>
      <c r="O269" s="163"/>
      <c r="P269" s="164">
        <f>P270</f>
        <v>0</v>
      </c>
      <c r="Q269" s="163"/>
      <c r="R269" s="164">
        <f>R270</f>
        <v>0</v>
      </c>
      <c r="S269" s="163"/>
      <c r="T269" s="165">
        <f>T270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158" t="s">
        <v>157</v>
      </c>
      <c r="AT269" s="166" t="s">
        <v>73</v>
      </c>
      <c r="AU269" s="166" t="s">
        <v>8</v>
      </c>
      <c r="AY269" s="158" t="s">
        <v>129</v>
      </c>
      <c r="BK269" s="167">
        <f>BK270</f>
        <v>0</v>
      </c>
    </row>
    <row r="270" spans="1:65" s="2" customFormat="1" ht="16.5" customHeight="1">
      <c r="A270" s="37"/>
      <c r="B270" s="170"/>
      <c r="C270" s="171" t="s">
        <v>478</v>
      </c>
      <c r="D270" s="171" t="s">
        <v>131</v>
      </c>
      <c r="E270" s="172" t="s">
        <v>479</v>
      </c>
      <c r="F270" s="173" t="s">
        <v>480</v>
      </c>
      <c r="G270" s="174" t="s">
        <v>460</v>
      </c>
      <c r="H270" s="175">
        <v>1</v>
      </c>
      <c r="I270" s="176"/>
      <c r="J270" s="175">
        <f>ROUND(I270*H270,0)</f>
        <v>0</v>
      </c>
      <c r="K270" s="173" t="s">
        <v>461</v>
      </c>
      <c r="L270" s="38"/>
      <c r="M270" s="177" t="s">
        <v>1</v>
      </c>
      <c r="N270" s="178" t="s">
        <v>39</v>
      </c>
      <c r="O270" s="76"/>
      <c r="P270" s="179">
        <f>O270*H270</f>
        <v>0</v>
      </c>
      <c r="Q270" s="179">
        <v>0</v>
      </c>
      <c r="R270" s="179">
        <f>Q270*H270</f>
        <v>0</v>
      </c>
      <c r="S270" s="179">
        <v>0</v>
      </c>
      <c r="T270" s="180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81" t="s">
        <v>462</v>
      </c>
      <c r="AT270" s="181" t="s">
        <v>131</v>
      </c>
      <c r="AU270" s="181" t="s">
        <v>83</v>
      </c>
      <c r="AY270" s="18" t="s">
        <v>129</v>
      </c>
      <c r="BE270" s="182">
        <f>IF(N270="základní",J270,0)</f>
        <v>0</v>
      </c>
      <c r="BF270" s="182">
        <f>IF(N270="snížená",J270,0)</f>
        <v>0</v>
      </c>
      <c r="BG270" s="182">
        <f>IF(N270="zákl. přenesená",J270,0)</f>
        <v>0</v>
      </c>
      <c r="BH270" s="182">
        <f>IF(N270="sníž. přenesená",J270,0)</f>
        <v>0</v>
      </c>
      <c r="BI270" s="182">
        <f>IF(N270="nulová",J270,0)</f>
        <v>0</v>
      </c>
      <c r="BJ270" s="18" t="s">
        <v>8</v>
      </c>
      <c r="BK270" s="182">
        <f>ROUND(I270*H270,0)</f>
        <v>0</v>
      </c>
      <c r="BL270" s="18" t="s">
        <v>462</v>
      </c>
      <c r="BM270" s="181" t="s">
        <v>481</v>
      </c>
    </row>
    <row r="271" spans="1:63" s="12" customFormat="1" ht="22.8" customHeight="1">
      <c r="A271" s="12"/>
      <c r="B271" s="157"/>
      <c r="C271" s="12"/>
      <c r="D271" s="158" t="s">
        <v>73</v>
      </c>
      <c r="E271" s="168" t="s">
        <v>482</v>
      </c>
      <c r="F271" s="168" t="s">
        <v>483</v>
      </c>
      <c r="G271" s="12"/>
      <c r="H271" s="12"/>
      <c r="I271" s="160"/>
      <c r="J271" s="169">
        <f>BK271</f>
        <v>0</v>
      </c>
      <c r="K271" s="12"/>
      <c r="L271" s="157"/>
      <c r="M271" s="162"/>
      <c r="N271" s="163"/>
      <c r="O271" s="163"/>
      <c r="P271" s="164">
        <f>P272</f>
        <v>0</v>
      </c>
      <c r="Q271" s="163"/>
      <c r="R271" s="164">
        <f>R272</f>
        <v>0</v>
      </c>
      <c r="S271" s="163"/>
      <c r="T271" s="165">
        <f>T272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158" t="s">
        <v>157</v>
      </c>
      <c r="AT271" s="166" t="s">
        <v>73</v>
      </c>
      <c r="AU271" s="166" t="s">
        <v>8</v>
      </c>
      <c r="AY271" s="158" t="s">
        <v>129</v>
      </c>
      <c r="BK271" s="167">
        <f>BK272</f>
        <v>0</v>
      </c>
    </row>
    <row r="272" spans="1:65" s="2" customFormat="1" ht="16.5" customHeight="1">
      <c r="A272" s="37"/>
      <c r="B272" s="170"/>
      <c r="C272" s="171" t="s">
        <v>484</v>
      </c>
      <c r="D272" s="171" t="s">
        <v>131</v>
      </c>
      <c r="E272" s="172" t="s">
        <v>485</v>
      </c>
      <c r="F272" s="173" t="s">
        <v>486</v>
      </c>
      <c r="G272" s="174" t="s">
        <v>280</v>
      </c>
      <c r="H272" s="175">
        <v>7</v>
      </c>
      <c r="I272" s="176"/>
      <c r="J272" s="175">
        <f>ROUND(I272*H272,0)</f>
        <v>0</v>
      </c>
      <c r="K272" s="173" t="s">
        <v>135</v>
      </c>
      <c r="L272" s="38"/>
      <c r="M272" s="177" t="s">
        <v>1</v>
      </c>
      <c r="N272" s="178" t="s">
        <v>39</v>
      </c>
      <c r="O272" s="76"/>
      <c r="P272" s="179">
        <f>O272*H272</f>
        <v>0</v>
      </c>
      <c r="Q272" s="179">
        <v>0</v>
      </c>
      <c r="R272" s="179">
        <f>Q272*H272</f>
        <v>0</v>
      </c>
      <c r="S272" s="179">
        <v>0</v>
      </c>
      <c r="T272" s="180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81" t="s">
        <v>462</v>
      </c>
      <c r="AT272" s="181" t="s">
        <v>131</v>
      </c>
      <c r="AU272" s="181" t="s">
        <v>83</v>
      </c>
      <c r="AY272" s="18" t="s">
        <v>129</v>
      </c>
      <c r="BE272" s="182">
        <f>IF(N272="základní",J272,0)</f>
        <v>0</v>
      </c>
      <c r="BF272" s="182">
        <f>IF(N272="snížená",J272,0)</f>
        <v>0</v>
      </c>
      <c r="BG272" s="182">
        <f>IF(N272="zákl. přenesená",J272,0)</f>
        <v>0</v>
      </c>
      <c r="BH272" s="182">
        <f>IF(N272="sníž. přenesená",J272,0)</f>
        <v>0</v>
      </c>
      <c r="BI272" s="182">
        <f>IF(N272="nulová",J272,0)</f>
        <v>0</v>
      </c>
      <c r="BJ272" s="18" t="s">
        <v>8</v>
      </c>
      <c r="BK272" s="182">
        <f>ROUND(I272*H272,0)</f>
        <v>0</v>
      </c>
      <c r="BL272" s="18" t="s">
        <v>462</v>
      </c>
      <c r="BM272" s="181" t="s">
        <v>487</v>
      </c>
    </row>
    <row r="273" spans="1:63" s="12" customFormat="1" ht="22.8" customHeight="1">
      <c r="A273" s="12"/>
      <c r="B273" s="157"/>
      <c r="C273" s="12"/>
      <c r="D273" s="158" t="s">
        <v>73</v>
      </c>
      <c r="E273" s="168" t="s">
        <v>488</v>
      </c>
      <c r="F273" s="168" t="s">
        <v>489</v>
      </c>
      <c r="G273" s="12"/>
      <c r="H273" s="12"/>
      <c r="I273" s="160"/>
      <c r="J273" s="169">
        <f>BK273</f>
        <v>0</v>
      </c>
      <c r="K273" s="12"/>
      <c r="L273" s="157"/>
      <c r="M273" s="162"/>
      <c r="N273" s="163"/>
      <c r="O273" s="163"/>
      <c r="P273" s="164">
        <f>P274</f>
        <v>0</v>
      </c>
      <c r="Q273" s="163"/>
      <c r="R273" s="164">
        <f>R274</f>
        <v>0</v>
      </c>
      <c r="S273" s="163"/>
      <c r="T273" s="165">
        <f>T274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158" t="s">
        <v>157</v>
      </c>
      <c r="AT273" s="166" t="s">
        <v>73</v>
      </c>
      <c r="AU273" s="166" t="s">
        <v>8</v>
      </c>
      <c r="AY273" s="158" t="s">
        <v>129</v>
      </c>
      <c r="BK273" s="167">
        <f>BK274</f>
        <v>0</v>
      </c>
    </row>
    <row r="274" spans="1:65" s="2" customFormat="1" ht="24.15" customHeight="1">
      <c r="A274" s="37"/>
      <c r="B274" s="170"/>
      <c r="C274" s="171" t="s">
        <v>490</v>
      </c>
      <c r="D274" s="171" t="s">
        <v>131</v>
      </c>
      <c r="E274" s="172" t="s">
        <v>491</v>
      </c>
      <c r="F274" s="173" t="s">
        <v>492</v>
      </c>
      <c r="G274" s="174" t="s">
        <v>460</v>
      </c>
      <c r="H274" s="175">
        <v>1</v>
      </c>
      <c r="I274" s="176"/>
      <c r="J274" s="175">
        <f>ROUND(I274*H274,0)</f>
        <v>0</v>
      </c>
      <c r="K274" s="173" t="s">
        <v>461</v>
      </c>
      <c r="L274" s="38"/>
      <c r="M274" s="216" t="s">
        <v>1</v>
      </c>
      <c r="N274" s="217" t="s">
        <v>39</v>
      </c>
      <c r="O274" s="218"/>
      <c r="P274" s="219">
        <f>O274*H274</f>
        <v>0</v>
      </c>
      <c r="Q274" s="219">
        <v>0</v>
      </c>
      <c r="R274" s="219">
        <f>Q274*H274</f>
        <v>0</v>
      </c>
      <c r="S274" s="219">
        <v>0</v>
      </c>
      <c r="T274" s="220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1" t="s">
        <v>462</v>
      </c>
      <c r="AT274" s="181" t="s">
        <v>131</v>
      </c>
      <c r="AU274" s="181" t="s">
        <v>83</v>
      </c>
      <c r="AY274" s="18" t="s">
        <v>129</v>
      </c>
      <c r="BE274" s="182">
        <f>IF(N274="základní",J274,0)</f>
        <v>0</v>
      </c>
      <c r="BF274" s="182">
        <f>IF(N274="snížená",J274,0)</f>
        <v>0</v>
      </c>
      <c r="BG274" s="182">
        <f>IF(N274="zákl. přenesená",J274,0)</f>
        <v>0</v>
      </c>
      <c r="BH274" s="182">
        <f>IF(N274="sníž. přenesená",J274,0)</f>
        <v>0</v>
      </c>
      <c r="BI274" s="182">
        <f>IF(N274="nulová",J274,0)</f>
        <v>0</v>
      </c>
      <c r="BJ274" s="18" t="s">
        <v>8</v>
      </c>
      <c r="BK274" s="182">
        <f>ROUND(I274*H274,0)</f>
        <v>0</v>
      </c>
      <c r="BL274" s="18" t="s">
        <v>462</v>
      </c>
      <c r="BM274" s="181" t="s">
        <v>493</v>
      </c>
    </row>
    <row r="275" spans="1:31" s="2" customFormat="1" ht="6.95" customHeight="1">
      <c r="A275" s="37"/>
      <c r="B275" s="59"/>
      <c r="C275" s="60"/>
      <c r="D275" s="60"/>
      <c r="E275" s="60"/>
      <c r="F275" s="60"/>
      <c r="G275" s="60"/>
      <c r="H275" s="60"/>
      <c r="I275" s="60"/>
      <c r="J275" s="60"/>
      <c r="K275" s="60"/>
      <c r="L275" s="38"/>
      <c r="M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</row>
  </sheetData>
  <autoFilter ref="C128:K274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 hidden="1">
      <c r="B4" s="21"/>
      <c r="D4" s="22" t="s">
        <v>93</v>
      </c>
      <c r="L4" s="21"/>
      <c r="M4" s="119" t="s">
        <v>11</v>
      </c>
      <c r="AT4" s="18" t="s">
        <v>3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31" t="s">
        <v>16</v>
      </c>
      <c r="L6" s="21"/>
    </row>
    <row r="7" spans="2:12" s="1" customFormat="1" ht="16.5" customHeight="1" hidden="1">
      <c r="B7" s="21"/>
      <c r="E7" s="120" t="str">
        <f>'Rekapitulace stavby'!K6</f>
        <v>Vrchlabí, oprava vodovodu v ulici Pražská</v>
      </c>
      <c r="F7" s="31"/>
      <c r="G7" s="31"/>
      <c r="H7" s="31"/>
      <c r="L7" s="21"/>
    </row>
    <row r="8" spans="1:31" s="2" customFormat="1" ht="12" customHeight="1" hidden="1">
      <c r="A8" s="37"/>
      <c r="B8" s="38"/>
      <c r="C8" s="37"/>
      <c r="D8" s="31" t="s">
        <v>94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38"/>
      <c r="C9" s="37"/>
      <c r="D9" s="37"/>
      <c r="E9" s="66" t="s">
        <v>494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12. 1. 2022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27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27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 hidden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ROUND(J129,2)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38"/>
      <c r="C33" s="37"/>
      <c r="D33" s="125" t="s">
        <v>38</v>
      </c>
      <c r="E33" s="31" t="s">
        <v>39</v>
      </c>
      <c r="F33" s="126">
        <f>ROUND((SUM(BE129:BE241)),2)</f>
        <v>0</v>
      </c>
      <c r="G33" s="37"/>
      <c r="H33" s="37"/>
      <c r="I33" s="127">
        <v>0.21</v>
      </c>
      <c r="J33" s="126">
        <f>ROUND(((SUM(BE129:BE241))*I33),2)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38"/>
      <c r="C34" s="37"/>
      <c r="D34" s="37"/>
      <c r="E34" s="31" t="s">
        <v>40</v>
      </c>
      <c r="F34" s="126">
        <f>ROUND((SUM(BF129:BF241)),2)</f>
        <v>0</v>
      </c>
      <c r="G34" s="37"/>
      <c r="H34" s="37"/>
      <c r="I34" s="127">
        <v>0.15</v>
      </c>
      <c r="J34" s="126">
        <f>ROUND(((SUM(BF129:BF241))*I34),2)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41</v>
      </c>
      <c r="F35" s="126">
        <f>ROUND((SUM(BG129:BG241)),2)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42</v>
      </c>
      <c r="F36" s="126">
        <f>ROUND((SUM(BH129:BH241)),2)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43</v>
      </c>
      <c r="F37" s="126">
        <f>ROUND((SUM(BI129:BI241)),2)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96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Vrchlabí, oprava vodovodu v ulici Pražská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94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SO-02 - Pražská 1. etapa, Bělopotocká km 0-0,0102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12. 1. 2022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30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97</v>
      </c>
      <c r="D94" s="128"/>
      <c r="E94" s="128"/>
      <c r="F94" s="128"/>
      <c r="G94" s="128"/>
      <c r="H94" s="128"/>
      <c r="I94" s="128"/>
      <c r="J94" s="137" t="s">
        <v>98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99</v>
      </c>
      <c r="D96" s="37"/>
      <c r="E96" s="37"/>
      <c r="F96" s="37"/>
      <c r="G96" s="37"/>
      <c r="H96" s="37"/>
      <c r="I96" s="37"/>
      <c r="J96" s="95">
        <f>J129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100</v>
      </c>
    </row>
    <row r="97" spans="1:31" s="9" customFormat="1" ht="24.95" customHeight="1">
      <c r="A97" s="9"/>
      <c r="B97" s="139"/>
      <c r="C97" s="9"/>
      <c r="D97" s="140" t="s">
        <v>101</v>
      </c>
      <c r="E97" s="141"/>
      <c r="F97" s="141"/>
      <c r="G97" s="141"/>
      <c r="H97" s="141"/>
      <c r="I97" s="141"/>
      <c r="J97" s="142">
        <f>J130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102</v>
      </c>
      <c r="E98" s="145"/>
      <c r="F98" s="145"/>
      <c r="G98" s="145"/>
      <c r="H98" s="145"/>
      <c r="I98" s="145"/>
      <c r="J98" s="146">
        <f>J131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103</v>
      </c>
      <c r="E99" s="145"/>
      <c r="F99" s="145"/>
      <c r="G99" s="145"/>
      <c r="H99" s="145"/>
      <c r="I99" s="145"/>
      <c r="J99" s="146">
        <f>J167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104</v>
      </c>
      <c r="E100" s="145"/>
      <c r="F100" s="145"/>
      <c r="G100" s="145"/>
      <c r="H100" s="145"/>
      <c r="I100" s="145"/>
      <c r="J100" s="146">
        <f>J176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105</v>
      </c>
      <c r="E101" s="145"/>
      <c r="F101" s="145"/>
      <c r="G101" s="145"/>
      <c r="H101" s="145"/>
      <c r="I101" s="145"/>
      <c r="J101" s="146">
        <f>J191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106</v>
      </c>
      <c r="E102" s="145"/>
      <c r="F102" s="145"/>
      <c r="G102" s="145"/>
      <c r="H102" s="145"/>
      <c r="I102" s="145"/>
      <c r="J102" s="146">
        <f>J215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107</v>
      </c>
      <c r="E103" s="145"/>
      <c r="F103" s="145"/>
      <c r="G103" s="145"/>
      <c r="H103" s="145"/>
      <c r="I103" s="145"/>
      <c r="J103" s="146">
        <f>J224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108</v>
      </c>
      <c r="E104" s="145"/>
      <c r="F104" s="145"/>
      <c r="G104" s="145"/>
      <c r="H104" s="145"/>
      <c r="I104" s="145"/>
      <c r="J104" s="146">
        <f>J228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39"/>
      <c r="C105" s="9"/>
      <c r="D105" s="140" t="s">
        <v>109</v>
      </c>
      <c r="E105" s="141"/>
      <c r="F105" s="141"/>
      <c r="G105" s="141"/>
      <c r="H105" s="141"/>
      <c r="I105" s="141"/>
      <c r="J105" s="142">
        <f>J230</f>
        <v>0</v>
      </c>
      <c r="K105" s="9"/>
      <c r="L105" s="13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43"/>
      <c r="C106" s="10"/>
      <c r="D106" s="144" t="s">
        <v>110</v>
      </c>
      <c r="E106" s="145"/>
      <c r="F106" s="145"/>
      <c r="G106" s="145"/>
      <c r="H106" s="145"/>
      <c r="I106" s="145"/>
      <c r="J106" s="146">
        <f>J231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3"/>
      <c r="C107" s="10"/>
      <c r="D107" s="144" t="s">
        <v>111</v>
      </c>
      <c r="E107" s="145"/>
      <c r="F107" s="145"/>
      <c r="G107" s="145"/>
      <c r="H107" s="145"/>
      <c r="I107" s="145"/>
      <c r="J107" s="146">
        <f>J236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43"/>
      <c r="C108" s="10"/>
      <c r="D108" s="144" t="s">
        <v>112</v>
      </c>
      <c r="E108" s="145"/>
      <c r="F108" s="145"/>
      <c r="G108" s="145"/>
      <c r="H108" s="145"/>
      <c r="I108" s="145"/>
      <c r="J108" s="146">
        <f>J238</f>
        <v>0</v>
      </c>
      <c r="K108" s="10"/>
      <c r="L108" s="14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43"/>
      <c r="C109" s="10"/>
      <c r="D109" s="144" t="s">
        <v>113</v>
      </c>
      <c r="E109" s="145"/>
      <c r="F109" s="145"/>
      <c r="G109" s="145"/>
      <c r="H109" s="145"/>
      <c r="I109" s="145"/>
      <c r="J109" s="146">
        <f>J240</f>
        <v>0</v>
      </c>
      <c r="K109" s="10"/>
      <c r="L109" s="14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114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7"/>
      <c r="D119" s="37"/>
      <c r="E119" s="120" t="str">
        <f>E7</f>
        <v>Vrchlabí, oprava vodovodu v ulici Pražská</v>
      </c>
      <c r="F119" s="31"/>
      <c r="G119" s="31"/>
      <c r="H119" s="31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94</v>
      </c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7"/>
      <c r="D121" s="37"/>
      <c r="E121" s="66" t="str">
        <f>E9</f>
        <v>SO-02 - Pražská 1. etapa, Bělopotocká km 0-0,0102</v>
      </c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20</v>
      </c>
      <c r="D123" s="37"/>
      <c r="E123" s="37"/>
      <c r="F123" s="26" t="str">
        <f>F12</f>
        <v xml:space="preserve"> </v>
      </c>
      <c r="G123" s="37"/>
      <c r="H123" s="37"/>
      <c r="I123" s="31" t="s">
        <v>22</v>
      </c>
      <c r="J123" s="68" t="str">
        <f>IF(J12="","",J12)</f>
        <v>12. 1. 2022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24</v>
      </c>
      <c r="D125" s="37"/>
      <c r="E125" s="37"/>
      <c r="F125" s="26" t="str">
        <f>E15</f>
        <v xml:space="preserve"> </v>
      </c>
      <c r="G125" s="37"/>
      <c r="H125" s="37"/>
      <c r="I125" s="31" t="s">
        <v>30</v>
      </c>
      <c r="J125" s="35" t="str">
        <f>E21</f>
        <v xml:space="preserve"> </v>
      </c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28</v>
      </c>
      <c r="D126" s="37"/>
      <c r="E126" s="37"/>
      <c r="F126" s="26" t="str">
        <f>IF(E18="","",E18)</f>
        <v>Vyplň údaj</v>
      </c>
      <c r="G126" s="37"/>
      <c r="H126" s="37"/>
      <c r="I126" s="31" t="s">
        <v>32</v>
      </c>
      <c r="J126" s="35" t="str">
        <f>E24</f>
        <v xml:space="preserve"> 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1" customFormat="1" ht="29.25" customHeight="1">
      <c r="A128" s="147"/>
      <c r="B128" s="148"/>
      <c r="C128" s="149" t="s">
        <v>115</v>
      </c>
      <c r="D128" s="150" t="s">
        <v>59</v>
      </c>
      <c r="E128" s="150" t="s">
        <v>55</v>
      </c>
      <c r="F128" s="150" t="s">
        <v>56</v>
      </c>
      <c r="G128" s="150" t="s">
        <v>116</v>
      </c>
      <c r="H128" s="150" t="s">
        <v>117</v>
      </c>
      <c r="I128" s="150" t="s">
        <v>118</v>
      </c>
      <c r="J128" s="150" t="s">
        <v>98</v>
      </c>
      <c r="K128" s="151" t="s">
        <v>119</v>
      </c>
      <c r="L128" s="152"/>
      <c r="M128" s="85" t="s">
        <v>1</v>
      </c>
      <c r="N128" s="86" t="s">
        <v>38</v>
      </c>
      <c r="O128" s="86" t="s">
        <v>120</v>
      </c>
      <c r="P128" s="86" t="s">
        <v>121</v>
      </c>
      <c r="Q128" s="86" t="s">
        <v>122</v>
      </c>
      <c r="R128" s="86" t="s">
        <v>123</v>
      </c>
      <c r="S128" s="86" t="s">
        <v>124</v>
      </c>
      <c r="T128" s="87" t="s">
        <v>125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</row>
    <row r="129" spans="1:63" s="2" customFormat="1" ht="22.8" customHeight="1">
      <c r="A129" s="37"/>
      <c r="B129" s="38"/>
      <c r="C129" s="92" t="s">
        <v>126</v>
      </c>
      <c r="D129" s="37"/>
      <c r="E129" s="37"/>
      <c r="F129" s="37"/>
      <c r="G129" s="37"/>
      <c r="H129" s="37"/>
      <c r="I129" s="37"/>
      <c r="J129" s="153">
        <f>BK129</f>
        <v>0</v>
      </c>
      <c r="K129" s="37"/>
      <c r="L129" s="38"/>
      <c r="M129" s="88"/>
      <c r="N129" s="72"/>
      <c r="O129" s="89"/>
      <c r="P129" s="154">
        <f>P130+P230</f>
        <v>0</v>
      </c>
      <c r="Q129" s="89"/>
      <c r="R129" s="154">
        <f>R130+R230</f>
        <v>4.252868250500001</v>
      </c>
      <c r="S129" s="89"/>
      <c r="T129" s="155">
        <f>T130+T230</f>
        <v>12.06522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73</v>
      </c>
      <c r="AU129" s="18" t="s">
        <v>100</v>
      </c>
      <c r="BK129" s="156">
        <f>BK130+BK230</f>
        <v>0</v>
      </c>
    </row>
    <row r="130" spans="1:63" s="12" customFormat="1" ht="25.9" customHeight="1">
      <c r="A130" s="12"/>
      <c r="B130" s="157"/>
      <c r="C130" s="12"/>
      <c r="D130" s="158" t="s">
        <v>73</v>
      </c>
      <c r="E130" s="159" t="s">
        <v>127</v>
      </c>
      <c r="F130" s="159" t="s">
        <v>128</v>
      </c>
      <c r="G130" s="12"/>
      <c r="H130" s="12"/>
      <c r="I130" s="160"/>
      <c r="J130" s="161">
        <f>BK130</f>
        <v>0</v>
      </c>
      <c r="K130" s="12"/>
      <c r="L130" s="157"/>
      <c r="M130" s="162"/>
      <c r="N130" s="163"/>
      <c r="O130" s="163"/>
      <c r="P130" s="164">
        <f>P131+P167+P176+P191+P215+P224+P228</f>
        <v>0</v>
      </c>
      <c r="Q130" s="163"/>
      <c r="R130" s="164">
        <f>R131+R167+R176+R191+R215+R224+R228</f>
        <v>4.252868250500001</v>
      </c>
      <c r="S130" s="163"/>
      <c r="T130" s="165">
        <f>T131+T167+T176+T191+T215+T224+T228</f>
        <v>12.06522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8" t="s">
        <v>8</v>
      </c>
      <c r="AT130" s="166" t="s">
        <v>73</v>
      </c>
      <c r="AU130" s="166" t="s">
        <v>74</v>
      </c>
      <c r="AY130" s="158" t="s">
        <v>129</v>
      </c>
      <c r="BK130" s="167">
        <f>BK131+BK167+BK176+BK191+BK215+BK224+BK228</f>
        <v>0</v>
      </c>
    </row>
    <row r="131" spans="1:63" s="12" customFormat="1" ht="22.8" customHeight="1">
      <c r="A131" s="12"/>
      <c r="B131" s="157"/>
      <c r="C131" s="12"/>
      <c r="D131" s="158" t="s">
        <v>73</v>
      </c>
      <c r="E131" s="168" t="s">
        <v>8</v>
      </c>
      <c r="F131" s="168" t="s">
        <v>130</v>
      </c>
      <c r="G131" s="12"/>
      <c r="H131" s="12"/>
      <c r="I131" s="160"/>
      <c r="J131" s="169">
        <f>BK131</f>
        <v>0</v>
      </c>
      <c r="K131" s="12"/>
      <c r="L131" s="157"/>
      <c r="M131" s="162"/>
      <c r="N131" s="163"/>
      <c r="O131" s="163"/>
      <c r="P131" s="164">
        <f>SUM(P132:P166)</f>
        <v>0</v>
      </c>
      <c r="Q131" s="163"/>
      <c r="R131" s="164">
        <f>SUM(R132:R166)</f>
        <v>0.03609997599999999</v>
      </c>
      <c r="S131" s="163"/>
      <c r="T131" s="165">
        <f>SUM(T132:T166)</f>
        <v>12.03602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8" t="s">
        <v>8</v>
      </c>
      <c r="AT131" s="166" t="s">
        <v>73</v>
      </c>
      <c r="AU131" s="166" t="s">
        <v>8</v>
      </c>
      <c r="AY131" s="158" t="s">
        <v>129</v>
      </c>
      <c r="BK131" s="167">
        <f>SUM(BK132:BK166)</f>
        <v>0</v>
      </c>
    </row>
    <row r="132" spans="1:65" s="2" customFormat="1" ht="24.15" customHeight="1">
      <c r="A132" s="37"/>
      <c r="B132" s="170"/>
      <c r="C132" s="171" t="s">
        <v>8</v>
      </c>
      <c r="D132" s="171" t="s">
        <v>131</v>
      </c>
      <c r="E132" s="172" t="s">
        <v>132</v>
      </c>
      <c r="F132" s="173" t="s">
        <v>133</v>
      </c>
      <c r="G132" s="174" t="s">
        <v>134</v>
      </c>
      <c r="H132" s="175">
        <v>5</v>
      </c>
      <c r="I132" s="176"/>
      <c r="J132" s="175">
        <f>ROUND(I132*H132,0)</f>
        <v>0</v>
      </c>
      <c r="K132" s="173" t="s">
        <v>135</v>
      </c>
      <c r="L132" s="38"/>
      <c r="M132" s="177" t="s">
        <v>1</v>
      </c>
      <c r="N132" s="178" t="s">
        <v>39</v>
      </c>
      <c r="O132" s="76"/>
      <c r="P132" s="179">
        <f>O132*H132</f>
        <v>0</v>
      </c>
      <c r="Q132" s="179">
        <v>0</v>
      </c>
      <c r="R132" s="179">
        <f>Q132*H132</f>
        <v>0</v>
      </c>
      <c r="S132" s="179">
        <v>0.26</v>
      </c>
      <c r="T132" s="180">
        <f>S132*H132</f>
        <v>1.3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1" t="s">
        <v>136</v>
      </c>
      <c r="AT132" s="181" t="s">
        <v>131</v>
      </c>
      <c r="AU132" s="181" t="s">
        <v>83</v>
      </c>
      <c r="AY132" s="18" t="s">
        <v>129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8" t="s">
        <v>8</v>
      </c>
      <c r="BK132" s="182">
        <f>ROUND(I132*H132,0)</f>
        <v>0</v>
      </c>
      <c r="BL132" s="18" t="s">
        <v>136</v>
      </c>
      <c r="BM132" s="181" t="s">
        <v>495</v>
      </c>
    </row>
    <row r="133" spans="1:51" s="13" customFormat="1" ht="12">
      <c r="A133" s="13"/>
      <c r="B133" s="183"/>
      <c r="C133" s="13"/>
      <c r="D133" s="184" t="s">
        <v>138</v>
      </c>
      <c r="E133" s="185" t="s">
        <v>1</v>
      </c>
      <c r="F133" s="186" t="s">
        <v>496</v>
      </c>
      <c r="G133" s="13"/>
      <c r="H133" s="187">
        <v>5</v>
      </c>
      <c r="I133" s="188"/>
      <c r="J133" s="13"/>
      <c r="K133" s="13"/>
      <c r="L133" s="183"/>
      <c r="M133" s="189"/>
      <c r="N133" s="190"/>
      <c r="O133" s="190"/>
      <c r="P133" s="190"/>
      <c r="Q133" s="190"/>
      <c r="R133" s="190"/>
      <c r="S133" s="190"/>
      <c r="T133" s="19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5" t="s">
        <v>138</v>
      </c>
      <c r="AU133" s="185" t="s">
        <v>83</v>
      </c>
      <c r="AV133" s="13" t="s">
        <v>83</v>
      </c>
      <c r="AW133" s="13" t="s">
        <v>31</v>
      </c>
      <c r="AX133" s="13" t="s">
        <v>8</v>
      </c>
      <c r="AY133" s="185" t="s">
        <v>129</v>
      </c>
    </row>
    <row r="134" spans="1:65" s="2" customFormat="1" ht="24.15" customHeight="1">
      <c r="A134" s="37"/>
      <c r="B134" s="170"/>
      <c r="C134" s="171" t="s">
        <v>83</v>
      </c>
      <c r="D134" s="171" t="s">
        <v>131</v>
      </c>
      <c r="E134" s="172" t="s">
        <v>140</v>
      </c>
      <c r="F134" s="173" t="s">
        <v>141</v>
      </c>
      <c r="G134" s="174" t="s">
        <v>134</v>
      </c>
      <c r="H134" s="175">
        <v>10.72</v>
      </c>
      <c r="I134" s="176"/>
      <c r="J134" s="175">
        <f>ROUND(I134*H134,0)</f>
        <v>0</v>
      </c>
      <c r="K134" s="173" t="s">
        <v>135</v>
      </c>
      <c r="L134" s="38"/>
      <c r="M134" s="177" t="s">
        <v>1</v>
      </c>
      <c r="N134" s="178" t="s">
        <v>39</v>
      </c>
      <c r="O134" s="76"/>
      <c r="P134" s="179">
        <f>O134*H134</f>
        <v>0</v>
      </c>
      <c r="Q134" s="179">
        <v>0</v>
      </c>
      <c r="R134" s="179">
        <f>Q134*H134</f>
        <v>0</v>
      </c>
      <c r="S134" s="179">
        <v>0.316</v>
      </c>
      <c r="T134" s="180">
        <f>S134*H134</f>
        <v>3.3875200000000003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1" t="s">
        <v>136</v>
      </c>
      <c r="AT134" s="181" t="s">
        <v>131</v>
      </c>
      <c r="AU134" s="181" t="s">
        <v>83</v>
      </c>
      <c r="AY134" s="18" t="s">
        <v>129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18" t="s">
        <v>8</v>
      </c>
      <c r="BK134" s="182">
        <f>ROUND(I134*H134,0)</f>
        <v>0</v>
      </c>
      <c r="BL134" s="18" t="s">
        <v>136</v>
      </c>
      <c r="BM134" s="181" t="s">
        <v>497</v>
      </c>
    </row>
    <row r="135" spans="1:51" s="13" customFormat="1" ht="12">
      <c r="A135" s="13"/>
      <c r="B135" s="183"/>
      <c r="C135" s="13"/>
      <c r="D135" s="184" t="s">
        <v>138</v>
      </c>
      <c r="E135" s="185" t="s">
        <v>1</v>
      </c>
      <c r="F135" s="186" t="s">
        <v>498</v>
      </c>
      <c r="G135" s="13"/>
      <c r="H135" s="187">
        <v>8.16</v>
      </c>
      <c r="I135" s="188"/>
      <c r="J135" s="13"/>
      <c r="K135" s="13"/>
      <c r="L135" s="183"/>
      <c r="M135" s="189"/>
      <c r="N135" s="190"/>
      <c r="O135" s="190"/>
      <c r="P135" s="190"/>
      <c r="Q135" s="190"/>
      <c r="R135" s="190"/>
      <c r="S135" s="190"/>
      <c r="T135" s="19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5" t="s">
        <v>138</v>
      </c>
      <c r="AU135" s="185" t="s">
        <v>83</v>
      </c>
      <c r="AV135" s="13" t="s">
        <v>83</v>
      </c>
      <c r="AW135" s="13" t="s">
        <v>31</v>
      </c>
      <c r="AX135" s="13" t="s">
        <v>74</v>
      </c>
      <c r="AY135" s="185" t="s">
        <v>129</v>
      </c>
    </row>
    <row r="136" spans="1:51" s="13" customFormat="1" ht="12">
      <c r="A136" s="13"/>
      <c r="B136" s="183"/>
      <c r="C136" s="13"/>
      <c r="D136" s="184" t="s">
        <v>138</v>
      </c>
      <c r="E136" s="185" t="s">
        <v>1</v>
      </c>
      <c r="F136" s="186" t="s">
        <v>499</v>
      </c>
      <c r="G136" s="13"/>
      <c r="H136" s="187">
        <v>2.56</v>
      </c>
      <c r="I136" s="188"/>
      <c r="J136" s="13"/>
      <c r="K136" s="13"/>
      <c r="L136" s="183"/>
      <c r="M136" s="189"/>
      <c r="N136" s="190"/>
      <c r="O136" s="190"/>
      <c r="P136" s="190"/>
      <c r="Q136" s="190"/>
      <c r="R136" s="190"/>
      <c r="S136" s="190"/>
      <c r="T136" s="19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5" t="s">
        <v>138</v>
      </c>
      <c r="AU136" s="185" t="s">
        <v>83</v>
      </c>
      <c r="AV136" s="13" t="s">
        <v>83</v>
      </c>
      <c r="AW136" s="13" t="s">
        <v>31</v>
      </c>
      <c r="AX136" s="13" t="s">
        <v>74</v>
      </c>
      <c r="AY136" s="185" t="s">
        <v>129</v>
      </c>
    </row>
    <row r="137" spans="1:51" s="14" customFormat="1" ht="12">
      <c r="A137" s="14"/>
      <c r="B137" s="192"/>
      <c r="C137" s="14"/>
      <c r="D137" s="184" t="s">
        <v>138</v>
      </c>
      <c r="E137" s="193" t="s">
        <v>1</v>
      </c>
      <c r="F137" s="194" t="s">
        <v>145</v>
      </c>
      <c r="G137" s="14"/>
      <c r="H137" s="195">
        <v>10.72</v>
      </c>
      <c r="I137" s="196"/>
      <c r="J137" s="14"/>
      <c r="K137" s="14"/>
      <c r="L137" s="192"/>
      <c r="M137" s="197"/>
      <c r="N137" s="198"/>
      <c r="O137" s="198"/>
      <c r="P137" s="198"/>
      <c r="Q137" s="198"/>
      <c r="R137" s="198"/>
      <c r="S137" s="198"/>
      <c r="T137" s="19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193" t="s">
        <v>138</v>
      </c>
      <c r="AU137" s="193" t="s">
        <v>83</v>
      </c>
      <c r="AV137" s="14" t="s">
        <v>136</v>
      </c>
      <c r="AW137" s="14" t="s">
        <v>31</v>
      </c>
      <c r="AX137" s="14" t="s">
        <v>8</v>
      </c>
      <c r="AY137" s="193" t="s">
        <v>129</v>
      </c>
    </row>
    <row r="138" spans="1:65" s="2" customFormat="1" ht="33" customHeight="1">
      <c r="A138" s="37"/>
      <c r="B138" s="170"/>
      <c r="C138" s="171" t="s">
        <v>146</v>
      </c>
      <c r="D138" s="171" t="s">
        <v>131</v>
      </c>
      <c r="E138" s="172" t="s">
        <v>147</v>
      </c>
      <c r="F138" s="173" t="s">
        <v>148</v>
      </c>
      <c r="G138" s="174" t="s">
        <v>134</v>
      </c>
      <c r="H138" s="175">
        <v>63.9</v>
      </c>
      <c r="I138" s="176"/>
      <c r="J138" s="175">
        <f>ROUND(I138*H138,0)</f>
        <v>0</v>
      </c>
      <c r="K138" s="173" t="s">
        <v>135</v>
      </c>
      <c r="L138" s="38"/>
      <c r="M138" s="177" t="s">
        <v>1</v>
      </c>
      <c r="N138" s="178" t="s">
        <v>39</v>
      </c>
      <c r="O138" s="76"/>
      <c r="P138" s="179">
        <f>O138*H138</f>
        <v>0</v>
      </c>
      <c r="Q138" s="179">
        <v>5E-05</v>
      </c>
      <c r="R138" s="179">
        <f>Q138*H138</f>
        <v>0.003195</v>
      </c>
      <c r="S138" s="179">
        <v>0.115</v>
      </c>
      <c r="T138" s="180">
        <f>S138*H138</f>
        <v>7.3485000000000005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1" t="s">
        <v>136</v>
      </c>
      <c r="AT138" s="181" t="s">
        <v>131</v>
      </c>
      <c r="AU138" s="181" t="s">
        <v>83</v>
      </c>
      <c r="AY138" s="18" t="s">
        <v>129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18" t="s">
        <v>8</v>
      </c>
      <c r="BK138" s="182">
        <f>ROUND(I138*H138,0)</f>
        <v>0</v>
      </c>
      <c r="BL138" s="18" t="s">
        <v>136</v>
      </c>
      <c r="BM138" s="181" t="s">
        <v>500</v>
      </c>
    </row>
    <row r="139" spans="1:51" s="13" customFormat="1" ht="12">
      <c r="A139" s="13"/>
      <c r="B139" s="183"/>
      <c r="C139" s="13"/>
      <c r="D139" s="184" t="s">
        <v>138</v>
      </c>
      <c r="E139" s="185" t="s">
        <v>1</v>
      </c>
      <c r="F139" s="186" t="s">
        <v>501</v>
      </c>
      <c r="G139" s="13"/>
      <c r="H139" s="187">
        <v>63.9</v>
      </c>
      <c r="I139" s="188"/>
      <c r="J139" s="13"/>
      <c r="K139" s="13"/>
      <c r="L139" s="183"/>
      <c r="M139" s="189"/>
      <c r="N139" s="190"/>
      <c r="O139" s="190"/>
      <c r="P139" s="190"/>
      <c r="Q139" s="190"/>
      <c r="R139" s="190"/>
      <c r="S139" s="190"/>
      <c r="T139" s="19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5" t="s">
        <v>138</v>
      </c>
      <c r="AU139" s="185" t="s">
        <v>83</v>
      </c>
      <c r="AV139" s="13" t="s">
        <v>83</v>
      </c>
      <c r="AW139" s="13" t="s">
        <v>31</v>
      </c>
      <c r="AX139" s="13" t="s">
        <v>8</v>
      </c>
      <c r="AY139" s="185" t="s">
        <v>129</v>
      </c>
    </row>
    <row r="140" spans="1:65" s="2" customFormat="1" ht="24.15" customHeight="1">
      <c r="A140" s="37"/>
      <c r="B140" s="170"/>
      <c r="C140" s="171" t="s">
        <v>136</v>
      </c>
      <c r="D140" s="171" t="s">
        <v>131</v>
      </c>
      <c r="E140" s="172" t="s">
        <v>153</v>
      </c>
      <c r="F140" s="173" t="s">
        <v>154</v>
      </c>
      <c r="G140" s="174" t="s">
        <v>155</v>
      </c>
      <c r="H140" s="175">
        <v>22.64</v>
      </c>
      <c r="I140" s="176"/>
      <c r="J140" s="175">
        <f>ROUND(I140*H140,0)</f>
        <v>0</v>
      </c>
      <c r="K140" s="173" t="s">
        <v>135</v>
      </c>
      <c r="L140" s="38"/>
      <c r="M140" s="177" t="s">
        <v>1</v>
      </c>
      <c r="N140" s="178" t="s">
        <v>39</v>
      </c>
      <c r="O140" s="76"/>
      <c r="P140" s="179">
        <f>O140*H140</f>
        <v>0</v>
      </c>
      <c r="Q140" s="179">
        <v>0</v>
      </c>
      <c r="R140" s="179">
        <f>Q140*H140</f>
        <v>0</v>
      </c>
      <c r="S140" s="179">
        <v>0</v>
      </c>
      <c r="T140" s="18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1" t="s">
        <v>136</v>
      </c>
      <c r="AT140" s="181" t="s">
        <v>131</v>
      </c>
      <c r="AU140" s="181" t="s">
        <v>83</v>
      </c>
      <c r="AY140" s="18" t="s">
        <v>129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8" t="s">
        <v>8</v>
      </c>
      <c r="BK140" s="182">
        <f>ROUND(I140*H140,0)</f>
        <v>0</v>
      </c>
      <c r="BL140" s="18" t="s">
        <v>136</v>
      </c>
      <c r="BM140" s="181" t="s">
        <v>502</v>
      </c>
    </row>
    <row r="141" spans="1:65" s="2" customFormat="1" ht="33" customHeight="1">
      <c r="A141" s="37"/>
      <c r="B141" s="170"/>
      <c r="C141" s="171" t="s">
        <v>157</v>
      </c>
      <c r="D141" s="171" t="s">
        <v>131</v>
      </c>
      <c r="E141" s="172" t="s">
        <v>158</v>
      </c>
      <c r="F141" s="173" t="s">
        <v>159</v>
      </c>
      <c r="G141" s="174" t="s">
        <v>155</v>
      </c>
      <c r="H141" s="175">
        <v>22.64</v>
      </c>
      <c r="I141" s="176"/>
      <c r="J141" s="175">
        <f>ROUND(I141*H141,0)</f>
        <v>0</v>
      </c>
      <c r="K141" s="173" t="s">
        <v>135</v>
      </c>
      <c r="L141" s="38"/>
      <c r="M141" s="177" t="s">
        <v>1</v>
      </c>
      <c r="N141" s="178" t="s">
        <v>39</v>
      </c>
      <c r="O141" s="76"/>
      <c r="P141" s="179">
        <f>O141*H141</f>
        <v>0</v>
      </c>
      <c r="Q141" s="179">
        <v>0</v>
      </c>
      <c r="R141" s="179">
        <f>Q141*H141</f>
        <v>0</v>
      </c>
      <c r="S141" s="179">
        <v>0</v>
      </c>
      <c r="T141" s="18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1" t="s">
        <v>136</v>
      </c>
      <c r="AT141" s="181" t="s">
        <v>131</v>
      </c>
      <c r="AU141" s="181" t="s">
        <v>83</v>
      </c>
      <c r="AY141" s="18" t="s">
        <v>129</v>
      </c>
      <c r="BE141" s="182">
        <f>IF(N141="základní",J141,0)</f>
        <v>0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18" t="s">
        <v>8</v>
      </c>
      <c r="BK141" s="182">
        <f>ROUND(I141*H141,0)</f>
        <v>0</v>
      </c>
      <c r="BL141" s="18" t="s">
        <v>136</v>
      </c>
      <c r="BM141" s="181" t="s">
        <v>503</v>
      </c>
    </row>
    <row r="142" spans="1:51" s="15" customFormat="1" ht="12">
      <c r="A142" s="15"/>
      <c r="B142" s="200"/>
      <c r="C142" s="15"/>
      <c r="D142" s="184" t="s">
        <v>138</v>
      </c>
      <c r="E142" s="201" t="s">
        <v>1</v>
      </c>
      <c r="F142" s="202" t="s">
        <v>161</v>
      </c>
      <c r="G142" s="15"/>
      <c r="H142" s="201" t="s">
        <v>1</v>
      </c>
      <c r="I142" s="203"/>
      <c r="J142" s="15"/>
      <c r="K142" s="15"/>
      <c r="L142" s="200"/>
      <c r="M142" s="204"/>
      <c r="N142" s="205"/>
      <c r="O142" s="205"/>
      <c r="P142" s="205"/>
      <c r="Q142" s="205"/>
      <c r="R142" s="205"/>
      <c r="S142" s="205"/>
      <c r="T142" s="20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01" t="s">
        <v>138</v>
      </c>
      <c r="AU142" s="201" t="s">
        <v>83</v>
      </c>
      <c r="AV142" s="15" t="s">
        <v>8</v>
      </c>
      <c r="AW142" s="15" t="s">
        <v>31</v>
      </c>
      <c r="AX142" s="15" t="s">
        <v>74</v>
      </c>
      <c r="AY142" s="201" t="s">
        <v>129</v>
      </c>
    </row>
    <row r="143" spans="1:51" s="13" customFormat="1" ht="12">
      <c r="A143" s="13"/>
      <c r="B143" s="183"/>
      <c r="C143" s="13"/>
      <c r="D143" s="184" t="s">
        <v>138</v>
      </c>
      <c r="E143" s="185" t="s">
        <v>1</v>
      </c>
      <c r="F143" s="186" t="s">
        <v>504</v>
      </c>
      <c r="G143" s="13"/>
      <c r="H143" s="187">
        <v>14.96</v>
      </c>
      <c r="I143" s="188"/>
      <c r="J143" s="13"/>
      <c r="K143" s="13"/>
      <c r="L143" s="183"/>
      <c r="M143" s="189"/>
      <c r="N143" s="190"/>
      <c r="O143" s="190"/>
      <c r="P143" s="190"/>
      <c r="Q143" s="190"/>
      <c r="R143" s="190"/>
      <c r="S143" s="190"/>
      <c r="T143" s="19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5" t="s">
        <v>138</v>
      </c>
      <c r="AU143" s="185" t="s">
        <v>83</v>
      </c>
      <c r="AV143" s="13" t="s">
        <v>83</v>
      </c>
      <c r="AW143" s="13" t="s">
        <v>31</v>
      </c>
      <c r="AX143" s="13" t="s">
        <v>74</v>
      </c>
      <c r="AY143" s="185" t="s">
        <v>129</v>
      </c>
    </row>
    <row r="144" spans="1:51" s="13" customFormat="1" ht="12">
      <c r="A144" s="13"/>
      <c r="B144" s="183"/>
      <c r="C144" s="13"/>
      <c r="D144" s="184" t="s">
        <v>138</v>
      </c>
      <c r="E144" s="185" t="s">
        <v>1</v>
      </c>
      <c r="F144" s="186" t="s">
        <v>505</v>
      </c>
      <c r="G144" s="13"/>
      <c r="H144" s="187">
        <v>7.68</v>
      </c>
      <c r="I144" s="188"/>
      <c r="J144" s="13"/>
      <c r="K144" s="13"/>
      <c r="L144" s="183"/>
      <c r="M144" s="189"/>
      <c r="N144" s="190"/>
      <c r="O144" s="190"/>
      <c r="P144" s="190"/>
      <c r="Q144" s="190"/>
      <c r="R144" s="190"/>
      <c r="S144" s="190"/>
      <c r="T144" s="19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5" t="s">
        <v>138</v>
      </c>
      <c r="AU144" s="185" t="s">
        <v>83</v>
      </c>
      <c r="AV144" s="13" t="s">
        <v>83</v>
      </c>
      <c r="AW144" s="13" t="s">
        <v>31</v>
      </c>
      <c r="AX144" s="13" t="s">
        <v>74</v>
      </c>
      <c r="AY144" s="185" t="s">
        <v>129</v>
      </c>
    </row>
    <row r="145" spans="1:51" s="14" customFormat="1" ht="12">
      <c r="A145" s="14"/>
      <c r="B145" s="192"/>
      <c r="C145" s="14"/>
      <c r="D145" s="184" t="s">
        <v>138</v>
      </c>
      <c r="E145" s="193" t="s">
        <v>1</v>
      </c>
      <c r="F145" s="194" t="s">
        <v>145</v>
      </c>
      <c r="G145" s="14"/>
      <c r="H145" s="195">
        <v>22.64</v>
      </c>
      <c r="I145" s="196"/>
      <c r="J145" s="14"/>
      <c r="K145" s="14"/>
      <c r="L145" s="192"/>
      <c r="M145" s="197"/>
      <c r="N145" s="198"/>
      <c r="O145" s="198"/>
      <c r="P145" s="198"/>
      <c r="Q145" s="198"/>
      <c r="R145" s="198"/>
      <c r="S145" s="198"/>
      <c r="T145" s="19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193" t="s">
        <v>138</v>
      </c>
      <c r="AU145" s="193" t="s">
        <v>83</v>
      </c>
      <c r="AV145" s="14" t="s">
        <v>136</v>
      </c>
      <c r="AW145" s="14" t="s">
        <v>31</v>
      </c>
      <c r="AX145" s="14" t="s">
        <v>8</v>
      </c>
      <c r="AY145" s="193" t="s">
        <v>129</v>
      </c>
    </row>
    <row r="146" spans="1:65" s="2" customFormat="1" ht="21.75" customHeight="1">
      <c r="A146" s="37"/>
      <c r="B146" s="170"/>
      <c r="C146" s="171" t="s">
        <v>164</v>
      </c>
      <c r="D146" s="171" t="s">
        <v>131</v>
      </c>
      <c r="E146" s="172" t="s">
        <v>165</v>
      </c>
      <c r="F146" s="173" t="s">
        <v>166</v>
      </c>
      <c r="G146" s="174" t="s">
        <v>134</v>
      </c>
      <c r="H146" s="175">
        <v>56.6</v>
      </c>
      <c r="I146" s="176"/>
      <c r="J146" s="175">
        <f>ROUND(I146*H146,0)</f>
        <v>0</v>
      </c>
      <c r="K146" s="173" t="s">
        <v>135</v>
      </c>
      <c r="L146" s="38"/>
      <c r="M146" s="177" t="s">
        <v>1</v>
      </c>
      <c r="N146" s="178" t="s">
        <v>39</v>
      </c>
      <c r="O146" s="76"/>
      <c r="P146" s="179">
        <f>O146*H146</f>
        <v>0</v>
      </c>
      <c r="Q146" s="179">
        <v>0.00058136</v>
      </c>
      <c r="R146" s="179">
        <f>Q146*H146</f>
        <v>0.032904975999999996</v>
      </c>
      <c r="S146" s="179">
        <v>0</v>
      </c>
      <c r="T146" s="18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1" t="s">
        <v>136</v>
      </c>
      <c r="AT146" s="181" t="s">
        <v>131</v>
      </c>
      <c r="AU146" s="181" t="s">
        <v>83</v>
      </c>
      <c r="AY146" s="18" t="s">
        <v>129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8" t="s">
        <v>8</v>
      </c>
      <c r="BK146" s="182">
        <f>ROUND(I146*H146,0)</f>
        <v>0</v>
      </c>
      <c r="BL146" s="18" t="s">
        <v>136</v>
      </c>
      <c r="BM146" s="181" t="s">
        <v>506</v>
      </c>
    </row>
    <row r="147" spans="1:51" s="15" customFormat="1" ht="12">
      <c r="A147" s="15"/>
      <c r="B147" s="200"/>
      <c r="C147" s="15"/>
      <c r="D147" s="184" t="s">
        <v>138</v>
      </c>
      <c r="E147" s="201" t="s">
        <v>1</v>
      </c>
      <c r="F147" s="202" t="s">
        <v>161</v>
      </c>
      <c r="G147" s="15"/>
      <c r="H147" s="201" t="s">
        <v>1</v>
      </c>
      <c r="I147" s="203"/>
      <c r="J147" s="15"/>
      <c r="K147" s="15"/>
      <c r="L147" s="200"/>
      <c r="M147" s="204"/>
      <c r="N147" s="205"/>
      <c r="O147" s="205"/>
      <c r="P147" s="205"/>
      <c r="Q147" s="205"/>
      <c r="R147" s="205"/>
      <c r="S147" s="205"/>
      <c r="T147" s="20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01" t="s">
        <v>138</v>
      </c>
      <c r="AU147" s="201" t="s">
        <v>83</v>
      </c>
      <c r="AV147" s="15" t="s">
        <v>8</v>
      </c>
      <c r="AW147" s="15" t="s">
        <v>31</v>
      </c>
      <c r="AX147" s="15" t="s">
        <v>74</v>
      </c>
      <c r="AY147" s="201" t="s">
        <v>129</v>
      </c>
    </row>
    <row r="148" spans="1:51" s="13" customFormat="1" ht="12">
      <c r="A148" s="13"/>
      <c r="B148" s="183"/>
      <c r="C148" s="13"/>
      <c r="D148" s="184" t="s">
        <v>138</v>
      </c>
      <c r="E148" s="185" t="s">
        <v>1</v>
      </c>
      <c r="F148" s="186" t="s">
        <v>507</v>
      </c>
      <c r="G148" s="13"/>
      <c r="H148" s="187">
        <v>37.4</v>
      </c>
      <c r="I148" s="188"/>
      <c r="J148" s="13"/>
      <c r="K148" s="13"/>
      <c r="L148" s="183"/>
      <c r="M148" s="189"/>
      <c r="N148" s="190"/>
      <c r="O148" s="190"/>
      <c r="P148" s="190"/>
      <c r="Q148" s="190"/>
      <c r="R148" s="190"/>
      <c r="S148" s="190"/>
      <c r="T148" s="19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5" t="s">
        <v>138</v>
      </c>
      <c r="AU148" s="185" t="s">
        <v>83</v>
      </c>
      <c r="AV148" s="13" t="s">
        <v>83</v>
      </c>
      <c r="AW148" s="13" t="s">
        <v>31</v>
      </c>
      <c r="AX148" s="13" t="s">
        <v>74</v>
      </c>
      <c r="AY148" s="185" t="s">
        <v>129</v>
      </c>
    </row>
    <row r="149" spans="1:51" s="13" customFormat="1" ht="12">
      <c r="A149" s="13"/>
      <c r="B149" s="183"/>
      <c r="C149" s="13"/>
      <c r="D149" s="184" t="s">
        <v>138</v>
      </c>
      <c r="E149" s="185" t="s">
        <v>1</v>
      </c>
      <c r="F149" s="186" t="s">
        <v>508</v>
      </c>
      <c r="G149" s="13"/>
      <c r="H149" s="187">
        <v>19.2</v>
      </c>
      <c r="I149" s="188"/>
      <c r="J149" s="13"/>
      <c r="K149" s="13"/>
      <c r="L149" s="183"/>
      <c r="M149" s="189"/>
      <c r="N149" s="190"/>
      <c r="O149" s="190"/>
      <c r="P149" s="190"/>
      <c r="Q149" s="190"/>
      <c r="R149" s="190"/>
      <c r="S149" s="190"/>
      <c r="T149" s="19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5" t="s">
        <v>138</v>
      </c>
      <c r="AU149" s="185" t="s">
        <v>83</v>
      </c>
      <c r="AV149" s="13" t="s">
        <v>83</v>
      </c>
      <c r="AW149" s="13" t="s">
        <v>31</v>
      </c>
      <c r="AX149" s="13" t="s">
        <v>74</v>
      </c>
      <c r="AY149" s="185" t="s">
        <v>129</v>
      </c>
    </row>
    <row r="150" spans="1:51" s="14" customFormat="1" ht="12">
      <c r="A150" s="14"/>
      <c r="B150" s="192"/>
      <c r="C150" s="14"/>
      <c r="D150" s="184" t="s">
        <v>138</v>
      </c>
      <c r="E150" s="193" t="s">
        <v>1</v>
      </c>
      <c r="F150" s="194" t="s">
        <v>145</v>
      </c>
      <c r="G150" s="14"/>
      <c r="H150" s="195">
        <v>56.6</v>
      </c>
      <c r="I150" s="196"/>
      <c r="J150" s="14"/>
      <c r="K150" s="14"/>
      <c r="L150" s="192"/>
      <c r="M150" s="197"/>
      <c r="N150" s="198"/>
      <c r="O150" s="198"/>
      <c r="P150" s="198"/>
      <c r="Q150" s="198"/>
      <c r="R150" s="198"/>
      <c r="S150" s="198"/>
      <c r="T150" s="19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193" t="s">
        <v>138</v>
      </c>
      <c r="AU150" s="193" t="s">
        <v>83</v>
      </c>
      <c r="AV150" s="14" t="s">
        <v>136</v>
      </c>
      <c r="AW150" s="14" t="s">
        <v>31</v>
      </c>
      <c r="AX150" s="14" t="s">
        <v>8</v>
      </c>
      <c r="AY150" s="193" t="s">
        <v>129</v>
      </c>
    </row>
    <row r="151" spans="1:65" s="2" customFormat="1" ht="21.75" customHeight="1">
      <c r="A151" s="37"/>
      <c r="B151" s="170"/>
      <c r="C151" s="171" t="s">
        <v>170</v>
      </c>
      <c r="D151" s="171" t="s">
        <v>131</v>
      </c>
      <c r="E151" s="172" t="s">
        <v>171</v>
      </c>
      <c r="F151" s="173" t="s">
        <v>172</v>
      </c>
      <c r="G151" s="174" t="s">
        <v>134</v>
      </c>
      <c r="H151" s="175">
        <v>56.6</v>
      </c>
      <c r="I151" s="176"/>
      <c r="J151" s="175">
        <f>ROUND(I151*H151,0)</f>
        <v>0</v>
      </c>
      <c r="K151" s="173" t="s">
        <v>135</v>
      </c>
      <c r="L151" s="38"/>
      <c r="M151" s="177" t="s">
        <v>1</v>
      </c>
      <c r="N151" s="178" t="s">
        <v>39</v>
      </c>
      <c r="O151" s="76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1" t="s">
        <v>136</v>
      </c>
      <c r="AT151" s="181" t="s">
        <v>131</v>
      </c>
      <c r="AU151" s="181" t="s">
        <v>83</v>
      </c>
      <c r="AY151" s="18" t="s">
        <v>129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18" t="s">
        <v>8</v>
      </c>
      <c r="BK151" s="182">
        <f>ROUND(I151*H151,0)</f>
        <v>0</v>
      </c>
      <c r="BL151" s="18" t="s">
        <v>136</v>
      </c>
      <c r="BM151" s="181" t="s">
        <v>509</v>
      </c>
    </row>
    <row r="152" spans="1:65" s="2" customFormat="1" ht="37.8" customHeight="1">
      <c r="A152" s="37"/>
      <c r="B152" s="170"/>
      <c r="C152" s="171" t="s">
        <v>174</v>
      </c>
      <c r="D152" s="171" t="s">
        <v>131</v>
      </c>
      <c r="E152" s="172" t="s">
        <v>175</v>
      </c>
      <c r="F152" s="173" t="s">
        <v>176</v>
      </c>
      <c r="G152" s="174" t="s">
        <v>155</v>
      </c>
      <c r="H152" s="175">
        <v>22.64</v>
      </c>
      <c r="I152" s="176"/>
      <c r="J152" s="175">
        <f>ROUND(I152*H152,0)</f>
        <v>0</v>
      </c>
      <c r="K152" s="173" t="s">
        <v>135</v>
      </c>
      <c r="L152" s="38"/>
      <c r="M152" s="177" t="s">
        <v>1</v>
      </c>
      <c r="N152" s="178" t="s">
        <v>39</v>
      </c>
      <c r="O152" s="76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1" t="s">
        <v>136</v>
      </c>
      <c r="AT152" s="181" t="s">
        <v>131</v>
      </c>
      <c r="AU152" s="181" t="s">
        <v>83</v>
      </c>
      <c r="AY152" s="18" t="s">
        <v>129</v>
      </c>
      <c r="BE152" s="182">
        <f>IF(N152="základní",J152,0)</f>
        <v>0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18" t="s">
        <v>8</v>
      </c>
      <c r="BK152" s="182">
        <f>ROUND(I152*H152,0)</f>
        <v>0</v>
      </c>
      <c r="BL152" s="18" t="s">
        <v>136</v>
      </c>
      <c r="BM152" s="181" t="s">
        <v>510</v>
      </c>
    </row>
    <row r="153" spans="1:51" s="13" customFormat="1" ht="12">
      <c r="A153" s="13"/>
      <c r="B153" s="183"/>
      <c r="C153" s="13"/>
      <c r="D153" s="184" t="s">
        <v>138</v>
      </c>
      <c r="E153" s="185" t="s">
        <v>1</v>
      </c>
      <c r="F153" s="186" t="s">
        <v>511</v>
      </c>
      <c r="G153" s="13"/>
      <c r="H153" s="187">
        <v>22.64</v>
      </c>
      <c r="I153" s="188"/>
      <c r="J153" s="13"/>
      <c r="K153" s="13"/>
      <c r="L153" s="183"/>
      <c r="M153" s="189"/>
      <c r="N153" s="190"/>
      <c r="O153" s="190"/>
      <c r="P153" s="190"/>
      <c r="Q153" s="190"/>
      <c r="R153" s="190"/>
      <c r="S153" s="190"/>
      <c r="T153" s="19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5" t="s">
        <v>138</v>
      </c>
      <c r="AU153" s="185" t="s">
        <v>83</v>
      </c>
      <c r="AV153" s="13" t="s">
        <v>83</v>
      </c>
      <c r="AW153" s="13" t="s">
        <v>31</v>
      </c>
      <c r="AX153" s="13" t="s">
        <v>8</v>
      </c>
      <c r="AY153" s="185" t="s">
        <v>129</v>
      </c>
    </row>
    <row r="154" spans="1:65" s="2" customFormat="1" ht="24.15" customHeight="1">
      <c r="A154" s="37"/>
      <c r="B154" s="170"/>
      <c r="C154" s="171" t="s">
        <v>179</v>
      </c>
      <c r="D154" s="171" t="s">
        <v>131</v>
      </c>
      <c r="E154" s="172" t="s">
        <v>180</v>
      </c>
      <c r="F154" s="173" t="s">
        <v>181</v>
      </c>
      <c r="G154" s="174" t="s">
        <v>182</v>
      </c>
      <c r="H154" s="175">
        <v>38.49</v>
      </c>
      <c r="I154" s="176"/>
      <c r="J154" s="175">
        <f>ROUND(I154*H154,0)</f>
        <v>0</v>
      </c>
      <c r="K154" s="173" t="s">
        <v>135</v>
      </c>
      <c r="L154" s="38"/>
      <c r="M154" s="177" t="s">
        <v>1</v>
      </c>
      <c r="N154" s="178" t="s">
        <v>39</v>
      </c>
      <c r="O154" s="76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1" t="s">
        <v>136</v>
      </c>
      <c r="AT154" s="181" t="s">
        <v>131</v>
      </c>
      <c r="AU154" s="181" t="s">
        <v>83</v>
      </c>
      <c r="AY154" s="18" t="s">
        <v>129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8" t="s">
        <v>8</v>
      </c>
      <c r="BK154" s="182">
        <f>ROUND(I154*H154,0)</f>
        <v>0</v>
      </c>
      <c r="BL154" s="18" t="s">
        <v>136</v>
      </c>
      <c r="BM154" s="181" t="s">
        <v>512</v>
      </c>
    </row>
    <row r="155" spans="1:51" s="13" customFormat="1" ht="12">
      <c r="A155" s="13"/>
      <c r="B155" s="183"/>
      <c r="C155" s="13"/>
      <c r="D155" s="184" t="s">
        <v>138</v>
      </c>
      <c r="E155" s="185" t="s">
        <v>1</v>
      </c>
      <c r="F155" s="186" t="s">
        <v>513</v>
      </c>
      <c r="G155" s="13"/>
      <c r="H155" s="187">
        <v>38.49</v>
      </c>
      <c r="I155" s="188"/>
      <c r="J155" s="13"/>
      <c r="K155" s="13"/>
      <c r="L155" s="183"/>
      <c r="M155" s="189"/>
      <c r="N155" s="190"/>
      <c r="O155" s="190"/>
      <c r="P155" s="190"/>
      <c r="Q155" s="190"/>
      <c r="R155" s="190"/>
      <c r="S155" s="190"/>
      <c r="T155" s="19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5" t="s">
        <v>138</v>
      </c>
      <c r="AU155" s="185" t="s">
        <v>83</v>
      </c>
      <c r="AV155" s="13" t="s">
        <v>83</v>
      </c>
      <c r="AW155" s="13" t="s">
        <v>31</v>
      </c>
      <c r="AX155" s="13" t="s">
        <v>8</v>
      </c>
      <c r="AY155" s="185" t="s">
        <v>129</v>
      </c>
    </row>
    <row r="156" spans="1:65" s="2" customFormat="1" ht="16.5" customHeight="1">
      <c r="A156" s="37"/>
      <c r="B156" s="170"/>
      <c r="C156" s="171" t="s">
        <v>185</v>
      </c>
      <c r="D156" s="171" t="s">
        <v>131</v>
      </c>
      <c r="E156" s="172" t="s">
        <v>186</v>
      </c>
      <c r="F156" s="173" t="s">
        <v>187</v>
      </c>
      <c r="G156" s="174" t="s">
        <v>155</v>
      </c>
      <c r="H156" s="175">
        <v>22.64</v>
      </c>
      <c r="I156" s="176"/>
      <c r="J156" s="175">
        <f>ROUND(I156*H156,0)</f>
        <v>0</v>
      </c>
      <c r="K156" s="173" t="s">
        <v>135</v>
      </c>
      <c r="L156" s="38"/>
      <c r="M156" s="177" t="s">
        <v>1</v>
      </c>
      <c r="N156" s="178" t="s">
        <v>39</v>
      </c>
      <c r="O156" s="76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1" t="s">
        <v>136</v>
      </c>
      <c r="AT156" s="181" t="s">
        <v>131</v>
      </c>
      <c r="AU156" s="181" t="s">
        <v>83</v>
      </c>
      <c r="AY156" s="18" t="s">
        <v>129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8" t="s">
        <v>8</v>
      </c>
      <c r="BK156" s="182">
        <f>ROUND(I156*H156,0)</f>
        <v>0</v>
      </c>
      <c r="BL156" s="18" t="s">
        <v>136</v>
      </c>
      <c r="BM156" s="181" t="s">
        <v>514</v>
      </c>
    </row>
    <row r="157" spans="1:65" s="2" customFormat="1" ht="24.15" customHeight="1">
      <c r="A157" s="37"/>
      <c r="B157" s="170"/>
      <c r="C157" s="171" t="s">
        <v>189</v>
      </c>
      <c r="D157" s="171" t="s">
        <v>131</v>
      </c>
      <c r="E157" s="172" t="s">
        <v>190</v>
      </c>
      <c r="F157" s="173" t="s">
        <v>191</v>
      </c>
      <c r="G157" s="174" t="s">
        <v>155</v>
      </c>
      <c r="H157" s="175">
        <v>15.84</v>
      </c>
      <c r="I157" s="176"/>
      <c r="J157" s="175">
        <f>ROUND(I157*H157,0)</f>
        <v>0</v>
      </c>
      <c r="K157" s="173" t="s">
        <v>135</v>
      </c>
      <c r="L157" s="38"/>
      <c r="M157" s="177" t="s">
        <v>1</v>
      </c>
      <c r="N157" s="178" t="s">
        <v>39</v>
      </c>
      <c r="O157" s="76"/>
      <c r="P157" s="179">
        <f>O157*H157</f>
        <v>0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1" t="s">
        <v>136</v>
      </c>
      <c r="AT157" s="181" t="s">
        <v>131</v>
      </c>
      <c r="AU157" s="181" t="s">
        <v>83</v>
      </c>
      <c r="AY157" s="18" t="s">
        <v>129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18" t="s">
        <v>8</v>
      </c>
      <c r="BK157" s="182">
        <f>ROUND(I157*H157,0)</f>
        <v>0</v>
      </c>
      <c r="BL157" s="18" t="s">
        <v>136</v>
      </c>
      <c r="BM157" s="181" t="s">
        <v>515</v>
      </c>
    </row>
    <row r="158" spans="1:51" s="13" customFormat="1" ht="12">
      <c r="A158" s="13"/>
      <c r="B158" s="183"/>
      <c r="C158" s="13"/>
      <c r="D158" s="184" t="s">
        <v>138</v>
      </c>
      <c r="E158" s="185" t="s">
        <v>1</v>
      </c>
      <c r="F158" s="186" t="s">
        <v>516</v>
      </c>
      <c r="G158" s="13"/>
      <c r="H158" s="187">
        <v>15.84</v>
      </c>
      <c r="I158" s="188"/>
      <c r="J158" s="13"/>
      <c r="K158" s="13"/>
      <c r="L158" s="183"/>
      <c r="M158" s="189"/>
      <c r="N158" s="190"/>
      <c r="O158" s="190"/>
      <c r="P158" s="190"/>
      <c r="Q158" s="190"/>
      <c r="R158" s="190"/>
      <c r="S158" s="190"/>
      <c r="T158" s="19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5" t="s">
        <v>138</v>
      </c>
      <c r="AU158" s="185" t="s">
        <v>83</v>
      </c>
      <c r="AV158" s="13" t="s">
        <v>83</v>
      </c>
      <c r="AW158" s="13" t="s">
        <v>31</v>
      </c>
      <c r="AX158" s="13" t="s">
        <v>8</v>
      </c>
      <c r="AY158" s="185" t="s">
        <v>129</v>
      </c>
    </row>
    <row r="159" spans="1:65" s="2" customFormat="1" ht="16.5" customHeight="1">
      <c r="A159" s="37"/>
      <c r="B159" s="170"/>
      <c r="C159" s="207" t="s">
        <v>194</v>
      </c>
      <c r="D159" s="207" t="s">
        <v>195</v>
      </c>
      <c r="E159" s="208" t="s">
        <v>196</v>
      </c>
      <c r="F159" s="209" t="s">
        <v>197</v>
      </c>
      <c r="G159" s="210" t="s">
        <v>182</v>
      </c>
      <c r="H159" s="211">
        <v>30.1</v>
      </c>
      <c r="I159" s="212"/>
      <c r="J159" s="211">
        <f>ROUND(I159*H159,0)</f>
        <v>0</v>
      </c>
      <c r="K159" s="209" t="s">
        <v>135</v>
      </c>
      <c r="L159" s="213"/>
      <c r="M159" s="214" t="s">
        <v>1</v>
      </c>
      <c r="N159" s="215" t="s">
        <v>39</v>
      </c>
      <c r="O159" s="76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1" t="s">
        <v>174</v>
      </c>
      <c r="AT159" s="181" t="s">
        <v>195</v>
      </c>
      <c r="AU159" s="181" t="s">
        <v>83</v>
      </c>
      <c r="AY159" s="18" t="s">
        <v>129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18" t="s">
        <v>8</v>
      </c>
      <c r="BK159" s="182">
        <f>ROUND(I159*H159,0)</f>
        <v>0</v>
      </c>
      <c r="BL159" s="18" t="s">
        <v>136</v>
      </c>
      <c r="BM159" s="181" t="s">
        <v>517</v>
      </c>
    </row>
    <row r="160" spans="1:51" s="13" customFormat="1" ht="12">
      <c r="A160" s="13"/>
      <c r="B160" s="183"/>
      <c r="C160" s="13"/>
      <c r="D160" s="184" t="s">
        <v>138</v>
      </c>
      <c r="E160" s="185" t="s">
        <v>1</v>
      </c>
      <c r="F160" s="186" t="s">
        <v>518</v>
      </c>
      <c r="G160" s="13"/>
      <c r="H160" s="187">
        <v>30.1</v>
      </c>
      <c r="I160" s="188"/>
      <c r="J160" s="13"/>
      <c r="K160" s="13"/>
      <c r="L160" s="183"/>
      <c r="M160" s="189"/>
      <c r="N160" s="190"/>
      <c r="O160" s="190"/>
      <c r="P160" s="190"/>
      <c r="Q160" s="190"/>
      <c r="R160" s="190"/>
      <c r="S160" s="190"/>
      <c r="T160" s="19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5" t="s">
        <v>138</v>
      </c>
      <c r="AU160" s="185" t="s">
        <v>83</v>
      </c>
      <c r="AV160" s="13" t="s">
        <v>83</v>
      </c>
      <c r="AW160" s="13" t="s">
        <v>31</v>
      </c>
      <c r="AX160" s="13" t="s">
        <v>8</v>
      </c>
      <c r="AY160" s="185" t="s">
        <v>129</v>
      </c>
    </row>
    <row r="161" spans="1:65" s="2" customFormat="1" ht="24.15" customHeight="1">
      <c r="A161" s="37"/>
      <c r="B161" s="170"/>
      <c r="C161" s="171" t="s">
        <v>200</v>
      </c>
      <c r="D161" s="171" t="s">
        <v>131</v>
      </c>
      <c r="E161" s="172" t="s">
        <v>201</v>
      </c>
      <c r="F161" s="173" t="s">
        <v>202</v>
      </c>
      <c r="G161" s="174" t="s">
        <v>155</v>
      </c>
      <c r="H161" s="175">
        <v>5.44</v>
      </c>
      <c r="I161" s="176"/>
      <c r="J161" s="175">
        <f>ROUND(I161*H161,0)</f>
        <v>0</v>
      </c>
      <c r="K161" s="173" t="s">
        <v>135</v>
      </c>
      <c r="L161" s="38"/>
      <c r="M161" s="177" t="s">
        <v>1</v>
      </c>
      <c r="N161" s="178" t="s">
        <v>39</v>
      </c>
      <c r="O161" s="76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1" t="s">
        <v>136</v>
      </c>
      <c r="AT161" s="181" t="s">
        <v>131</v>
      </c>
      <c r="AU161" s="181" t="s">
        <v>83</v>
      </c>
      <c r="AY161" s="18" t="s">
        <v>129</v>
      </c>
      <c r="BE161" s="182">
        <f>IF(N161="základní",J161,0)</f>
        <v>0</v>
      </c>
      <c r="BF161" s="182">
        <f>IF(N161="snížená",J161,0)</f>
        <v>0</v>
      </c>
      <c r="BG161" s="182">
        <f>IF(N161="zákl. přenesená",J161,0)</f>
        <v>0</v>
      </c>
      <c r="BH161" s="182">
        <f>IF(N161="sníž. přenesená",J161,0)</f>
        <v>0</v>
      </c>
      <c r="BI161" s="182">
        <f>IF(N161="nulová",J161,0)</f>
        <v>0</v>
      </c>
      <c r="BJ161" s="18" t="s">
        <v>8</v>
      </c>
      <c r="BK161" s="182">
        <f>ROUND(I161*H161,0)</f>
        <v>0</v>
      </c>
      <c r="BL161" s="18" t="s">
        <v>136</v>
      </c>
      <c r="BM161" s="181" t="s">
        <v>519</v>
      </c>
    </row>
    <row r="162" spans="1:51" s="13" customFormat="1" ht="12">
      <c r="A162" s="13"/>
      <c r="B162" s="183"/>
      <c r="C162" s="13"/>
      <c r="D162" s="184" t="s">
        <v>138</v>
      </c>
      <c r="E162" s="185" t="s">
        <v>1</v>
      </c>
      <c r="F162" s="186" t="s">
        <v>520</v>
      </c>
      <c r="G162" s="13"/>
      <c r="H162" s="187">
        <v>3.52</v>
      </c>
      <c r="I162" s="188"/>
      <c r="J162" s="13"/>
      <c r="K162" s="13"/>
      <c r="L162" s="183"/>
      <c r="M162" s="189"/>
      <c r="N162" s="190"/>
      <c r="O162" s="190"/>
      <c r="P162" s="190"/>
      <c r="Q162" s="190"/>
      <c r="R162" s="190"/>
      <c r="S162" s="190"/>
      <c r="T162" s="19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5" t="s">
        <v>138</v>
      </c>
      <c r="AU162" s="185" t="s">
        <v>83</v>
      </c>
      <c r="AV162" s="13" t="s">
        <v>83</v>
      </c>
      <c r="AW162" s="13" t="s">
        <v>31</v>
      </c>
      <c r="AX162" s="13" t="s">
        <v>74</v>
      </c>
      <c r="AY162" s="185" t="s">
        <v>129</v>
      </c>
    </row>
    <row r="163" spans="1:51" s="13" customFormat="1" ht="12">
      <c r="A163" s="13"/>
      <c r="B163" s="183"/>
      <c r="C163" s="13"/>
      <c r="D163" s="184" t="s">
        <v>138</v>
      </c>
      <c r="E163" s="185" t="s">
        <v>1</v>
      </c>
      <c r="F163" s="186" t="s">
        <v>521</v>
      </c>
      <c r="G163" s="13"/>
      <c r="H163" s="187">
        <v>1.92</v>
      </c>
      <c r="I163" s="188"/>
      <c r="J163" s="13"/>
      <c r="K163" s="13"/>
      <c r="L163" s="183"/>
      <c r="M163" s="189"/>
      <c r="N163" s="190"/>
      <c r="O163" s="190"/>
      <c r="P163" s="190"/>
      <c r="Q163" s="190"/>
      <c r="R163" s="190"/>
      <c r="S163" s="190"/>
      <c r="T163" s="19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5" t="s">
        <v>138</v>
      </c>
      <c r="AU163" s="185" t="s">
        <v>83</v>
      </c>
      <c r="AV163" s="13" t="s">
        <v>83</v>
      </c>
      <c r="AW163" s="13" t="s">
        <v>31</v>
      </c>
      <c r="AX163" s="13" t="s">
        <v>74</v>
      </c>
      <c r="AY163" s="185" t="s">
        <v>129</v>
      </c>
    </row>
    <row r="164" spans="1:51" s="14" customFormat="1" ht="12">
      <c r="A164" s="14"/>
      <c r="B164" s="192"/>
      <c r="C164" s="14"/>
      <c r="D164" s="184" t="s">
        <v>138</v>
      </c>
      <c r="E164" s="193" t="s">
        <v>1</v>
      </c>
      <c r="F164" s="194" t="s">
        <v>145</v>
      </c>
      <c r="G164" s="14"/>
      <c r="H164" s="195">
        <v>5.44</v>
      </c>
      <c r="I164" s="196"/>
      <c r="J164" s="14"/>
      <c r="K164" s="14"/>
      <c r="L164" s="192"/>
      <c r="M164" s="197"/>
      <c r="N164" s="198"/>
      <c r="O164" s="198"/>
      <c r="P164" s="198"/>
      <c r="Q164" s="198"/>
      <c r="R164" s="198"/>
      <c r="S164" s="198"/>
      <c r="T164" s="19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193" t="s">
        <v>138</v>
      </c>
      <c r="AU164" s="193" t="s">
        <v>83</v>
      </c>
      <c r="AV164" s="14" t="s">
        <v>136</v>
      </c>
      <c r="AW164" s="14" t="s">
        <v>31</v>
      </c>
      <c r="AX164" s="14" t="s">
        <v>8</v>
      </c>
      <c r="AY164" s="193" t="s">
        <v>129</v>
      </c>
    </row>
    <row r="165" spans="1:65" s="2" customFormat="1" ht="16.5" customHeight="1">
      <c r="A165" s="37"/>
      <c r="B165" s="170"/>
      <c r="C165" s="207" t="s">
        <v>206</v>
      </c>
      <c r="D165" s="207" t="s">
        <v>195</v>
      </c>
      <c r="E165" s="208" t="s">
        <v>207</v>
      </c>
      <c r="F165" s="209" t="s">
        <v>208</v>
      </c>
      <c r="G165" s="210" t="s">
        <v>182</v>
      </c>
      <c r="H165" s="211">
        <v>9.79</v>
      </c>
      <c r="I165" s="212"/>
      <c r="J165" s="211">
        <f>ROUND(I165*H165,0)</f>
        <v>0</v>
      </c>
      <c r="K165" s="209" t="s">
        <v>135</v>
      </c>
      <c r="L165" s="213"/>
      <c r="M165" s="214" t="s">
        <v>1</v>
      </c>
      <c r="N165" s="215" t="s">
        <v>39</v>
      </c>
      <c r="O165" s="76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1" t="s">
        <v>174</v>
      </c>
      <c r="AT165" s="181" t="s">
        <v>195</v>
      </c>
      <c r="AU165" s="181" t="s">
        <v>83</v>
      </c>
      <c r="AY165" s="18" t="s">
        <v>129</v>
      </c>
      <c r="BE165" s="182">
        <f>IF(N165="základní",J165,0)</f>
        <v>0</v>
      </c>
      <c r="BF165" s="182">
        <f>IF(N165="snížená",J165,0)</f>
        <v>0</v>
      </c>
      <c r="BG165" s="182">
        <f>IF(N165="zákl. přenesená",J165,0)</f>
        <v>0</v>
      </c>
      <c r="BH165" s="182">
        <f>IF(N165="sníž. přenesená",J165,0)</f>
        <v>0</v>
      </c>
      <c r="BI165" s="182">
        <f>IF(N165="nulová",J165,0)</f>
        <v>0</v>
      </c>
      <c r="BJ165" s="18" t="s">
        <v>8</v>
      </c>
      <c r="BK165" s="182">
        <f>ROUND(I165*H165,0)</f>
        <v>0</v>
      </c>
      <c r="BL165" s="18" t="s">
        <v>136</v>
      </c>
      <c r="BM165" s="181" t="s">
        <v>522</v>
      </c>
    </row>
    <row r="166" spans="1:51" s="13" customFormat="1" ht="12">
      <c r="A166" s="13"/>
      <c r="B166" s="183"/>
      <c r="C166" s="13"/>
      <c r="D166" s="184" t="s">
        <v>138</v>
      </c>
      <c r="E166" s="185" t="s">
        <v>1</v>
      </c>
      <c r="F166" s="186" t="s">
        <v>523</v>
      </c>
      <c r="G166" s="13"/>
      <c r="H166" s="187">
        <v>9.79</v>
      </c>
      <c r="I166" s="188"/>
      <c r="J166" s="13"/>
      <c r="K166" s="13"/>
      <c r="L166" s="183"/>
      <c r="M166" s="189"/>
      <c r="N166" s="190"/>
      <c r="O166" s="190"/>
      <c r="P166" s="190"/>
      <c r="Q166" s="190"/>
      <c r="R166" s="190"/>
      <c r="S166" s="190"/>
      <c r="T166" s="19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5" t="s">
        <v>138</v>
      </c>
      <c r="AU166" s="185" t="s">
        <v>83</v>
      </c>
      <c r="AV166" s="13" t="s">
        <v>83</v>
      </c>
      <c r="AW166" s="13" t="s">
        <v>31</v>
      </c>
      <c r="AX166" s="13" t="s">
        <v>8</v>
      </c>
      <c r="AY166" s="185" t="s">
        <v>129</v>
      </c>
    </row>
    <row r="167" spans="1:63" s="12" customFormat="1" ht="22.8" customHeight="1">
      <c r="A167" s="12"/>
      <c r="B167" s="157"/>
      <c r="C167" s="12"/>
      <c r="D167" s="158" t="s">
        <v>73</v>
      </c>
      <c r="E167" s="168" t="s">
        <v>136</v>
      </c>
      <c r="F167" s="168" t="s">
        <v>211</v>
      </c>
      <c r="G167" s="12"/>
      <c r="H167" s="12"/>
      <c r="I167" s="160"/>
      <c r="J167" s="169">
        <f>BK167</f>
        <v>0</v>
      </c>
      <c r="K167" s="12"/>
      <c r="L167" s="157"/>
      <c r="M167" s="162"/>
      <c r="N167" s="163"/>
      <c r="O167" s="163"/>
      <c r="P167" s="164">
        <f>SUM(P168:P175)</f>
        <v>0</v>
      </c>
      <c r="Q167" s="163"/>
      <c r="R167" s="164">
        <f>SUM(R168:R175)</f>
        <v>0.00319632</v>
      </c>
      <c r="S167" s="163"/>
      <c r="T167" s="165">
        <f>SUM(T168:T175)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58" t="s">
        <v>8</v>
      </c>
      <c r="AT167" s="166" t="s">
        <v>73</v>
      </c>
      <c r="AU167" s="166" t="s">
        <v>8</v>
      </c>
      <c r="AY167" s="158" t="s">
        <v>129</v>
      </c>
      <c r="BK167" s="167">
        <f>SUM(BK168:BK175)</f>
        <v>0</v>
      </c>
    </row>
    <row r="168" spans="1:65" s="2" customFormat="1" ht="16.5" customHeight="1">
      <c r="A168" s="37"/>
      <c r="B168" s="170"/>
      <c r="C168" s="171" t="s">
        <v>9</v>
      </c>
      <c r="D168" s="171" t="s">
        <v>131</v>
      </c>
      <c r="E168" s="172" t="s">
        <v>212</v>
      </c>
      <c r="F168" s="173" t="s">
        <v>213</v>
      </c>
      <c r="G168" s="174" t="s">
        <v>155</v>
      </c>
      <c r="H168" s="175">
        <v>1.36</v>
      </c>
      <c r="I168" s="176"/>
      <c r="J168" s="175">
        <f>ROUND(I168*H168,0)</f>
        <v>0</v>
      </c>
      <c r="K168" s="173" t="s">
        <v>135</v>
      </c>
      <c r="L168" s="38"/>
      <c r="M168" s="177" t="s">
        <v>1</v>
      </c>
      <c r="N168" s="178" t="s">
        <v>39</v>
      </c>
      <c r="O168" s="76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1" t="s">
        <v>136</v>
      </c>
      <c r="AT168" s="181" t="s">
        <v>131</v>
      </c>
      <c r="AU168" s="181" t="s">
        <v>83</v>
      </c>
      <c r="AY168" s="18" t="s">
        <v>129</v>
      </c>
      <c r="BE168" s="182">
        <f>IF(N168="základní",J168,0)</f>
        <v>0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18" t="s">
        <v>8</v>
      </c>
      <c r="BK168" s="182">
        <f>ROUND(I168*H168,0)</f>
        <v>0</v>
      </c>
      <c r="BL168" s="18" t="s">
        <v>136</v>
      </c>
      <c r="BM168" s="181" t="s">
        <v>524</v>
      </c>
    </row>
    <row r="169" spans="1:51" s="13" customFormat="1" ht="12">
      <c r="A169" s="13"/>
      <c r="B169" s="183"/>
      <c r="C169" s="13"/>
      <c r="D169" s="184" t="s">
        <v>138</v>
      </c>
      <c r="E169" s="185" t="s">
        <v>1</v>
      </c>
      <c r="F169" s="186" t="s">
        <v>525</v>
      </c>
      <c r="G169" s="13"/>
      <c r="H169" s="187">
        <v>0.88</v>
      </c>
      <c r="I169" s="188"/>
      <c r="J169" s="13"/>
      <c r="K169" s="13"/>
      <c r="L169" s="183"/>
      <c r="M169" s="189"/>
      <c r="N169" s="190"/>
      <c r="O169" s="190"/>
      <c r="P169" s="190"/>
      <c r="Q169" s="190"/>
      <c r="R169" s="190"/>
      <c r="S169" s="190"/>
      <c r="T169" s="19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5" t="s">
        <v>138</v>
      </c>
      <c r="AU169" s="185" t="s">
        <v>83</v>
      </c>
      <c r="AV169" s="13" t="s">
        <v>83</v>
      </c>
      <c r="AW169" s="13" t="s">
        <v>31</v>
      </c>
      <c r="AX169" s="13" t="s">
        <v>74</v>
      </c>
      <c r="AY169" s="185" t="s">
        <v>129</v>
      </c>
    </row>
    <row r="170" spans="1:51" s="13" customFormat="1" ht="12">
      <c r="A170" s="13"/>
      <c r="B170" s="183"/>
      <c r="C170" s="13"/>
      <c r="D170" s="184" t="s">
        <v>138</v>
      </c>
      <c r="E170" s="185" t="s">
        <v>1</v>
      </c>
      <c r="F170" s="186" t="s">
        <v>526</v>
      </c>
      <c r="G170" s="13"/>
      <c r="H170" s="187">
        <v>0.48</v>
      </c>
      <c r="I170" s="188"/>
      <c r="J170" s="13"/>
      <c r="K170" s="13"/>
      <c r="L170" s="183"/>
      <c r="M170" s="189"/>
      <c r="N170" s="190"/>
      <c r="O170" s="190"/>
      <c r="P170" s="190"/>
      <c r="Q170" s="190"/>
      <c r="R170" s="190"/>
      <c r="S170" s="190"/>
      <c r="T170" s="19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5" t="s">
        <v>138</v>
      </c>
      <c r="AU170" s="185" t="s">
        <v>83</v>
      </c>
      <c r="AV170" s="13" t="s">
        <v>83</v>
      </c>
      <c r="AW170" s="13" t="s">
        <v>31</v>
      </c>
      <c r="AX170" s="13" t="s">
        <v>74</v>
      </c>
      <c r="AY170" s="185" t="s">
        <v>129</v>
      </c>
    </row>
    <row r="171" spans="1:51" s="14" customFormat="1" ht="12">
      <c r="A171" s="14"/>
      <c r="B171" s="192"/>
      <c r="C171" s="14"/>
      <c r="D171" s="184" t="s">
        <v>138</v>
      </c>
      <c r="E171" s="193" t="s">
        <v>1</v>
      </c>
      <c r="F171" s="194" t="s">
        <v>145</v>
      </c>
      <c r="G171" s="14"/>
      <c r="H171" s="195">
        <v>1.36</v>
      </c>
      <c r="I171" s="196"/>
      <c r="J171" s="14"/>
      <c r="K171" s="14"/>
      <c r="L171" s="192"/>
      <c r="M171" s="197"/>
      <c r="N171" s="198"/>
      <c r="O171" s="198"/>
      <c r="P171" s="198"/>
      <c r="Q171" s="198"/>
      <c r="R171" s="198"/>
      <c r="S171" s="198"/>
      <c r="T171" s="19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193" t="s">
        <v>138</v>
      </c>
      <c r="AU171" s="193" t="s">
        <v>83</v>
      </c>
      <c r="AV171" s="14" t="s">
        <v>136</v>
      </c>
      <c r="AW171" s="14" t="s">
        <v>31</v>
      </c>
      <c r="AX171" s="14" t="s">
        <v>8</v>
      </c>
      <c r="AY171" s="193" t="s">
        <v>129</v>
      </c>
    </row>
    <row r="172" spans="1:65" s="2" customFormat="1" ht="24.15" customHeight="1">
      <c r="A172" s="37"/>
      <c r="B172" s="170"/>
      <c r="C172" s="171" t="s">
        <v>217</v>
      </c>
      <c r="D172" s="171" t="s">
        <v>131</v>
      </c>
      <c r="E172" s="172" t="s">
        <v>218</v>
      </c>
      <c r="F172" s="173" t="s">
        <v>219</v>
      </c>
      <c r="G172" s="174" t="s">
        <v>155</v>
      </c>
      <c r="H172" s="175">
        <v>0.09</v>
      </c>
      <c r="I172" s="176"/>
      <c r="J172" s="175">
        <f>ROUND(I172*H172,0)</f>
        <v>0</v>
      </c>
      <c r="K172" s="173" t="s">
        <v>135</v>
      </c>
      <c r="L172" s="38"/>
      <c r="M172" s="177" t="s">
        <v>1</v>
      </c>
      <c r="N172" s="178" t="s">
        <v>39</v>
      </c>
      <c r="O172" s="76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1" t="s">
        <v>136</v>
      </c>
      <c r="AT172" s="181" t="s">
        <v>131</v>
      </c>
      <c r="AU172" s="181" t="s">
        <v>83</v>
      </c>
      <c r="AY172" s="18" t="s">
        <v>129</v>
      </c>
      <c r="BE172" s="182">
        <f>IF(N172="základní",J172,0)</f>
        <v>0</v>
      </c>
      <c r="BF172" s="182">
        <f>IF(N172="snížená",J172,0)</f>
        <v>0</v>
      </c>
      <c r="BG172" s="182">
        <f>IF(N172="zákl. přenesená",J172,0)</f>
        <v>0</v>
      </c>
      <c r="BH172" s="182">
        <f>IF(N172="sníž. přenesená",J172,0)</f>
        <v>0</v>
      </c>
      <c r="BI172" s="182">
        <f>IF(N172="nulová",J172,0)</f>
        <v>0</v>
      </c>
      <c r="BJ172" s="18" t="s">
        <v>8</v>
      </c>
      <c r="BK172" s="182">
        <f>ROUND(I172*H172,0)</f>
        <v>0</v>
      </c>
      <c r="BL172" s="18" t="s">
        <v>136</v>
      </c>
      <c r="BM172" s="181" t="s">
        <v>527</v>
      </c>
    </row>
    <row r="173" spans="1:51" s="13" customFormat="1" ht="12">
      <c r="A173" s="13"/>
      <c r="B173" s="183"/>
      <c r="C173" s="13"/>
      <c r="D173" s="184" t="s">
        <v>138</v>
      </c>
      <c r="E173" s="185" t="s">
        <v>1</v>
      </c>
      <c r="F173" s="186" t="s">
        <v>528</v>
      </c>
      <c r="G173" s="13"/>
      <c r="H173" s="187">
        <v>0.09</v>
      </c>
      <c r="I173" s="188"/>
      <c r="J173" s="13"/>
      <c r="K173" s="13"/>
      <c r="L173" s="183"/>
      <c r="M173" s="189"/>
      <c r="N173" s="190"/>
      <c r="O173" s="190"/>
      <c r="P173" s="190"/>
      <c r="Q173" s="190"/>
      <c r="R173" s="190"/>
      <c r="S173" s="190"/>
      <c r="T173" s="19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5" t="s">
        <v>138</v>
      </c>
      <c r="AU173" s="185" t="s">
        <v>83</v>
      </c>
      <c r="AV173" s="13" t="s">
        <v>83</v>
      </c>
      <c r="AW173" s="13" t="s">
        <v>31</v>
      </c>
      <c r="AX173" s="13" t="s">
        <v>8</v>
      </c>
      <c r="AY173" s="185" t="s">
        <v>129</v>
      </c>
    </row>
    <row r="174" spans="1:65" s="2" customFormat="1" ht="16.5" customHeight="1">
      <c r="A174" s="37"/>
      <c r="B174" s="170"/>
      <c r="C174" s="171" t="s">
        <v>222</v>
      </c>
      <c r="D174" s="171" t="s">
        <v>131</v>
      </c>
      <c r="E174" s="172" t="s">
        <v>223</v>
      </c>
      <c r="F174" s="173" t="s">
        <v>224</v>
      </c>
      <c r="G174" s="174" t="s">
        <v>134</v>
      </c>
      <c r="H174" s="175">
        <v>0.5</v>
      </c>
      <c r="I174" s="176"/>
      <c r="J174" s="175">
        <f>ROUND(I174*H174,0)</f>
        <v>0</v>
      </c>
      <c r="K174" s="173" t="s">
        <v>135</v>
      </c>
      <c r="L174" s="38"/>
      <c r="M174" s="177" t="s">
        <v>1</v>
      </c>
      <c r="N174" s="178" t="s">
        <v>39</v>
      </c>
      <c r="O174" s="76"/>
      <c r="P174" s="179">
        <f>O174*H174</f>
        <v>0</v>
      </c>
      <c r="Q174" s="179">
        <v>0.00639264</v>
      </c>
      <c r="R174" s="179">
        <f>Q174*H174</f>
        <v>0.00319632</v>
      </c>
      <c r="S174" s="179">
        <v>0</v>
      </c>
      <c r="T174" s="18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1" t="s">
        <v>136</v>
      </c>
      <c r="AT174" s="181" t="s">
        <v>131</v>
      </c>
      <c r="AU174" s="181" t="s">
        <v>83</v>
      </c>
      <c r="AY174" s="18" t="s">
        <v>129</v>
      </c>
      <c r="BE174" s="182">
        <f>IF(N174="základní",J174,0)</f>
        <v>0</v>
      </c>
      <c r="BF174" s="182">
        <f>IF(N174="snížená",J174,0)</f>
        <v>0</v>
      </c>
      <c r="BG174" s="182">
        <f>IF(N174="zákl. přenesená",J174,0)</f>
        <v>0</v>
      </c>
      <c r="BH174" s="182">
        <f>IF(N174="sníž. přenesená",J174,0)</f>
        <v>0</v>
      </c>
      <c r="BI174" s="182">
        <f>IF(N174="nulová",J174,0)</f>
        <v>0</v>
      </c>
      <c r="BJ174" s="18" t="s">
        <v>8</v>
      </c>
      <c r="BK174" s="182">
        <f>ROUND(I174*H174,0)</f>
        <v>0</v>
      </c>
      <c r="BL174" s="18" t="s">
        <v>136</v>
      </c>
      <c r="BM174" s="181" t="s">
        <v>529</v>
      </c>
    </row>
    <row r="175" spans="1:51" s="13" customFormat="1" ht="12">
      <c r="A175" s="13"/>
      <c r="B175" s="183"/>
      <c r="C175" s="13"/>
      <c r="D175" s="184" t="s">
        <v>138</v>
      </c>
      <c r="E175" s="185" t="s">
        <v>1</v>
      </c>
      <c r="F175" s="186" t="s">
        <v>530</v>
      </c>
      <c r="G175" s="13"/>
      <c r="H175" s="187">
        <v>0.5</v>
      </c>
      <c r="I175" s="188"/>
      <c r="J175" s="13"/>
      <c r="K175" s="13"/>
      <c r="L175" s="183"/>
      <c r="M175" s="189"/>
      <c r="N175" s="190"/>
      <c r="O175" s="190"/>
      <c r="P175" s="190"/>
      <c r="Q175" s="190"/>
      <c r="R175" s="190"/>
      <c r="S175" s="190"/>
      <c r="T175" s="19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5" t="s">
        <v>138</v>
      </c>
      <c r="AU175" s="185" t="s">
        <v>83</v>
      </c>
      <c r="AV175" s="13" t="s">
        <v>83</v>
      </c>
      <c r="AW175" s="13" t="s">
        <v>31</v>
      </c>
      <c r="AX175" s="13" t="s">
        <v>8</v>
      </c>
      <c r="AY175" s="185" t="s">
        <v>129</v>
      </c>
    </row>
    <row r="176" spans="1:63" s="12" customFormat="1" ht="22.8" customHeight="1">
      <c r="A176" s="12"/>
      <c r="B176" s="157"/>
      <c r="C176" s="12"/>
      <c r="D176" s="158" t="s">
        <v>73</v>
      </c>
      <c r="E176" s="168" t="s">
        <v>157</v>
      </c>
      <c r="F176" s="168" t="s">
        <v>227</v>
      </c>
      <c r="G176" s="12"/>
      <c r="H176" s="12"/>
      <c r="I176" s="160"/>
      <c r="J176" s="169">
        <f>BK176</f>
        <v>0</v>
      </c>
      <c r="K176" s="12"/>
      <c r="L176" s="157"/>
      <c r="M176" s="162"/>
      <c r="N176" s="163"/>
      <c r="O176" s="163"/>
      <c r="P176" s="164">
        <f>SUM(P177:P190)</f>
        <v>0</v>
      </c>
      <c r="Q176" s="163"/>
      <c r="R176" s="164">
        <f>SUM(R177:R190)</f>
        <v>3.0452000000000004</v>
      </c>
      <c r="S176" s="163"/>
      <c r="T176" s="165">
        <f>SUM(T177:T190)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58" t="s">
        <v>8</v>
      </c>
      <c r="AT176" s="166" t="s">
        <v>73</v>
      </c>
      <c r="AU176" s="166" t="s">
        <v>8</v>
      </c>
      <c r="AY176" s="158" t="s">
        <v>129</v>
      </c>
      <c r="BK176" s="167">
        <f>SUM(BK177:BK190)</f>
        <v>0</v>
      </c>
    </row>
    <row r="177" spans="1:65" s="2" customFormat="1" ht="37.8" customHeight="1">
      <c r="A177" s="37"/>
      <c r="B177" s="170"/>
      <c r="C177" s="171" t="s">
        <v>228</v>
      </c>
      <c r="D177" s="171" t="s">
        <v>131</v>
      </c>
      <c r="E177" s="172" t="s">
        <v>229</v>
      </c>
      <c r="F177" s="173" t="s">
        <v>230</v>
      </c>
      <c r="G177" s="174" t="s">
        <v>134</v>
      </c>
      <c r="H177" s="175">
        <v>29</v>
      </c>
      <c r="I177" s="176"/>
      <c r="J177" s="175">
        <f>ROUND(I177*H177,0)</f>
        <v>0</v>
      </c>
      <c r="K177" s="173" t="s">
        <v>135</v>
      </c>
      <c r="L177" s="38"/>
      <c r="M177" s="177" t="s">
        <v>1</v>
      </c>
      <c r="N177" s="178" t="s">
        <v>39</v>
      </c>
      <c r="O177" s="76"/>
      <c r="P177" s="179">
        <f>O177*H177</f>
        <v>0</v>
      </c>
      <c r="Q177" s="179">
        <v>0</v>
      </c>
      <c r="R177" s="179">
        <f>Q177*H177</f>
        <v>0</v>
      </c>
      <c r="S177" s="179">
        <v>0</v>
      </c>
      <c r="T177" s="18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1" t="s">
        <v>136</v>
      </c>
      <c r="AT177" s="181" t="s">
        <v>131</v>
      </c>
      <c r="AU177" s="181" t="s">
        <v>83</v>
      </c>
      <c r="AY177" s="18" t="s">
        <v>129</v>
      </c>
      <c r="BE177" s="182">
        <f>IF(N177="základní",J177,0)</f>
        <v>0</v>
      </c>
      <c r="BF177" s="182">
        <f>IF(N177="snížená",J177,0)</f>
        <v>0</v>
      </c>
      <c r="BG177" s="182">
        <f>IF(N177="zákl. přenesená",J177,0)</f>
        <v>0</v>
      </c>
      <c r="BH177" s="182">
        <f>IF(N177="sníž. přenesená",J177,0)</f>
        <v>0</v>
      </c>
      <c r="BI177" s="182">
        <f>IF(N177="nulová",J177,0)</f>
        <v>0</v>
      </c>
      <c r="BJ177" s="18" t="s">
        <v>8</v>
      </c>
      <c r="BK177" s="182">
        <f>ROUND(I177*H177,0)</f>
        <v>0</v>
      </c>
      <c r="BL177" s="18" t="s">
        <v>136</v>
      </c>
      <c r="BM177" s="181" t="s">
        <v>531</v>
      </c>
    </row>
    <row r="178" spans="1:51" s="13" customFormat="1" ht="12">
      <c r="A178" s="13"/>
      <c r="B178" s="183"/>
      <c r="C178" s="13"/>
      <c r="D178" s="184" t="s">
        <v>138</v>
      </c>
      <c r="E178" s="185" t="s">
        <v>1</v>
      </c>
      <c r="F178" s="186" t="s">
        <v>532</v>
      </c>
      <c r="G178" s="13"/>
      <c r="H178" s="187">
        <v>29</v>
      </c>
      <c r="I178" s="188"/>
      <c r="J178" s="13"/>
      <c r="K178" s="13"/>
      <c r="L178" s="183"/>
      <c r="M178" s="189"/>
      <c r="N178" s="190"/>
      <c r="O178" s="190"/>
      <c r="P178" s="190"/>
      <c r="Q178" s="190"/>
      <c r="R178" s="190"/>
      <c r="S178" s="190"/>
      <c r="T178" s="19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5" t="s">
        <v>138</v>
      </c>
      <c r="AU178" s="185" t="s">
        <v>83</v>
      </c>
      <c r="AV178" s="13" t="s">
        <v>83</v>
      </c>
      <c r="AW178" s="13" t="s">
        <v>31</v>
      </c>
      <c r="AX178" s="13" t="s">
        <v>74</v>
      </c>
      <c r="AY178" s="185" t="s">
        <v>129</v>
      </c>
    </row>
    <row r="179" spans="1:51" s="14" customFormat="1" ht="12">
      <c r="A179" s="14"/>
      <c r="B179" s="192"/>
      <c r="C179" s="14"/>
      <c r="D179" s="184" t="s">
        <v>138</v>
      </c>
      <c r="E179" s="193" t="s">
        <v>1</v>
      </c>
      <c r="F179" s="194" t="s">
        <v>145</v>
      </c>
      <c r="G179" s="14"/>
      <c r="H179" s="195">
        <v>29</v>
      </c>
      <c r="I179" s="196"/>
      <c r="J179" s="14"/>
      <c r="K179" s="14"/>
      <c r="L179" s="192"/>
      <c r="M179" s="197"/>
      <c r="N179" s="198"/>
      <c r="O179" s="198"/>
      <c r="P179" s="198"/>
      <c r="Q179" s="198"/>
      <c r="R179" s="198"/>
      <c r="S179" s="198"/>
      <c r="T179" s="19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93" t="s">
        <v>138</v>
      </c>
      <c r="AU179" s="193" t="s">
        <v>83</v>
      </c>
      <c r="AV179" s="14" t="s">
        <v>136</v>
      </c>
      <c r="AW179" s="14" t="s">
        <v>31</v>
      </c>
      <c r="AX179" s="14" t="s">
        <v>8</v>
      </c>
      <c r="AY179" s="193" t="s">
        <v>129</v>
      </c>
    </row>
    <row r="180" spans="1:65" s="2" customFormat="1" ht="37.8" customHeight="1">
      <c r="A180" s="37"/>
      <c r="B180" s="170"/>
      <c r="C180" s="171" t="s">
        <v>234</v>
      </c>
      <c r="D180" s="171" t="s">
        <v>131</v>
      </c>
      <c r="E180" s="172" t="s">
        <v>235</v>
      </c>
      <c r="F180" s="173" t="s">
        <v>236</v>
      </c>
      <c r="G180" s="174" t="s">
        <v>134</v>
      </c>
      <c r="H180" s="175">
        <v>14.5</v>
      </c>
      <c r="I180" s="176"/>
      <c r="J180" s="175">
        <f>ROUND(I180*H180,0)</f>
        <v>0</v>
      </c>
      <c r="K180" s="173" t="s">
        <v>135</v>
      </c>
      <c r="L180" s="38"/>
      <c r="M180" s="177" t="s">
        <v>1</v>
      </c>
      <c r="N180" s="178" t="s">
        <v>39</v>
      </c>
      <c r="O180" s="76"/>
      <c r="P180" s="179">
        <f>O180*H180</f>
        <v>0</v>
      </c>
      <c r="Q180" s="179">
        <v>0</v>
      </c>
      <c r="R180" s="179">
        <f>Q180*H180</f>
        <v>0</v>
      </c>
      <c r="S180" s="179">
        <v>0</v>
      </c>
      <c r="T180" s="18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1" t="s">
        <v>136</v>
      </c>
      <c r="AT180" s="181" t="s">
        <v>131</v>
      </c>
      <c r="AU180" s="181" t="s">
        <v>83</v>
      </c>
      <c r="AY180" s="18" t="s">
        <v>129</v>
      </c>
      <c r="BE180" s="182">
        <f>IF(N180="základní",J180,0)</f>
        <v>0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18" t="s">
        <v>8</v>
      </c>
      <c r="BK180" s="182">
        <f>ROUND(I180*H180,0)</f>
        <v>0</v>
      </c>
      <c r="BL180" s="18" t="s">
        <v>136</v>
      </c>
      <c r="BM180" s="181" t="s">
        <v>533</v>
      </c>
    </row>
    <row r="181" spans="1:51" s="13" customFormat="1" ht="12">
      <c r="A181" s="13"/>
      <c r="B181" s="183"/>
      <c r="C181" s="13"/>
      <c r="D181" s="184" t="s">
        <v>138</v>
      </c>
      <c r="E181" s="185" t="s">
        <v>1</v>
      </c>
      <c r="F181" s="186" t="s">
        <v>534</v>
      </c>
      <c r="G181" s="13"/>
      <c r="H181" s="187">
        <v>14.5</v>
      </c>
      <c r="I181" s="188"/>
      <c r="J181" s="13"/>
      <c r="K181" s="13"/>
      <c r="L181" s="183"/>
      <c r="M181" s="189"/>
      <c r="N181" s="190"/>
      <c r="O181" s="190"/>
      <c r="P181" s="190"/>
      <c r="Q181" s="190"/>
      <c r="R181" s="190"/>
      <c r="S181" s="190"/>
      <c r="T181" s="19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5" t="s">
        <v>138</v>
      </c>
      <c r="AU181" s="185" t="s">
        <v>83</v>
      </c>
      <c r="AV181" s="13" t="s">
        <v>83</v>
      </c>
      <c r="AW181" s="13" t="s">
        <v>31</v>
      </c>
      <c r="AX181" s="13" t="s">
        <v>74</v>
      </c>
      <c r="AY181" s="185" t="s">
        <v>129</v>
      </c>
    </row>
    <row r="182" spans="1:51" s="14" customFormat="1" ht="12">
      <c r="A182" s="14"/>
      <c r="B182" s="192"/>
      <c r="C182" s="14"/>
      <c r="D182" s="184" t="s">
        <v>138</v>
      </c>
      <c r="E182" s="193" t="s">
        <v>1</v>
      </c>
      <c r="F182" s="194" t="s">
        <v>145</v>
      </c>
      <c r="G182" s="14"/>
      <c r="H182" s="195">
        <v>14.5</v>
      </c>
      <c r="I182" s="196"/>
      <c r="J182" s="14"/>
      <c r="K182" s="14"/>
      <c r="L182" s="192"/>
      <c r="M182" s="197"/>
      <c r="N182" s="198"/>
      <c r="O182" s="198"/>
      <c r="P182" s="198"/>
      <c r="Q182" s="198"/>
      <c r="R182" s="198"/>
      <c r="S182" s="198"/>
      <c r="T182" s="19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193" t="s">
        <v>138</v>
      </c>
      <c r="AU182" s="193" t="s">
        <v>83</v>
      </c>
      <c r="AV182" s="14" t="s">
        <v>136</v>
      </c>
      <c r="AW182" s="14" t="s">
        <v>31</v>
      </c>
      <c r="AX182" s="14" t="s">
        <v>8</v>
      </c>
      <c r="AY182" s="193" t="s">
        <v>129</v>
      </c>
    </row>
    <row r="183" spans="1:65" s="2" customFormat="1" ht="33" customHeight="1">
      <c r="A183" s="37"/>
      <c r="B183" s="170"/>
      <c r="C183" s="171" t="s">
        <v>240</v>
      </c>
      <c r="D183" s="171" t="s">
        <v>131</v>
      </c>
      <c r="E183" s="172" t="s">
        <v>241</v>
      </c>
      <c r="F183" s="173" t="s">
        <v>242</v>
      </c>
      <c r="G183" s="174" t="s">
        <v>134</v>
      </c>
      <c r="H183" s="175">
        <v>36.25</v>
      </c>
      <c r="I183" s="176"/>
      <c r="J183" s="175">
        <f>ROUND(I183*H183,0)</f>
        <v>0</v>
      </c>
      <c r="K183" s="173" t="s">
        <v>135</v>
      </c>
      <c r="L183" s="38"/>
      <c r="M183" s="177" t="s">
        <v>1</v>
      </c>
      <c r="N183" s="178" t="s">
        <v>39</v>
      </c>
      <c r="O183" s="76"/>
      <c r="P183" s="179">
        <f>O183*H183</f>
        <v>0</v>
      </c>
      <c r="Q183" s="179">
        <v>0</v>
      </c>
      <c r="R183" s="179">
        <f>Q183*H183</f>
        <v>0</v>
      </c>
      <c r="S183" s="179">
        <v>0</v>
      </c>
      <c r="T183" s="18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1" t="s">
        <v>136</v>
      </c>
      <c r="AT183" s="181" t="s">
        <v>131</v>
      </c>
      <c r="AU183" s="181" t="s">
        <v>83</v>
      </c>
      <c r="AY183" s="18" t="s">
        <v>129</v>
      </c>
      <c r="BE183" s="182">
        <f>IF(N183="základní",J183,0)</f>
        <v>0</v>
      </c>
      <c r="BF183" s="182">
        <f>IF(N183="snížená",J183,0)</f>
        <v>0</v>
      </c>
      <c r="BG183" s="182">
        <f>IF(N183="zákl. přenesená",J183,0)</f>
        <v>0</v>
      </c>
      <c r="BH183" s="182">
        <f>IF(N183="sníž. přenesená",J183,0)</f>
        <v>0</v>
      </c>
      <c r="BI183" s="182">
        <f>IF(N183="nulová",J183,0)</f>
        <v>0</v>
      </c>
      <c r="BJ183" s="18" t="s">
        <v>8</v>
      </c>
      <c r="BK183" s="182">
        <f>ROUND(I183*H183,0)</f>
        <v>0</v>
      </c>
      <c r="BL183" s="18" t="s">
        <v>136</v>
      </c>
      <c r="BM183" s="181" t="s">
        <v>535</v>
      </c>
    </row>
    <row r="184" spans="1:51" s="13" customFormat="1" ht="12">
      <c r="A184" s="13"/>
      <c r="B184" s="183"/>
      <c r="C184" s="13"/>
      <c r="D184" s="184" t="s">
        <v>138</v>
      </c>
      <c r="E184" s="185" t="s">
        <v>1</v>
      </c>
      <c r="F184" s="186" t="s">
        <v>536</v>
      </c>
      <c r="G184" s="13"/>
      <c r="H184" s="187">
        <v>36.25</v>
      </c>
      <c r="I184" s="188"/>
      <c r="J184" s="13"/>
      <c r="K184" s="13"/>
      <c r="L184" s="183"/>
      <c r="M184" s="189"/>
      <c r="N184" s="190"/>
      <c r="O184" s="190"/>
      <c r="P184" s="190"/>
      <c r="Q184" s="190"/>
      <c r="R184" s="190"/>
      <c r="S184" s="190"/>
      <c r="T184" s="19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5" t="s">
        <v>138</v>
      </c>
      <c r="AU184" s="185" t="s">
        <v>83</v>
      </c>
      <c r="AV184" s="13" t="s">
        <v>83</v>
      </c>
      <c r="AW184" s="13" t="s">
        <v>31</v>
      </c>
      <c r="AX184" s="13" t="s">
        <v>8</v>
      </c>
      <c r="AY184" s="185" t="s">
        <v>129</v>
      </c>
    </row>
    <row r="185" spans="1:65" s="2" customFormat="1" ht="24.15" customHeight="1">
      <c r="A185" s="37"/>
      <c r="B185" s="170"/>
      <c r="C185" s="171" t="s">
        <v>7</v>
      </c>
      <c r="D185" s="171" t="s">
        <v>131</v>
      </c>
      <c r="E185" s="172" t="s">
        <v>245</v>
      </c>
      <c r="F185" s="173" t="s">
        <v>246</v>
      </c>
      <c r="G185" s="174" t="s">
        <v>134</v>
      </c>
      <c r="H185" s="175">
        <v>5</v>
      </c>
      <c r="I185" s="176"/>
      <c r="J185" s="175">
        <f>ROUND(I185*H185,0)</f>
        <v>0</v>
      </c>
      <c r="K185" s="173" t="s">
        <v>135</v>
      </c>
      <c r="L185" s="38"/>
      <c r="M185" s="177" t="s">
        <v>1</v>
      </c>
      <c r="N185" s="178" t="s">
        <v>39</v>
      </c>
      <c r="O185" s="76"/>
      <c r="P185" s="179">
        <f>O185*H185</f>
        <v>0</v>
      </c>
      <c r="Q185" s="179">
        <v>0.60904</v>
      </c>
      <c r="R185" s="179">
        <f>Q185*H185</f>
        <v>3.0452000000000004</v>
      </c>
      <c r="S185" s="179">
        <v>0</v>
      </c>
      <c r="T185" s="180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1" t="s">
        <v>136</v>
      </c>
      <c r="AT185" s="181" t="s">
        <v>131</v>
      </c>
      <c r="AU185" s="181" t="s">
        <v>83</v>
      </c>
      <c r="AY185" s="18" t="s">
        <v>129</v>
      </c>
      <c r="BE185" s="182">
        <f>IF(N185="základní",J185,0)</f>
        <v>0</v>
      </c>
      <c r="BF185" s="182">
        <f>IF(N185="snížená",J185,0)</f>
        <v>0</v>
      </c>
      <c r="BG185" s="182">
        <f>IF(N185="zákl. přenesená",J185,0)</f>
        <v>0</v>
      </c>
      <c r="BH185" s="182">
        <f>IF(N185="sníž. přenesená",J185,0)</f>
        <v>0</v>
      </c>
      <c r="BI185" s="182">
        <f>IF(N185="nulová",J185,0)</f>
        <v>0</v>
      </c>
      <c r="BJ185" s="18" t="s">
        <v>8</v>
      </c>
      <c r="BK185" s="182">
        <f>ROUND(I185*H185,0)</f>
        <v>0</v>
      </c>
      <c r="BL185" s="18" t="s">
        <v>136</v>
      </c>
      <c r="BM185" s="181" t="s">
        <v>537</v>
      </c>
    </row>
    <row r="186" spans="1:51" s="13" customFormat="1" ht="12">
      <c r="A186" s="13"/>
      <c r="B186" s="183"/>
      <c r="C186" s="13"/>
      <c r="D186" s="184" t="s">
        <v>138</v>
      </c>
      <c r="E186" s="185" t="s">
        <v>1</v>
      </c>
      <c r="F186" s="186" t="s">
        <v>496</v>
      </c>
      <c r="G186" s="13"/>
      <c r="H186" s="187">
        <v>5</v>
      </c>
      <c r="I186" s="188"/>
      <c r="J186" s="13"/>
      <c r="K186" s="13"/>
      <c r="L186" s="183"/>
      <c r="M186" s="189"/>
      <c r="N186" s="190"/>
      <c r="O186" s="190"/>
      <c r="P186" s="190"/>
      <c r="Q186" s="190"/>
      <c r="R186" s="190"/>
      <c r="S186" s="190"/>
      <c r="T186" s="19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5" t="s">
        <v>138</v>
      </c>
      <c r="AU186" s="185" t="s">
        <v>83</v>
      </c>
      <c r="AV186" s="13" t="s">
        <v>83</v>
      </c>
      <c r="AW186" s="13" t="s">
        <v>31</v>
      </c>
      <c r="AX186" s="13" t="s">
        <v>8</v>
      </c>
      <c r="AY186" s="185" t="s">
        <v>129</v>
      </c>
    </row>
    <row r="187" spans="1:65" s="2" customFormat="1" ht="24.15" customHeight="1">
      <c r="A187" s="37"/>
      <c r="B187" s="170"/>
      <c r="C187" s="171" t="s">
        <v>248</v>
      </c>
      <c r="D187" s="171" t="s">
        <v>131</v>
      </c>
      <c r="E187" s="172" t="s">
        <v>249</v>
      </c>
      <c r="F187" s="173" t="s">
        <v>250</v>
      </c>
      <c r="G187" s="174" t="s">
        <v>134</v>
      </c>
      <c r="H187" s="175">
        <v>64</v>
      </c>
      <c r="I187" s="176"/>
      <c r="J187" s="175">
        <f>ROUND(I187*H187,0)</f>
        <v>0</v>
      </c>
      <c r="K187" s="173" t="s">
        <v>135</v>
      </c>
      <c r="L187" s="38"/>
      <c r="M187" s="177" t="s">
        <v>1</v>
      </c>
      <c r="N187" s="178" t="s">
        <v>39</v>
      </c>
      <c r="O187" s="76"/>
      <c r="P187" s="179">
        <f>O187*H187</f>
        <v>0</v>
      </c>
      <c r="Q187" s="179">
        <v>0</v>
      </c>
      <c r="R187" s="179">
        <f>Q187*H187</f>
        <v>0</v>
      </c>
      <c r="S187" s="179">
        <v>0</v>
      </c>
      <c r="T187" s="180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1" t="s">
        <v>136</v>
      </c>
      <c r="AT187" s="181" t="s">
        <v>131</v>
      </c>
      <c r="AU187" s="181" t="s">
        <v>83</v>
      </c>
      <c r="AY187" s="18" t="s">
        <v>129</v>
      </c>
      <c r="BE187" s="182">
        <f>IF(N187="základní",J187,0)</f>
        <v>0</v>
      </c>
      <c r="BF187" s="182">
        <f>IF(N187="snížená",J187,0)</f>
        <v>0</v>
      </c>
      <c r="BG187" s="182">
        <f>IF(N187="zákl. přenesená",J187,0)</f>
        <v>0</v>
      </c>
      <c r="BH187" s="182">
        <f>IF(N187="sníž. přenesená",J187,0)</f>
        <v>0</v>
      </c>
      <c r="BI187" s="182">
        <f>IF(N187="nulová",J187,0)</f>
        <v>0</v>
      </c>
      <c r="BJ187" s="18" t="s">
        <v>8</v>
      </c>
      <c r="BK187" s="182">
        <f>ROUND(I187*H187,0)</f>
        <v>0</v>
      </c>
      <c r="BL187" s="18" t="s">
        <v>136</v>
      </c>
      <c r="BM187" s="181" t="s">
        <v>538</v>
      </c>
    </row>
    <row r="188" spans="1:51" s="13" customFormat="1" ht="12">
      <c r="A188" s="13"/>
      <c r="B188" s="183"/>
      <c r="C188" s="13"/>
      <c r="D188" s="184" t="s">
        <v>138</v>
      </c>
      <c r="E188" s="185" t="s">
        <v>1</v>
      </c>
      <c r="F188" s="186" t="s">
        <v>539</v>
      </c>
      <c r="G188" s="13"/>
      <c r="H188" s="187">
        <v>35</v>
      </c>
      <c r="I188" s="188"/>
      <c r="J188" s="13"/>
      <c r="K188" s="13"/>
      <c r="L188" s="183"/>
      <c r="M188" s="189"/>
      <c r="N188" s="190"/>
      <c r="O188" s="190"/>
      <c r="P188" s="190"/>
      <c r="Q188" s="190"/>
      <c r="R188" s="190"/>
      <c r="S188" s="190"/>
      <c r="T188" s="19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5" t="s">
        <v>138</v>
      </c>
      <c r="AU188" s="185" t="s">
        <v>83</v>
      </c>
      <c r="AV188" s="13" t="s">
        <v>83</v>
      </c>
      <c r="AW188" s="13" t="s">
        <v>31</v>
      </c>
      <c r="AX188" s="13" t="s">
        <v>74</v>
      </c>
      <c r="AY188" s="185" t="s">
        <v>129</v>
      </c>
    </row>
    <row r="189" spans="1:51" s="13" customFormat="1" ht="12">
      <c r="A189" s="13"/>
      <c r="B189" s="183"/>
      <c r="C189" s="13"/>
      <c r="D189" s="184" t="s">
        <v>138</v>
      </c>
      <c r="E189" s="185" t="s">
        <v>1</v>
      </c>
      <c r="F189" s="186" t="s">
        <v>532</v>
      </c>
      <c r="G189" s="13"/>
      <c r="H189" s="187">
        <v>29</v>
      </c>
      <c r="I189" s="188"/>
      <c r="J189" s="13"/>
      <c r="K189" s="13"/>
      <c r="L189" s="183"/>
      <c r="M189" s="189"/>
      <c r="N189" s="190"/>
      <c r="O189" s="190"/>
      <c r="P189" s="190"/>
      <c r="Q189" s="190"/>
      <c r="R189" s="190"/>
      <c r="S189" s="190"/>
      <c r="T189" s="19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5" t="s">
        <v>138</v>
      </c>
      <c r="AU189" s="185" t="s">
        <v>83</v>
      </c>
      <c r="AV189" s="13" t="s">
        <v>83</v>
      </c>
      <c r="AW189" s="13" t="s">
        <v>31</v>
      </c>
      <c r="AX189" s="13" t="s">
        <v>74</v>
      </c>
      <c r="AY189" s="185" t="s">
        <v>129</v>
      </c>
    </row>
    <row r="190" spans="1:51" s="14" customFormat="1" ht="12">
      <c r="A190" s="14"/>
      <c r="B190" s="192"/>
      <c r="C190" s="14"/>
      <c r="D190" s="184" t="s">
        <v>138</v>
      </c>
      <c r="E190" s="193" t="s">
        <v>1</v>
      </c>
      <c r="F190" s="194" t="s">
        <v>145</v>
      </c>
      <c r="G190" s="14"/>
      <c r="H190" s="195">
        <v>64</v>
      </c>
      <c r="I190" s="196"/>
      <c r="J190" s="14"/>
      <c r="K190" s="14"/>
      <c r="L190" s="192"/>
      <c r="M190" s="197"/>
      <c r="N190" s="198"/>
      <c r="O190" s="198"/>
      <c r="P190" s="198"/>
      <c r="Q190" s="198"/>
      <c r="R190" s="198"/>
      <c r="S190" s="198"/>
      <c r="T190" s="19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193" t="s">
        <v>138</v>
      </c>
      <c r="AU190" s="193" t="s">
        <v>83</v>
      </c>
      <c r="AV190" s="14" t="s">
        <v>136</v>
      </c>
      <c r="AW190" s="14" t="s">
        <v>31</v>
      </c>
      <c r="AX190" s="14" t="s">
        <v>8</v>
      </c>
      <c r="AY190" s="193" t="s">
        <v>129</v>
      </c>
    </row>
    <row r="191" spans="1:63" s="12" customFormat="1" ht="22.8" customHeight="1">
      <c r="A191" s="12"/>
      <c r="B191" s="157"/>
      <c r="C191" s="12"/>
      <c r="D191" s="158" t="s">
        <v>73</v>
      </c>
      <c r="E191" s="168" t="s">
        <v>174</v>
      </c>
      <c r="F191" s="168" t="s">
        <v>257</v>
      </c>
      <c r="G191" s="12"/>
      <c r="H191" s="12"/>
      <c r="I191" s="160"/>
      <c r="J191" s="169">
        <f>BK191</f>
        <v>0</v>
      </c>
      <c r="K191" s="12"/>
      <c r="L191" s="157"/>
      <c r="M191" s="162"/>
      <c r="N191" s="163"/>
      <c r="O191" s="163"/>
      <c r="P191" s="164">
        <f>SUM(P192:P214)</f>
        <v>0</v>
      </c>
      <c r="Q191" s="163"/>
      <c r="R191" s="164">
        <f>SUM(R192:R214)</f>
        <v>1.147270202</v>
      </c>
      <c r="S191" s="163"/>
      <c r="T191" s="165">
        <f>SUM(T192:T214)</f>
        <v>0.0292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58" t="s">
        <v>8</v>
      </c>
      <c r="AT191" s="166" t="s">
        <v>73</v>
      </c>
      <c r="AU191" s="166" t="s">
        <v>8</v>
      </c>
      <c r="AY191" s="158" t="s">
        <v>129</v>
      </c>
      <c r="BK191" s="167">
        <f>SUM(BK192:BK214)</f>
        <v>0</v>
      </c>
    </row>
    <row r="192" spans="1:65" s="2" customFormat="1" ht="24.15" customHeight="1">
      <c r="A192" s="37"/>
      <c r="B192" s="170"/>
      <c r="C192" s="171" t="s">
        <v>253</v>
      </c>
      <c r="D192" s="171" t="s">
        <v>131</v>
      </c>
      <c r="E192" s="172" t="s">
        <v>540</v>
      </c>
      <c r="F192" s="173" t="s">
        <v>541</v>
      </c>
      <c r="G192" s="174" t="s">
        <v>261</v>
      </c>
      <c r="H192" s="175">
        <v>11</v>
      </c>
      <c r="I192" s="176"/>
      <c r="J192" s="175">
        <f>ROUND(I192*H192,0)</f>
        <v>0</v>
      </c>
      <c r="K192" s="173" t="s">
        <v>135</v>
      </c>
      <c r="L192" s="38"/>
      <c r="M192" s="177" t="s">
        <v>1</v>
      </c>
      <c r="N192" s="178" t="s">
        <v>39</v>
      </c>
      <c r="O192" s="76"/>
      <c r="P192" s="179">
        <f>O192*H192</f>
        <v>0</v>
      </c>
      <c r="Q192" s="179">
        <v>0</v>
      </c>
      <c r="R192" s="179">
        <f>Q192*H192</f>
        <v>0</v>
      </c>
      <c r="S192" s="179">
        <v>0</v>
      </c>
      <c r="T192" s="18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1" t="s">
        <v>136</v>
      </c>
      <c r="AT192" s="181" t="s">
        <v>131</v>
      </c>
      <c r="AU192" s="181" t="s">
        <v>83</v>
      </c>
      <c r="AY192" s="18" t="s">
        <v>129</v>
      </c>
      <c r="BE192" s="182">
        <f>IF(N192="základní",J192,0)</f>
        <v>0</v>
      </c>
      <c r="BF192" s="182">
        <f>IF(N192="snížená",J192,0)</f>
        <v>0</v>
      </c>
      <c r="BG192" s="182">
        <f>IF(N192="zákl. přenesená",J192,0)</f>
        <v>0</v>
      </c>
      <c r="BH192" s="182">
        <f>IF(N192="sníž. přenesená",J192,0)</f>
        <v>0</v>
      </c>
      <c r="BI192" s="182">
        <f>IF(N192="nulová",J192,0)</f>
        <v>0</v>
      </c>
      <c r="BJ192" s="18" t="s">
        <v>8</v>
      </c>
      <c r="BK192" s="182">
        <f>ROUND(I192*H192,0)</f>
        <v>0</v>
      </c>
      <c r="BL192" s="18" t="s">
        <v>136</v>
      </c>
      <c r="BM192" s="181" t="s">
        <v>542</v>
      </c>
    </row>
    <row r="193" spans="1:65" s="2" customFormat="1" ht="21.75" customHeight="1">
      <c r="A193" s="37"/>
      <c r="B193" s="170"/>
      <c r="C193" s="207" t="s">
        <v>258</v>
      </c>
      <c r="D193" s="207" t="s">
        <v>195</v>
      </c>
      <c r="E193" s="208" t="s">
        <v>543</v>
      </c>
      <c r="F193" s="209" t="s">
        <v>544</v>
      </c>
      <c r="G193" s="210" t="s">
        <v>261</v>
      </c>
      <c r="H193" s="211">
        <v>11</v>
      </c>
      <c r="I193" s="212"/>
      <c r="J193" s="211">
        <f>ROUND(I193*H193,0)</f>
        <v>0</v>
      </c>
      <c r="K193" s="209" t="s">
        <v>135</v>
      </c>
      <c r="L193" s="213"/>
      <c r="M193" s="214" t="s">
        <v>1</v>
      </c>
      <c r="N193" s="215" t="s">
        <v>39</v>
      </c>
      <c r="O193" s="76"/>
      <c r="P193" s="179">
        <f>O193*H193</f>
        <v>0</v>
      </c>
      <c r="Q193" s="179">
        <v>0.0145</v>
      </c>
      <c r="R193" s="179">
        <f>Q193*H193</f>
        <v>0.1595</v>
      </c>
      <c r="S193" s="179">
        <v>0</v>
      </c>
      <c r="T193" s="18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1" t="s">
        <v>174</v>
      </c>
      <c r="AT193" s="181" t="s">
        <v>195</v>
      </c>
      <c r="AU193" s="181" t="s">
        <v>83</v>
      </c>
      <c r="AY193" s="18" t="s">
        <v>129</v>
      </c>
      <c r="BE193" s="182">
        <f>IF(N193="základní",J193,0)</f>
        <v>0</v>
      </c>
      <c r="BF193" s="182">
        <f>IF(N193="snížená",J193,0)</f>
        <v>0</v>
      </c>
      <c r="BG193" s="182">
        <f>IF(N193="zákl. přenesená",J193,0)</f>
        <v>0</v>
      </c>
      <c r="BH193" s="182">
        <f>IF(N193="sníž. přenesená",J193,0)</f>
        <v>0</v>
      </c>
      <c r="BI193" s="182">
        <f>IF(N193="nulová",J193,0)</f>
        <v>0</v>
      </c>
      <c r="BJ193" s="18" t="s">
        <v>8</v>
      </c>
      <c r="BK193" s="182">
        <f>ROUND(I193*H193,0)</f>
        <v>0</v>
      </c>
      <c r="BL193" s="18" t="s">
        <v>136</v>
      </c>
      <c r="BM193" s="181" t="s">
        <v>545</v>
      </c>
    </row>
    <row r="194" spans="1:51" s="13" customFormat="1" ht="12">
      <c r="A194" s="13"/>
      <c r="B194" s="183"/>
      <c r="C194" s="13"/>
      <c r="D194" s="184" t="s">
        <v>138</v>
      </c>
      <c r="E194" s="13"/>
      <c r="F194" s="186" t="s">
        <v>546</v>
      </c>
      <c r="G194" s="13"/>
      <c r="H194" s="187">
        <v>11</v>
      </c>
      <c r="I194" s="188"/>
      <c r="J194" s="13"/>
      <c r="K194" s="13"/>
      <c r="L194" s="183"/>
      <c r="M194" s="189"/>
      <c r="N194" s="190"/>
      <c r="O194" s="190"/>
      <c r="P194" s="190"/>
      <c r="Q194" s="190"/>
      <c r="R194" s="190"/>
      <c r="S194" s="190"/>
      <c r="T194" s="19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5" t="s">
        <v>138</v>
      </c>
      <c r="AU194" s="185" t="s">
        <v>83</v>
      </c>
      <c r="AV194" s="13" t="s">
        <v>83</v>
      </c>
      <c r="AW194" s="13" t="s">
        <v>3</v>
      </c>
      <c r="AX194" s="13" t="s">
        <v>8</v>
      </c>
      <c r="AY194" s="185" t="s">
        <v>129</v>
      </c>
    </row>
    <row r="195" spans="1:65" s="2" customFormat="1" ht="24.15" customHeight="1">
      <c r="A195" s="37"/>
      <c r="B195" s="170"/>
      <c r="C195" s="171" t="s">
        <v>264</v>
      </c>
      <c r="D195" s="171" t="s">
        <v>131</v>
      </c>
      <c r="E195" s="172" t="s">
        <v>547</v>
      </c>
      <c r="F195" s="173" t="s">
        <v>548</v>
      </c>
      <c r="G195" s="174" t="s">
        <v>280</v>
      </c>
      <c r="H195" s="175">
        <v>2</v>
      </c>
      <c r="I195" s="176"/>
      <c r="J195" s="175">
        <f>ROUND(I195*H195,0)</f>
        <v>0</v>
      </c>
      <c r="K195" s="173" t="s">
        <v>135</v>
      </c>
      <c r="L195" s="38"/>
      <c r="M195" s="177" t="s">
        <v>1</v>
      </c>
      <c r="N195" s="178" t="s">
        <v>39</v>
      </c>
      <c r="O195" s="76"/>
      <c r="P195" s="179">
        <f>O195*H195</f>
        <v>0</v>
      </c>
      <c r="Q195" s="179">
        <v>0</v>
      </c>
      <c r="R195" s="179">
        <f>Q195*H195</f>
        <v>0</v>
      </c>
      <c r="S195" s="179">
        <v>0.008</v>
      </c>
      <c r="T195" s="180">
        <f>S195*H195</f>
        <v>0.016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1" t="s">
        <v>136</v>
      </c>
      <c r="AT195" s="181" t="s">
        <v>131</v>
      </c>
      <c r="AU195" s="181" t="s">
        <v>83</v>
      </c>
      <c r="AY195" s="18" t="s">
        <v>129</v>
      </c>
      <c r="BE195" s="182">
        <f>IF(N195="základní",J195,0)</f>
        <v>0</v>
      </c>
      <c r="BF195" s="182">
        <f>IF(N195="snížená",J195,0)</f>
        <v>0</v>
      </c>
      <c r="BG195" s="182">
        <f>IF(N195="zákl. přenesená",J195,0)</f>
        <v>0</v>
      </c>
      <c r="BH195" s="182">
        <f>IF(N195="sníž. přenesená",J195,0)</f>
        <v>0</v>
      </c>
      <c r="BI195" s="182">
        <f>IF(N195="nulová",J195,0)</f>
        <v>0</v>
      </c>
      <c r="BJ195" s="18" t="s">
        <v>8</v>
      </c>
      <c r="BK195" s="182">
        <f>ROUND(I195*H195,0)</f>
        <v>0</v>
      </c>
      <c r="BL195" s="18" t="s">
        <v>136</v>
      </c>
      <c r="BM195" s="181" t="s">
        <v>549</v>
      </c>
    </row>
    <row r="196" spans="1:65" s="2" customFormat="1" ht="21.75" customHeight="1">
      <c r="A196" s="37"/>
      <c r="B196" s="170"/>
      <c r="C196" s="207" t="s">
        <v>269</v>
      </c>
      <c r="D196" s="207" t="s">
        <v>195</v>
      </c>
      <c r="E196" s="208" t="s">
        <v>550</v>
      </c>
      <c r="F196" s="209" t="s">
        <v>551</v>
      </c>
      <c r="G196" s="210" t="s">
        <v>280</v>
      </c>
      <c r="H196" s="211">
        <v>1</v>
      </c>
      <c r="I196" s="212"/>
      <c r="J196" s="211">
        <f>ROUND(I196*H196,0)</f>
        <v>0</v>
      </c>
      <c r="K196" s="209" t="s">
        <v>135</v>
      </c>
      <c r="L196" s="213"/>
      <c r="M196" s="214" t="s">
        <v>1</v>
      </c>
      <c r="N196" s="215" t="s">
        <v>39</v>
      </c>
      <c r="O196" s="76"/>
      <c r="P196" s="179">
        <f>O196*H196</f>
        <v>0</v>
      </c>
      <c r="Q196" s="179">
        <v>0.008</v>
      </c>
      <c r="R196" s="179">
        <f>Q196*H196</f>
        <v>0.008</v>
      </c>
      <c r="S196" s="179">
        <v>0</v>
      </c>
      <c r="T196" s="18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1" t="s">
        <v>174</v>
      </c>
      <c r="AT196" s="181" t="s">
        <v>195</v>
      </c>
      <c r="AU196" s="181" t="s">
        <v>83</v>
      </c>
      <c r="AY196" s="18" t="s">
        <v>129</v>
      </c>
      <c r="BE196" s="182">
        <f>IF(N196="základní",J196,0)</f>
        <v>0</v>
      </c>
      <c r="BF196" s="182">
        <f>IF(N196="snížená",J196,0)</f>
        <v>0</v>
      </c>
      <c r="BG196" s="182">
        <f>IF(N196="zákl. přenesená",J196,0)</f>
        <v>0</v>
      </c>
      <c r="BH196" s="182">
        <f>IF(N196="sníž. přenesená",J196,0)</f>
        <v>0</v>
      </c>
      <c r="BI196" s="182">
        <f>IF(N196="nulová",J196,0)</f>
        <v>0</v>
      </c>
      <c r="BJ196" s="18" t="s">
        <v>8</v>
      </c>
      <c r="BK196" s="182">
        <f>ROUND(I196*H196,0)</f>
        <v>0</v>
      </c>
      <c r="BL196" s="18" t="s">
        <v>136</v>
      </c>
      <c r="BM196" s="181" t="s">
        <v>552</v>
      </c>
    </row>
    <row r="197" spans="1:65" s="2" customFormat="1" ht="33" customHeight="1">
      <c r="A197" s="37"/>
      <c r="B197" s="170"/>
      <c r="C197" s="207" t="s">
        <v>273</v>
      </c>
      <c r="D197" s="207" t="s">
        <v>195</v>
      </c>
      <c r="E197" s="208" t="s">
        <v>553</v>
      </c>
      <c r="F197" s="209" t="s">
        <v>554</v>
      </c>
      <c r="G197" s="210" t="s">
        <v>280</v>
      </c>
      <c r="H197" s="211">
        <v>1</v>
      </c>
      <c r="I197" s="212"/>
      <c r="J197" s="211">
        <f>ROUND(I197*H197,0)</f>
        <v>0</v>
      </c>
      <c r="K197" s="209" t="s">
        <v>135</v>
      </c>
      <c r="L197" s="213"/>
      <c r="M197" s="214" t="s">
        <v>1</v>
      </c>
      <c r="N197" s="215" t="s">
        <v>39</v>
      </c>
      <c r="O197" s="76"/>
      <c r="P197" s="179">
        <f>O197*H197</f>
        <v>0</v>
      </c>
      <c r="Q197" s="179">
        <v>0.0069</v>
      </c>
      <c r="R197" s="179">
        <f>Q197*H197</f>
        <v>0.0069</v>
      </c>
      <c r="S197" s="179">
        <v>0</v>
      </c>
      <c r="T197" s="180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1" t="s">
        <v>174</v>
      </c>
      <c r="AT197" s="181" t="s">
        <v>195</v>
      </c>
      <c r="AU197" s="181" t="s">
        <v>83</v>
      </c>
      <c r="AY197" s="18" t="s">
        <v>129</v>
      </c>
      <c r="BE197" s="182">
        <f>IF(N197="základní",J197,0)</f>
        <v>0</v>
      </c>
      <c r="BF197" s="182">
        <f>IF(N197="snížená",J197,0)</f>
        <v>0</v>
      </c>
      <c r="BG197" s="182">
        <f>IF(N197="zákl. přenesená",J197,0)</f>
        <v>0</v>
      </c>
      <c r="BH197" s="182">
        <f>IF(N197="sníž. přenesená",J197,0)</f>
        <v>0</v>
      </c>
      <c r="BI197" s="182">
        <f>IF(N197="nulová",J197,0)</f>
        <v>0</v>
      </c>
      <c r="BJ197" s="18" t="s">
        <v>8</v>
      </c>
      <c r="BK197" s="182">
        <f>ROUND(I197*H197,0)</f>
        <v>0</v>
      </c>
      <c r="BL197" s="18" t="s">
        <v>136</v>
      </c>
      <c r="BM197" s="181" t="s">
        <v>555</v>
      </c>
    </row>
    <row r="198" spans="1:65" s="2" customFormat="1" ht="24.15" customHeight="1">
      <c r="A198" s="37"/>
      <c r="B198" s="170"/>
      <c r="C198" s="171" t="s">
        <v>277</v>
      </c>
      <c r="D198" s="171" t="s">
        <v>131</v>
      </c>
      <c r="E198" s="172" t="s">
        <v>556</v>
      </c>
      <c r="F198" s="173" t="s">
        <v>557</v>
      </c>
      <c r="G198" s="174" t="s">
        <v>280</v>
      </c>
      <c r="H198" s="175">
        <v>1</v>
      </c>
      <c r="I198" s="176"/>
      <c r="J198" s="175">
        <f>ROUND(I198*H198,0)</f>
        <v>0</v>
      </c>
      <c r="K198" s="173" t="s">
        <v>135</v>
      </c>
      <c r="L198" s="38"/>
      <c r="M198" s="177" t="s">
        <v>1</v>
      </c>
      <c r="N198" s="178" t="s">
        <v>39</v>
      </c>
      <c r="O198" s="76"/>
      <c r="P198" s="179">
        <f>O198*H198</f>
        <v>0</v>
      </c>
      <c r="Q198" s="179">
        <v>0</v>
      </c>
      <c r="R198" s="179">
        <f>Q198*H198</f>
        <v>0</v>
      </c>
      <c r="S198" s="179">
        <v>0.0132</v>
      </c>
      <c r="T198" s="180">
        <f>S198*H198</f>
        <v>0.0132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1" t="s">
        <v>136</v>
      </c>
      <c r="AT198" s="181" t="s">
        <v>131</v>
      </c>
      <c r="AU198" s="181" t="s">
        <v>83</v>
      </c>
      <c r="AY198" s="18" t="s">
        <v>129</v>
      </c>
      <c r="BE198" s="182">
        <f>IF(N198="základní",J198,0)</f>
        <v>0</v>
      </c>
      <c r="BF198" s="182">
        <f>IF(N198="snížená",J198,0)</f>
        <v>0</v>
      </c>
      <c r="BG198" s="182">
        <f>IF(N198="zákl. přenesená",J198,0)</f>
        <v>0</v>
      </c>
      <c r="BH198" s="182">
        <f>IF(N198="sníž. přenesená",J198,0)</f>
        <v>0</v>
      </c>
      <c r="BI198" s="182">
        <f>IF(N198="nulová",J198,0)</f>
        <v>0</v>
      </c>
      <c r="BJ198" s="18" t="s">
        <v>8</v>
      </c>
      <c r="BK198" s="182">
        <f>ROUND(I198*H198,0)</f>
        <v>0</v>
      </c>
      <c r="BL198" s="18" t="s">
        <v>136</v>
      </c>
      <c r="BM198" s="181" t="s">
        <v>558</v>
      </c>
    </row>
    <row r="199" spans="1:65" s="2" customFormat="1" ht="33" customHeight="1">
      <c r="A199" s="37"/>
      <c r="B199" s="170"/>
      <c r="C199" s="207" t="s">
        <v>282</v>
      </c>
      <c r="D199" s="207" t="s">
        <v>195</v>
      </c>
      <c r="E199" s="208" t="s">
        <v>559</v>
      </c>
      <c r="F199" s="209" t="s">
        <v>560</v>
      </c>
      <c r="G199" s="210" t="s">
        <v>280</v>
      </c>
      <c r="H199" s="211">
        <v>1</v>
      </c>
      <c r="I199" s="212"/>
      <c r="J199" s="211">
        <f>ROUND(I199*H199,0)</f>
        <v>0</v>
      </c>
      <c r="K199" s="209" t="s">
        <v>135</v>
      </c>
      <c r="L199" s="213"/>
      <c r="M199" s="214" t="s">
        <v>1</v>
      </c>
      <c r="N199" s="215" t="s">
        <v>39</v>
      </c>
      <c r="O199" s="76"/>
      <c r="P199" s="179">
        <f>O199*H199</f>
        <v>0</v>
      </c>
      <c r="Q199" s="179">
        <v>0.021</v>
      </c>
      <c r="R199" s="179">
        <f>Q199*H199</f>
        <v>0.021</v>
      </c>
      <c r="S199" s="179">
        <v>0</v>
      </c>
      <c r="T199" s="180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1" t="s">
        <v>174</v>
      </c>
      <c r="AT199" s="181" t="s">
        <v>195</v>
      </c>
      <c r="AU199" s="181" t="s">
        <v>83</v>
      </c>
      <c r="AY199" s="18" t="s">
        <v>129</v>
      </c>
      <c r="BE199" s="182">
        <f>IF(N199="základní",J199,0)</f>
        <v>0</v>
      </c>
      <c r="BF199" s="182">
        <f>IF(N199="snížená",J199,0)</f>
        <v>0</v>
      </c>
      <c r="BG199" s="182">
        <f>IF(N199="zákl. přenesená",J199,0)</f>
        <v>0</v>
      </c>
      <c r="BH199" s="182">
        <f>IF(N199="sníž. přenesená",J199,0)</f>
        <v>0</v>
      </c>
      <c r="BI199" s="182">
        <f>IF(N199="nulová",J199,0)</f>
        <v>0</v>
      </c>
      <c r="BJ199" s="18" t="s">
        <v>8</v>
      </c>
      <c r="BK199" s="182">
        <f>ROUND(I199*H199,0)</f>
        <v>0</v>
      </c>
      <c r="BL199" s="18" t="s">
        <v>136</v>
      </c>
      <c r="BM199" s="181" t="s">
        <v>561</v>
      </c>
    </row>
    <row r="200" spans="1:65" s="2" customFormat="1" ht="24.15" customHeight="1">
      <c r="A200" s="37"/>
      <c r="B200" s="170"/>
      <c r="C200" s="171" t="s">
        <v>286</v>
      </c>
      <c r="D200" s="171" t="s">
        <v>131</v>
      </c>
      <c r="E200" s="172" t="s">
        <v>331</v>
      </c>
      <c r="F200" s="173" t="s">
        <v>332</v>
      </c>
      <c r="G200" s="174" t="s">
        <v>261</v>
      </c>
      <c r="H200" s="175">
        <v>6</v>
      </c>
      <c r="I200" s="176"/>
      <c r="J200" s="175">
        <f>ROUND(I200*H200,0)</f>
        <v>0</v>
      </c>
      <c r="K200" s="173" t="s">
        <v>135</v>
      </c>
      <c r="L200" s="38"/>
      <c r="M200" s="177" t="s">
        <v>1</v>
      </c>
      <c r="N200" s="178" t="s">
        <v>39</v>
      </c>
      <c r="O200" s="76"/>
      <c r="P200" s="179">
        <f>O200*H200</f>
        <v>0</v>
      </c>
      <c r="Q200" s="179">
        <v>0</v>
      </c>
      <c r="R200" s="179">
        <f>Q200*H200</f>
        <v>0</v>
      </c>
      <c r="S200" s="179">
        <v>0</v>
      </c>
      <c r="T200" s="180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1" t="s">
        <v>136</v>
      </c>
      <c r="AT200" s="181" t="s">
        <v>131</v>
      </c>
      <c r="AU200" s="181" t="s">
        <v>83</v>
      </c>
      <c r="AY200" s="18" t="s">
        <v>129</v>
      </c>
      <c r="BE200" s="182">
        <f>IF(N200="základní",J200,0)</f>
        <v>0</v>
      </c>
      <c r="BF200" s="182">
        <f>IF(N200="snížená",J200,0)</f>
        <v>0</v>
      </c>
      <c r="BG200" s="182">
        <f>IF(N200="zákl. přenesená",J200,0)</f>
        <v>0</v>
      </c>
      <c r="BH200" s="182">
        <f>IF(N200="sníž. přenesená",J200,0)</f>
        <v>0</v>
      </c>
      <c r="BI200" s="182">
        <f>IF(N200="nulová",J200,0)</f>
        <v>0</v>
      </c>
      <c r="BJ200" s="18" t="s">
        <v>8</v>
      </c>
      <c r="BK200" s="182">
        <f>ROUND(I200*H200,0)</f>
        <v>0</v>
      </c>
      <c r="BL200" s="18" t="s">
        <v>136</v>
      </c>
      <c r="BM200" s="181" t="s">
        <v>562</v>
      </c>
    </row>
    <row r="201" spans="1:65" s="2" customFormat="1" ht="24.15" customHeight="1">
      <c r="A201" s="37"/>
      <c r="B201" s="170"/>
      <c r="C201" s="207" t="s">
        <v>290</v>
      </c>
      <c r="D201" s="207" t="s">
        <v>195</v>
      </c>
      <c r="E201" s="208" t="s">
        <v>335</v>
      </c>
      <c r="F201" s="209" t="s">
        <v>336</v>
      </c>
      <c r="G201" s="210" t="s">
        <v>261</v>
      </c>
      <c r="H201" s="211">
        <v>6</v>
      </c>
      <c r="I201" s="212"/>
      <c r="J201" s="211">
        <f>ROUND(I201*H201,0)</f>
        <v>0</v>
      </c>
      <c r="K201" s="209" t="s">
        <v>135</v>
      </c>
      <c r="L201" s="213"/>
      <c r="M201" s="214" t="s">
        <v>1</v>
      </c>
      <c r="N201" s="215" t="s">
        <v>39</v>
      </c>
      <c r="O201" s="76"/>
      <c r="P201" s="179">
        <f>O201*H201</f>
        <v>0</v>
      </c>
      <c r="Q201" s="179">
        <v>0.00028</v>
      </c>
      <c r="R201" s="179">
        <f>Q201*H201</f>
        <v>0.0016799999999999999</v>
      </c>
      <c r="S201" s="179">
        <v>0</v>
      </c>
      <c r="T201" s="18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1" t="s">
        <v>174</v>
      </c>
      <c r="AT201" s="181" t="s">
        <v>195</v>
      </c>
      <c r="AU201" s="181" t="s">
        <v>83</v>
      </c>
      <c r="AY201" s="18" t="s">
        <v>129</v>
      </c>
      <c r="BE201" s="182">
        <f>IF(N201="základní",J201,0)</f>
        <v>0</v>
      </c>
      <c r="BF201" s="182">
        <f>IF(N201="snížená",J201,0)</f>
        <v>0</v>
      </c>
      <c r="BG201" s="182">
        <f>IF(N201="zákl. přenesená",J201,0)</f>
        <v>0</v>
      </c>
      <c r="BH201" s="182">
        <f>IF(N201="sníž. přenesená",J201,0)</f>
        <v>0</v>
      </c>
      <c r="BI201" s="182">
        <f>IF(N201="nulová",J201,0)</f>
        <v>0</v>
      </c>
      <c r="BJ201" s="18" t="s">
        <v>8</v>
      </c>
      <c r="BK201" s="182">
        <f>ROUND(I201*H201,0)</f>
        <v>0</v>
      </c>
      <c r="BL201" s="18" t="s">
        <v>136</v>
      </c>
      <c r="BM201" s="181" t="s">
        <v>563</v>
      </c>
    </row>
    <row r="202" spans="1:51" s="13" customFormat="1" ht="12">
      <c r="A202" s="13"/>
      <c r="B202" s="183"/>
      <c r="C202" s="13"/>
      <c r="D202" s="184" t="s">
        <v>138</v>
      </c>
      <c r="E202" s="13"/>
      <c r="F202" s="186" t="s">
        <v>564</v>
      </c>
      <c r="G202" s="13"/>
      <c r="H202" s="187">
        <v>6</v>
      </c>
      <c r="I202" s="188"/>
      <c r="J202" s="13"/>
      <c r="K202" s="13"/>
      <c r="L202" s="183"/>
      <c r="M202" s="189"/>
      <c r="N202" s="190"/>
      <c r="O202" s="190"/>
      <c r="P202" s="190"/>
      <c r="Q202" s="190"/>
      <c r="R202" s="190"/>
      <c r="S202" s="190"/>
      <c r="T202" s="19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5" t="s">
        <v>138</v>
      </c>
      <c r="AU202" s="185" t="s">
        <v>83</v>
      </c>
      <c r="AV202" s="13" t="s">
        <v>83</v>
      </c>
      <c r="AW202" s="13" t="s">
        <v>3</v>
      </c>
      <c r="AX202" s="13" t="s">
        <v>8</v>
      </c>
      <c r="AY202" s="185" t="s">
        <v>129</v>
      </c>
    </row>
    <row r="203" spans="1:65" s="2" customFormat="1" ht="21.75" customHeight="1">
      <c r="A203" s="37"/>
      <c r="B203" s="170"/>
      <c r="C203" s="171" t="s">
        <v>294</v>
      </c>
      <c r="D203" s="171" t="s">
        <v>131</v>
      </c>
      <c r="E203" s="172" t="s">
        <v>366</v>
      </c>
      <c r="F203" s="173" t="s">
        <v>367</v>
      </c>
      <c r="G203" s="174" t="s">
        <v>280</v>
      </c>
      <c r="H203" s="175">
        <v>1</v>
      </c>
      <c r="I203" s="176"/>
      <c r="J203" s="175">
        <f>ROUND(I203*H203,0)</f>
        <v>0</v>
      </c>
      <c r="K203" s="173" t="s">
        <v>135</v>
      </c>
      <c r="L203" s="38"/>
      <c r="M203" s="177" t="s">
        <v>1</v>
      </c>
      <c r="N203" s="178" t="s">
        <v>39</v>
      </c>
      <c r="O203" s="76"/>
      <c r="P203" s="179">
        <f>O203*H203</f>
        <v>0</v>
      </c>
      <c r="Q203" s="179">
        <v>0.00071872</v>
      </c>
      <c r="R203" s="179">
        <f>Q203*H203</f>
        <v>0.00071872</v>
      </c>
      <c r="S203" s="179">
        <v>0</v>
      </c>
      <c r="T203" s="18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1" t="s">
        <v>136</v>
      </c>
      <c r="AT203" s="181" t="s">
        <v>131</v>
      </c>
      <c r="AU203" s="181" t="s">
        <v>83</v>
      </c>
      <c r="AY203" s="18" t="s">
        <v>129</v>
      </c>
      <c r="BE203" s="182">
        <f>IF(N203="základní",J203,0)</f>
        <v>0</v>
      </c>
      <c r="BF203" s="182">
        <f>IF(N203="snížená",J203,0)</f>
        <v>0</v>
      </c>
      <c r="BG203" s="182">
        <f>IF(N203="zákl. přenesená",J203,0)</f>
        <v>0</v>
      </c>
      <c r="BH203" s="182">
        <f>IF(N203="sníž. přenesená",J203,0)</f>
        <v>0</v>
      </c>
      <c r="BI203" s="182">
        <f>IF(N203="nulová",J203,0)</f>
        <v>0</v>
      </c>
      <c r="BJ203" s="18" t="s">
        <v>8</v>
      </c>
      <c r="BK203" s="182">
        <f>ROUND(I203*H203,0)</f>
        <v>0</v>
      </c>
      <c r="BL203" s="18" t="s">
        <v>136</v>
      </c>
      <c r="BM203" s="181" t="s">
        <v>565</v>
      </c>
    </row>
    <row r="204" spans="1:65" s="2" customFormat="1" ht="24.15" customHeight="1">
      <c r="A204" s="37"/>
      <c r="B204" s="170"/>
      <c r="C204" s="207" t="s">
        <v>298</v>
      </c>
      <c r="D204" s="207" t="s">
        <v>195</v>
      </c>
      <c r="E204" s="208" t="s">
        <v>370</v>
      </c>
      <c r="F204" s="209" t="s">
        <v>371</v>
      </c>
      <c r="G204" s="210" t="s">
        <v>280</v>
      </c>
      <c r="H204" s="211">
        <v>1</v>
      </c>
      <c r="I204" s="212"/>
      <c r="J204" s="211">
        <f>ROUND(I204*H204,0)</f>
        <v>0</v>
      </c>
      <c r="K204" s="209" t="s">
        <v>135</v>
      </c>
      <c r="L204" s="213"/>
      <c r="M204" s="214" t="s">
        <v>1</v>
      </c>
      <c r="N204" s="215" t="s">
        <v>39</v>
      </c>
      <c r="O204" s="76"/>
      <c r="P204" s="179">
        <f>O204*H204</f>
        <v>0</v>
      </c>
      <c r="Q204" s="179">
        <v>0.011</v>
      </c>
      <c r="R204" s="179">
        <f>Q204*H204</f>
        <v>0.011</v>
      </c>
      <c r="S204" s="179">
        <v>0</v>
      </c>
      <c r="T204" s="18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1" t="s">
        <v>174</v>
      </c>
      <c r="AT204" s="181" t="s">
        <v>195</v>
      </c>
      <c r="AU204" s="181" t="s">
        <v>83</v>
      </c>
      <c r="AY204" s="18" t="s">
        <v>129</v>
      </c>
      <c r="BE204" s="182">
        <f>IF(N204="základní",J204,0)</f>
        <v>0</v>
      </c>
      <c r="BF204" s="182">
        <f>IF(N204="snížená",J204,0)</f>
        <v>0</v>
      </c>
      <c r="BG204" s="182">
        <f>IF(N204="zákl. přenesená",J204,0)</f>
        <v>0</v>
      </c>
      <c r="BH204" s="182">
        <f>IF(N204="sníž. přenesená",J204,0)</f>
        <v>0</v>
      </c>
      <c r="BI204" s="182">
        <f>IF(N204="nulová",J204,0)</f>
        <v>0</v>
      </c>
      <c r="BJ204" s="18" t="s">
        <v>8</v>
      </c>
      <c r="BK204" s="182">
        <f>ROUND(I204*H204,0)</f>
        <v>0</v>
      </c>
      <c r="BL204" s="18" t="s">
        <v>136</v>
      </c>
      <c r="BM204" s="181" t="s">
        <v>566</v>
      </c>
    </row>
    <row r="205" spans="1:65" s="2" customFormat="1" ht="24.15" customHeight="1">
      <c r="A205" s="37"/>
      <c r="B205" s="170"/>
      <c r="C205" s="207" t="s">
        <v>302</v>
      </c>
      <c r="D205" s="207" t="s">
        <v>195</v>
      </c>
      <c r="E205" s="208" t="s">
        <v>374</v>
      </c>
      <c r="F205" s="209" t="s">
        <v>375</v>
      </c>
      <c r="G205" s="210" t="s">
        <v>280</v>
      </c>
      <c r="H205" s="211">
        <v>1</v>
      </c>
      <c r="I205" s="212"/>
      <c r="J205" s="211">
        <f>ROUND(I205*H205,0)</f>
        <v>0</v>
      </c>
      <c r="K205" s="209" t="s">
        <v>135</v>
      </c>
      <c r="L205" s="213"/>
      <c r="M205" s="214" t="s">
        <v>1</v>
      </c>
      <c r="N205" s="215" t="s">
        <v>39</v>
      </c>
      <c r="O205" s="76"/>
      <c r="P205" s="179">
        <f>O205*H205</f>
        <v>0</v>
      </c>
      <c r="Q205" s="179">
        <v>0.0133</v>
      </c>
      <c r="R205" s="179">
        <f>Q205*H205</f>
        <v>0.0133</v>
      </c>
      <c r="S205" s="179">
        <v>0</v>
      </c>
      <c r="T205" s="180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1" t="s">
        <v>174</v>
      </c>
      <c r="AT205" s="181" t="s">
        <v>195</v>
      </c>
      <c r="AU205" s="181" t="s">
        <v>83</v>
      </c>
      <c r="AY205" s="18" t="s">
        <v>129</v>
      </c>
      <c r="BE205" s="182">
        <f>IF(N205="základní",J205,0)</f>
        <v>0</v>
      </c>
      <c r="BF205" s="182">
        <f>IF(N205="snížená",J205,0)</f>
        <v>0</v>
      </c>
      <c r="BG205" s="182">
        <f>IF(N205="zákl. přenesená",J205,0)</f>
        <v>0</v>
      </c>
      <c r="BH205" s="182">
        <f>IF(N205="sníž. přenesená",J205,0)</f>
        <v>0</v>
      </c>
      <c r="BI205" s="182">
        <f>IF(N205="nulová",J205,0)</f>
        <v>0</v>
      </c>
      <c r="BJ205" s="18" t="s">
        <v>8</v>
      </c>
      <c r="BK205" s="182">
        <f>ROUND(I205*H205,0)</f>
        <v>0</v>
      </c>
      <c r="BL205" s="18" t="s">
        <v>136</v>
      </c>
      <c r="BM205" s="181" t="s">
        <v>567</v>
      </c>
    </row>
    <row r="206" spans="1:65" s="2" customFormat="1" ht="24.15" customHeight="1">
      <c r="A206" s="37"/>
      <c r="B206" s="170"/>
      <c r="C206" s="171" t="s">
        <v>306</v>
      </c>
      <c r="D206" s="171" t="s">
        <v>131</v>
      </c>
      <c r="E206" s="172" t="s">
        <v>568</v>
      </c>
      <c r="F206" s="173" t="s">
        <v>569</v>
      </c>
      <c r="G206" s="174" t="s">
        <v>280</v>
      </c>
      <c r="H206" s="175">
        <v>1</v>
      </c>
      <c r="I206" s="176"/>
      <c r="J206" s="175">
        <f>ROUND(I206*H206,0)</f>
        <v>0</v>
      </c>
      <c r="K206" s="173" t="s">
        <v>135</v>
      </c>
      <c r="L206" s="38"/>
      <c r="M206" s="177" t="s">
        <v>1</v>
      </c>
      <c r="N206" s="178" t="s">
        <v>39</v>
      </c>
      <c r="O206" s="76"/>
      <c r="P206" s="179">
        <f>O206*H206</f>
        <v>0</v>
      </c>
      <c r="Q206" s="179">
        <v>0</v>
      </c>
      <c r="R206" s="179">
        <f>Q206*H206</f>
        <v>0</v>
      </c>
      <c r="S206" s="179">
        <v>0</v>
      </c>
      <c r="T206" s="18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1" t="s">
        <v>136</v>
      </c>
      <c r="AT206" s="181" t="s">
        <v>131</v>
      </c>
      <c r="AU206" s="181" t="s">
        <v>83</v>
      </c>
      <c r="AY206" s="18" t="s">
        <v>129</v>
      </c>
      <c r="BE206" s="182">
        <f>IF(N206="základní",J206,0)</f>
        <v>0</v>
      </c>
      <c r="BF206" s="182">
        <f>IF(N206="snížená",J206,0)</f>
        <v>0</v>
      </c>
      <c r="BG206" s="182">
        <f>IF(N206="zákl. přenesená",J206,0)</f>
        <v>0</v>
      </c>
      <c r="BH206" s="182">
        <f>IF(N206="sníž. přenesená",J206,0)</f>
        <v>0</v>
      </c>
      <c r="BI206" s="182">
        <f>IF(N206="nulová",J206,0)</f>
        <v>0</v>
      </c>
      <c r="BJ206" s="18" t="s">
        <v>8</v>
      </c>
      <c r="BK206" s="182">
        <f>ROUND(I206*H206,0)</f>
        <v>0</v>
      </c>
      <c r="BL206" s="18" t="s">
        <v>136</v>
      </c>
      <c r="BM206" s="181" t="s">
        <v>570</v>
      </c>
    </row>
    <row r="207" spans="1:65" s="2" customFormat="1" ht="33" customHeight="1">
      <c r="A207" s="37"/>
      <c r="B207" s="170"/>
      <c r="C207" s="207" t="s">
        <v>310</v>
      </c>
      <c r="D207" s="207" t="s">
        <v>195</v>
      </c>
      <c r="E207" s="208" t="s">
        <v>571</v>
      </c>
      <c r="F207" s="209" t="s">
        <v>572</v>
      </c>
      <c r="G207" s="210" t="s">
        <v>280</v>
      </c>
      <c r="H207" s="211">
        <v>1</v>
      </c>
      <c r="I207" s="212"/>
      <c r="J207" s="211">
        <f>ROUND(I207*H207,0)</f>
        <v>0</v>
      </c>
      <c r="K207" s="209" t="s">
        <v>135</v>
      </c>
      <c r="L207" s="213"/>
      <c r="M207" s="214" t="s">
        <v>1</v>
      </c>
      <c r="N207" s="215" t="s">
        <v>39</v>
      </c>
      <c r="O207" s="76"/>
      <c r="P207" s="179">
        <f>O207*H207</f>
        <v>0</v>
      </c>
      <c r="Q207" s="179">
        <v>0.0019</v>
      </c>
      <c r="R207" s="179">
        <f>Q207*H207</f>
        <v>0.0019</v>
      </c>
      <c r="S207" s="179">
        <v>0</v>
      </c>
      <c r="T207" s="180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1" t="s">
        <v>174</v>
      </c>
      <c r="AT207" s="181" t="s">
        <v>195</v>
      </c>
      <c r="AU207" s="181" t="s">
        <v>83</v>
      </c>
      <c r="AY207" s="18" t="s">
        <v>129</v>
      </c>
      <c r="BE207" s="182">
        <f>IF(N207="základní",J207,0)</f>
        <v>0</v>
      </c>
      <c r="BF207" s="182">
        <f>IF(N207="snížená",J207,0)</f>
        <v>0</v>
      </c>
      <c r="BG207" s="182">
        <f>IF(N207="zákl. přenesená",J207,0)</f>
        <v>0</v>
      </c>
      <c r="BH207" s="182">
        <f>IF(N207="sníž. přenesená",J207,0)</f>
        <v>0</v>
      </c>
      <c r="BI207" s="182">
        <f>IF(N207="nulová",J207,0)</f>
        <v>0</v>
      </c>
      <c r="BJ207" s="18" t="s">
        <v>8</v>
      </c>
      <c r="BK207" s="182">
        <f>ROUND(I207*H207,0)</f>
        <v>0</v>
      </c>
      <c r="BL207" s="18" t="s">
        <v>136</v>
      </c>
      <c r="BM207" s="181" t="s">
        <v>573</v>
      </c>
    </row>
    <row r="208" spans="1:65" s="2" customFormat="1" ht="16.5" customHeight="1">
      <c r="A208" s="37"/>
      <c r="B208" s="170"/>
      <c r="C208" s="171" t="s">
        <v>314</v>
      </c>
      <c r="D208" s="171" t="s">
        <v>131</v>
      </c>
      <c r="E208" s="172" t="s">
        <v>574</v>
      </c>
      <c r="F208" s="173" t="s">
        <v>575</v>
      </c>
      <c r="G208" s="174" t="s">
        <v>261</v>
      </c>
      <c r="H208" s="175">
        <v>11</v>
      </c>
      <c r="I208" s="176"/>
      <c r="J208" s="175">
        <f>ROUND(I208*H208,0)</f>
        <v>0</v>
      </c>
      <c r="K208" s="173" t="s">
        <v>135</v>
      </c>
      <c r="L208" s="38"/>
      <c r="M208" s="177" t="s">
        <v>1</v>
      </c>
      <c r="N208" s="178" t="s">
        <v>39</v>
      </c>
      <c r="O208" s="76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1" t="s">
        <v>136</v>
      </c>
      <c r="AT208" s="181" t="s">
        <v>131</v>
      </c>
      <c r="AU208" s="181" t="s">
        <v>83</v>
      </c>
      <c r="AY208" s="18" t="s">
        <v>129</v>
      </c>
      <c r="BE208" s="182">
        <f>IF(N208="základní",J208,0)</f>
        <v>0</v>
      </c>
      <c r="BF208" s="182">
        <f>IF(N208="snížená",J208,0)</f>
        <v>0</v>
      </c>
      <c r="BG208" s="182">
        <f>IF(N208="zákl. přenesená",J208,0)</f>
        <v>0</v>
      </c>
      <c r="BH208" s="182">
        <f>IF(N208="sníž. přenesená",J208,0)</f>
        <v>0</v>
      </c>
      <c r="BI208" s="182">
        <f>IF(N208="nulová",J208,0)</f>
        <v>0</v>
      </c>
      <c r="BJ208" s="18" t="s">
        <v>8</v>
      </c>
      <c r="BK208" s="182">
        <f>ROUND(I208*H208,0)</f>
        <v>0</v>
      </c>
      <c r="BL208" s="18" t="s">
        <v>136</v>
      </c>
      <c r="BM208" s="181" t="s">
        <v>576</v>
      </c>
    </row>
    <row r="209" spans="1:65" s="2" customFormat="1" ht="24.15" customHeight="1">
      <c r="A209" s="37"/>
      <c r="B209" s="170"/>
      <c r="C209" s="171" t="s">
        <v>318</v>
      </c>
      <c r="D209" s="171" t="s">
        <v>131</v>
      </c>
      <c r="E209" s="172" t="s">
        <v>390</v>
      </c>
      <c r="F209" s="173" t="s">
        <v>391</v>
      </c>
      <c r="G209" s="174" t="s">
        <v>261</v>
      </c>
      <c r="H209" s="175">
        <v>11</v>
      </c>
      <c r="I209" s="176"/>
      <c r="J209" s="175">
        <f>ROUND(I209*H209,0)</f>
        <v>0</v>
      </c>
      <c r="K209" s="173" t="s">
        <v>135</v>
      </c>
      <c r="L209" s="38"/>
      <c r="M209" s="177" t="s">
        <v>1</v>
      </c>
      <c r="N209" s="178" t="s">
        <v>39</v>
      </c>
      <c r="O209" s="76"/>
      <c r="P209" s="179">
        <f>O209*H209</f>
        <v>0</v>
      </c>
      <c r="Q209" s="179">
        <v>5.5E-07</v>
      </c>
      <c r="R209" s="179">
        <f>Q209*H209</f>
        <v>6.0500000000000005E-06</v>
      </c>
      <c r="S209" s="179">
        <v>0</v>
      </c>
      <c r="T209" s="18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1" t="s">
        <v>136</v>
      </c>
      <c r="AT209" s="181" t="s">
        <v>131</v>
      </c>
      <c r="AU209" s="181" t="s">
        <v>83</v>
      </c>
      <c r="AY209" s="18" t="s">
        <v>129</v>
      </c>
      <c r="BE209" s="182">
        <f>IF(N209="základní",J209,0)</f>
        <v>0</v>
      </c>
      <c r="BF209" s="182">
        <f>IF(N209="snížená",J209,0)</f>
        <v>0</v>
      </c>
      <c r="BG209" s="182">
        <f>IF(N209="zákl. přenesená",J209,0)</f>
        <v>0</v>
      </c>
      <c r="BH209" s="182">
        <f>IF(N209="sníž. přenesená",J209,0)</f>
        <v>0</v>
      </c>
      <c r="BI209" s="182">
        <f>IF(N209="nulová",J209,0)</f>
        <v>0</v>
      </c>
      <c r="BJ209" s="18" t="s">
        <v>8</v>
      </c>
      <c r="BK209" s="182">
        <f>ROUND(I209*H209,0)</f>
        <v>0</v>
      </c>
      <c r="BL209" s="18" t="s">
        <v>136</v>
      </c>
      <c r="BM209" s="181" t="s">
        <v>577</v>
      </c>
    </row>
    <row r="210" spans="1:65" s="2" customFormat="1" ht="24.15" customHeight="1">
      <c r="A210" s="37"/>
      <c r="B210" s="170"/>
      <c r="C210" s="171" t="s">
        <v>322</v>
      </c>
      <c r="D210" s="171" t="s">
        <v>131</v>
      </c>
      <c r="E210" s="172" t="s">
        <v>402</v>
      </c>
      <c r="F210" s="173" t="s">
        <v>403</v>
      </c>
      <c r="G210" s="174" t="s">
        <v>280</v>
      </c>
      <c r="H210" s="175">
        <v>2</v>
      </c>
      <c r="I210" s="176"/>
      <c r="J210" s="175">
        <f>ROUND(I210*H210,0)</f>
        <v>0</v>
      </c>
      <c r="K210" s="173" t="s">
        <v>135</v>
      </c>
      <c r="L210" s="38"/>
      <c r="M210" s="177" t="s">
        <v>1</v>
      </c>
      <c r="N210" s="178" t="s">
        <v>39</v>
      </c>
      <c r="O210" s="76"/>
      <c r="P210" s="179">
        <f>O210*H210</f>
        <v>0</v>
      </c>
      <c r="Q210" s="179">
        <v>0.459372906</v>
      </c>
      <c r="R210" s="179">
        <f>Q210*H210</f>
        <v>0.918745812</v>
      </c>
      <c r="S210" s="179">
        <v>0</v>
      </c>
      <c r="T210" s="18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1" t="s">
        <v>136</v>
      </c>
      <c r="AT210" s="181" t="s">
        <v>131</v>
      </c>
      <c r="AU210" s="181" t="s">
        <v>83</v>
      </c>
      <c r="AY210" s="18" t="s">
        <v>129</v>
      </c>
      <c r="BE210" s="182">
        <f>IF(N210="základní",J210,0)</f>
        <v>0</v>
      </c>
      <c r="BF210" s="182">
        <f>IF(N210="snížená",J210,0)</f>
        <v>0</v>
      </c>
      <c r="BG210" s="182">
        <f>IF(N210="zákl. přenesená",J210,0)</f>
        <v>0</v>
      </c>
      <c r="BH210" s="182">
        <f>IF(N210="sníž. přenesená",J210,0)</f>
        <v>0</v>
      </c>
      <c r="BI210" s="182">
        <f>IF(N210="nulová",J210,0)</f>
        <v>0</v>
      </c>
      <c r="BJ210" s="18" t="s">
        <v>8</v>
      </c>
      <c r="BK210" s="182">
        <f>ROUND(I210*H210,0)</f>
        <v>0</v>
      </c>
      <c r="BL210" s="18" t="s">
        <v>136</v>
      </c>
      <c r="BM210" s="181" t="s">
        <v>578</v>
      </c>
    </row>
    <row r="211" spans="1:65" s="2" customFormat="1" ht="16.5" customHeight="1">
      <c r="A211" s="37"/>
      <c r="B211" s="170"/>
      <c r="C211" s="171" t="s">
        <v>326</v>
      </c>
      <c r="D211" s="171" t="s">
        <v>131</v>
      </c>
      <c r="E211" s="172" t="s">
        <v>406</v>
      </c>
      <c r="F211" s="173" t="s">
        <v>407</v>
      </c>
      <c r="G211" s="174" t="s">
        <v>261</v>
      </c>
      <c r="H211" s="175">
        <v>17</v>
      </c>
      <c r="I211" s="176"/>
      <c r="J211" s="175">
        <f>ROUND(I211*H211,0)</f>
        <v>0</v>
      </c>
      <c r="K211" s="173" t="s">
        <v>135</v>
      </c>
      <c r="L211" s="38"/>
      <c r="M211" s="177" t="s">
        <v>1</v>
      </c>
      <c r="N211" s="178" t="s">
        <v>39</v>
      </c>
      <c r="O211" s="76"/>
      <c r="P211" s="179">
        <f>O211*H211</f>
        <v>0</v>
      </c>
      <c r="Q211" s="179">
        <v>0.00019236</v>
      </c>
      <c r="R211" s="179">
        <f>Q211*H211</f>
        <v>0.00327012</v>
      </c>
      <c r="S211" s="179">
        <v>0</v>
      </c>
      <c r="T211" s="180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1" t="s">
        <v>136</v>
      </c>
      <c r="AT211" s="181" t="s">
        <v>131</v>
      </c>
      <c r="AU211" s="181" t="s">
        <v>83</v>
      </c>
      <c r="AY211" s="18" t="s">
        <v>129</v>
      </c>
      <c r="BE211" s="182">
        <f>IF(N211="základní",J211,0)</f>
        <v>0</v>
      </c>
      <c r="BF211" s="182">
        <f>IF(N211="snížená",J211,0)</f>
        <v>0</v>
      </c>
      <c r="BG211" s="182">
        <f>IF(N211="zákl. přenesená",J211,0)</f>
        <v>0</v>
      </c>
      <c r="BH211" s="182">
        <f>IF(N211="sníž. přenesená",J211,0)</f>
        <v>0</v>
      </c>
      <c r="BI211" s="182">
        <f>IF(N211="nulová",J211,0)</f>
        <v>0</v>
      </c>
      <c r="BJ211" s="18" t="s">
        <v>8</v>
      </c>
      <c r="BK211" s="182">
        <f>ROUND(I211*H211,0)</f>
        <v>0</v>
      </c>
      <c r="BL211" s="18" t="s">
        <v>136</v>
      </c>
      <c r="BM211" s="181" t="s">
        <v>579</v>
      </c>
    </row>
    <row r="212" spans="1:51" s="13" customFormat="1" ht="12">
      <c r="A212" s="13"/>
      <c r="B212" s="183"/>
      <c r="C212" s="13"/>
      <c r="D212" s="184" t="s">
        <v>138</v>
      </c>
      <c r="E212" s="185" t="s">
        <v>1</v>
      </c>
      <c r="F212" s="186" t="s">
        <v>580</v>
      </c>
      <c r="G212" s="13"/>
      <c r="H212" s="187">
        <v>17</v>
      </c>
      <c r="I212" s="188"/>
      <c r="J212" s="13"/>
      <c r="K212" s="13"/>
      <c r="L212" s="183"/>
      <c r="M212" s="189"/>
      <c r="N212" s="190"/>
      <c r="O212" s="190"/>
      <c r="P212" s="190"/>
      <c r="Q212" s="190"/>
      <c r="R212" s="190"/>
      <c r="S212" s="190"/>
      <c r="T212" s="19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5" t="s">
        <v>138</v>
      </c>
      <c r="AU212" s="185" t="s">
        <v>83</v>
      </c>
      <c r="AV212" s="13" t="s">
        <v>83</v>
      </c>
      <c r="AW212" s="13" t="s">
        <v>31</v>
      </c>
      <c r="AX212" s="13" t="s">
        <v>8</v>
      </c>
      <c r="AY212" s="185" t="s">
        <v>129</v>
      </c>
    </row>
    <row r="213" spans="1:65" s="2" customFormat="1" ht="21.75" customHeight="1">
      <c r="A213" s="37"/>
      <c r="B213" s="170"/>
      <c r="C213" s="171" t="s">
        <v>330</v>
      </c>
      <c r="D213" s="171" t="s">
        <v>131</v>
      </c>
      <c r="E213" s="172" t="s">
        <v>411</v>
      </c>
      <c r="F213" s="173" t="s">
        <v>412</v>
      </c>
      <c r="G213" s="174" t="s">
        <v>261</v>
      </c>
      <c r="H213" s="175">
        <v>17</v>
      </c>
      <c r="I213" s="176"/>
      <c r="J213" s="175">
        <f>ROUND(I213*H213,0)</f>
        <v>0</v>
      </c>
      <c r="K213" s="173" t="s">
        <v>135</v>
      </c>
      <c r="L213" s="38"/>
      <c r="M213" s="177" t="s">
        <v>1</v>
      </c>
      <c r="N213" s="178" t="s">
        <v>39</v>
      </c>
      <c r="O213" s="76"/>
      <c r="P213" s="179">
        <f>O213*H213</f>
        <v>0</v>
      </c>
      <c r="Q213" s="179">
        <v>7.35E-05</v>
      </c>
      <c r="R213" s="179">
        <f>Q213*H213</f>
        <v>0.0012495</v>
      </c>
      <c r="S213" s="179">
        <v>0</v>
      </c>
      <c r="T213" s="18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1" t="s">
        <v>136</v>
      </c>
      <c r="AT213" s="181" t="s">
        <v>131</v>
      </c>
      <c r="AU213" s="181" t="s">
        <v>83</v>
      </c>
      <c r="AY213" s="18" t="s">
        <v>129</v>
      </c>
      <c r="BE213" s="182">
        <f>IF(N213="základní",J213,0)</f>
        <v>0</v>
      </c>
      <c r="BF213" s="182">
        <f>IF(N213="snížená",J213,0)</f>
        <v>0</v>
      </c>
      <c r="BG213" s="182">
        <f>IF(N213="zákl. přenesená",J213,0)</f>
        <v>0</v>
      </c>
      <c r="BH213" s="182">
        <f>IF(N213="sníž. přenesená",J213,0)</f>
        <v>0</v>
      </c>
      <c r="BI213" s="182">
        <f>IF(N213="nulová",J213,0)</f>
        <v>0</v>
      </c>
      <c r="BJ213" s="18" t="s">
        <v>8</v>
      </c>
      <c r="BK213" s="182">
        <f>ROUND(I213*H213,0)</f>
        <v>0</v>
      </c>
      <c r="BL213" s="18" t="s">
        <v>136</v>
      </c>
      <c r="BM213" s="181" t="s">
        <v>581</v>
      </c>
    </row>
    <row r="214" spans="1:51" s="13" customFormat="1" ht="12">
      <c r="A214" s="13"/>
      <c r="B214" s="183"/>
      <c r="C214" s="13"/>
      <c r="D214" s="184" t="s">
        <v>138</v>
      </c>
      <c r="E214" s="185" t="s">
        <v>1</v>
      </c>
      <c r="F214" s="186" t="s">
        <v>580</v>
      </c>
      <c r="G214" s="13"/>
      <c r="H214" s="187">
        <v>17</v>
      </c>
      <c r="I214" s="188"/>
      <c r="J214" s="13"/>
      <c r="K214" s="13"/>
      <c r="L214" s="183"/>
      <c r="M214" s="189"/>
      <c r="N214" s="190"/>
      <c r="O214" s="190"/>
      <c r="P214" s="190"/>
      <c r="Q214" s="190"/>
      <c r="R214" s="190"/>
      <c r="S214" s="190"/>
      <c r="T214" s="19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5" t="s">
        <v>138</v>
      </c>
      <c r="AU214" s="185" t="s">
        <v>83</v>
      </c>
      <c r="AV214" s="13" t="s">
        <v>83</v>
      </c>
      <c r="AW214" s="13" t="s">
        <v>31</v>
      </c>
      <c r="AX214" s="13" t="s">
        <v>8</v>
      </c>
      <c r="AY214" s="185" t="s">
        <v>129</v>
      </c>
    </row>
    <row r="215" spans="1:63" s="12" customFormat="1" ht="22.8" customHeight="1">
      <c r="A215" s="12"/>
      <c r="B215" s="157"/>
      <c r="C215" s="12"/>
      <c r="D215" s="158" t="s">
        <v>73</v>
      </c>
      <c r="E215" s="168" t="s">
        <v>179</v>
      </c>
      <c r="F215" s="168" t="s">
        <v>422</v>
      </c>
      <c r="G215" s="12"/>
      <c r="H215" s="12"/>
      <c r="I215" s="160"/>
      <c r="J215" s="169">
        <f>BK215</f>
        <v>0</v>
      </c>
      <c r="K215" s="12"/>
      <c r="L215" s="157"/>
      <c r="M215" s="162"/>
      <c r="N215" s="163"/>
      <c r="O215" s="163"/>
      <c r="P215" s="164">
        <f>SUM(P216:P223)</f>
        <v>0</v>
      </c>
      <c r="Q215" s="163"/>
      <c r="R215" s="164">
        <f>SUM(R216:R223)</f>
        <v>0.021101752499999998</v>
      </c>
      <c r="S215" s="163"/>
      <c r="T215" s="165">
        <f>SUM(T216:T223)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158" t="s">
        <v>8</v>
      </c>
      <c r="AT215" s="166" t="s">
        <v>73</v>
      </c>
      <c r="AU215" s="166" t="s">
        <v>8</v>
      </c>
      <c r="AY215" s="158" t="s">
        <v>129</v>
      </c>
      <c r="BK215" s="167">
        <f>SUM(BK216:BK223)</f>
        <v>0</v>
      </c>
    </row>
    <row r="216" spans="1:65" s="2" customFormat="1" ht="33" customHeight="1">
      <c r="A216" s="37"/>
      <c r="B216" s="170"/>
      <c r="C216" s="171" t="s">
        <v>334</v>
      </c>
      <c r="D216" s="171" t="s">
        <v>131</v>
      </c>
      <c r="E216" s="172" t="s">
        <v>424</v>
      </c>
      <c r="F216" s="173" t="s">
        <v>425</v>
      </c>
      <c r="G216" s="174" t="s">
        <v>261</v>
      </c>
      <c r="H216" s="175">
        <v>34.5</v>
      </c>
      <c r="I216" s="176"/>
      <c r="J216" s="175">
        <f>ROUND(I216*H216,0)</f>
        <v>0</v>
      </c>
      <c r="K216" s="173" t="s">
        <v>135</v>
      </c>
      <c r="L216" s="38"/>
      <c r="M216" s="177" t="s">
        <v>1</v>
      </c>
      <c r="N216" s="178" t="s">
        <v>39</v>
      </c>
      <c r="O216" s="76"/>
      <c r="P216" s="179">
        <f>O216*H216</f>
        <v>0</v>
      </c>
      <c r="Q216" s="179">
        <v>0.00061</v>
      </c>
      <c r="R216" s="179">
        <f>Q216*H216</f>
        <v>0.021044999999999998</v>
      </c>
      <c r="S216" s="179">
        <v>0</v>
      </c>
      <c r="T216" s="18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1" t="s">
        <v>136</v>
      </c>
      <c r="AT216" s="181" t="s">
        <v>131</v>
      </c>
      <c r="AU216" s="181" t="s">
        <v>83</v>
      </c>
      <c r="AY216" s="18" t="s">
        <v>129</v>
      </c>
      <c r="BE216" s="182">
        <f>IF(N216="základní",J216,0)</f>
        <v>0</v>
      </c>
      <c r="BF216" s="182">
        <f>IF(N216="snížená",J216,0)</f>
        <v>0</v>
      </c>
      <c r="BG216" s="182">
        <f>IF(N216="zákl. přenesená",J216,0)</f>
        <v>0</v>
      </c>
      <c r="BH216" s="182">
        <f>IF(N216="sníž. přenesená",J216,0)</f>
        <v>0</v>
      </c>
      <c r="BI216" s="182">
        <f>IF(N216="nulová",J216,0)</f>
        <v>0</v>
      </c>
      <c r="BJ216" s="18" t="s">
        <v>8</v>
      </c>
      <c r="BK216" s="182">
        <f>ROUND(I216*H216,0)</f>
        <v>0</v>
      </c>
      <c r="BL216" s="18" t="s">
        <v>136</v>
      </c>
      <c r="BM216" s="181" t="s">
        <v>582</v>
      </c>
    </row>
    <row r="217" spans="1:51" s="13" customFormat="1" ht="12">
      <c r="A217" s="13"/>
      <c r="B217" s="183"/>
      <c r="C217" s="13"/>
      <c r="D217" s="184" t="s">
        <v>138</v>
      </c>
      <c r="E217" s="185" t="s">
        <v>1</v>
      </c>
      <c r="F217" s="186" t="s">
        <v>583</v>
      </c>
      <c r="G217" s="13"/>
      <c r="H217" s="187">
        <v>24</v>
      </c>
      <c r="I217" s="188"/>
      <c r="J217" s="13"/>
      <c r="K217" s="13"/>
      <c r="L217" s="183"/>
      <c r="M217" s="189"/>
      <c r="N217" s="190"/>
      <c r="O217" s="190"/>
      <c r="P217" s="190"/>
      <c r="Q217" s="190"/>
      <c r="R217" s="190"/>
      <c r="S217" s="190"/>
      <c r="T217" s="19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5" t="s">
        <v>138</v>
      </c>
      <c r="AU217" s="185" t="s">
        <v>83</v>
      </c>
      <c r="AV217" s="13" t="s">
        <v>83</v>
      </c>
      <c r="AW217" s="13" t="s">
        <v>31</v>
      </c>
      <c r="AX217" s="13" t="s">
        <v>74</v>
      </c>
      <c r="AY217" s="185" t="s">
        <v>129</v>
      </c>
    </row>
    <row r="218" spans="1:51" s="13" customFormat="1" ht="12">
      <c r="A218" s="13"/>
      <c r="B218" s="183"/>
      <c r="C218" s="13"/>
      <c r="D218" s="184" t="s">
        <v>138</v>
      </c>
      <c r="E218" s="185" t="s">
        <v>1</v>
      </c>
      <c r="F218" s="186" t="s">
        <v>584</v>
      </c>
      <c r="G218" s="13"/>
      <c r="H218" s="187">
        <v>10.5</v>
      </c>
      <c r="I218" s="188"/>
      <c r="J218" s="13"/>
      <c r="K218" s="13"/>
      <c r="L218" s="183"/>
      <c r="M218" s="189"/>
      <c r="N218" s="190"/>
      <c r="O218" s="190"/>
      <c r="P218" s="190"/>
      <c r="Q218" s="190"/>
      <c r="R218" s="190"/>
      <c r="S218" s="190"/>
      <c r="T218" s="19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5" t="s">
        <v>138</v>
      </c>
      <c r="AU218" s="185" t="s">
        <v>83</v>
      </c>
      <c r="AV218" s="13" t="s">
        <v>83</v>
      </c>
      <c r="AW218" s="13" t="s">
        <v>31</v>
      </c>
      <c r="AX218" s="13" t="s">
        <v>74</v>
      </c>
      <c r="AY218" s="185" t="s">
        <v>129</v>
      </c>
    </row>
    <row r="219" spans="1:51" s="14" customFormat="1" ht="12">
      <c r="A219" s="14"/>
      <c r="B219" s="192"/>
      <c r="C219" s="14"/>
      <c r="D219" s="184" t="s">
        <v>138</v>
      </c>
      <c r="E219" s="193" t="s">
        <v>1</v>
      </c>
      <c r="F219" s="194" t="s">
        <v>145</v>
      </c>
      <c r="G219" s="14"/>
      <c r="H219" s="195">
        <v>34.5</v>
      </c>
      <c r="I219" s="196"/>
      <c r="J219" s="14"/>
      <c r="K219" s="14"/>
      <c r="L219" s="192"/>
      <c r="M219" s="197"/>
      <c r="N219" s="198"/>
      <c r="O219" s="198"/>
      <c r="P219" s="198"/>
      <c r="Q219" s="198"/>
      <c r="R219" s="198"/>
      <c r="S219" s="198"/>
      <c r="T219" s="19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193" t="s">
        <v>138</v>
      </c>
      <c r="AU219" s="193" t="s">
        <v>83</v>
      </c>
      <c r="AV219" s="14" t="s">
        <v>136</v>
      </c>
      <c r="AW219" s="14" t="s">
        <v>31</v>
      </c>
      <c r="AX219" s="14" t="s">
        <v>8</v>
      </c>
      <c r="AY219" s="193" t="s">
        <v>129</v>
      </c>
    </row>
    <row r="220" spans="1:65" s="2" customFormat="1" ht="24.15" customHeight="1">
      <c r="A220" s="37"/>
      <c r="B220" s="170"/>
      <c r="C220" s="171" t="s">
        <v>339</v>
      </c>
      <c r="D220" s="171" t="s">
        <v>131</v>
      </c>
      <c r="E220" s="172" t="s">
        <v>430</v>
      </c>
      <c r="F220" s="173" t="s">
        <v>431</v>
      </c>
      <c r="G220" s="174" t="s">
        <v>261</v>
      </c>
      <c r="H220" s="175">
        <v>34.5</v>
      </c>
      <c r="I220" s="176"/>
      <c r="J220" s="175">
        <f>ROUND(I220*H220,0)</f>
        <v>0</v>
      </c>
      <c r="K220" s="173" t="s">
        <v>135</v>
      </c>
      <c r="L220" s="38"/>
      <c r="M220" s="177" t="s">
        <v>1</v>
      </c>
      <c r="N220" s="178" t="s">
        <v>39</v>
      </c>
      <c r="O220" s="76"/>
      <c r="P220" s="179">
        <f>O220*H220</f>
        <v>0</v>
      </c>
      <c r="Q220" s="179">
        <v>1.645E-06</v>
      </c>
      <c r="R220" s="179">
        <f>Q220*H220</f>
        <v>5.6752499999999996E-05</v>
      </c>
      <c r="S220" s="179">
        <v>0</v>
      </c>
      <c r="T220" s="180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1" t="s">
        <v>136</v>
      </c>
      <c r="AT220" s="181" t="s">
        <v>131</v>
      </c>
      <c r="AU220" s="181" t="s">
        <v>83</v>
      </c>
      <c r="AY220" s="18" t="s">
        <v>129</v>
      </c>
      <c r="BE220" s="182">
        <f>IF(N220="základní",J220,0)</f>
        <v>0</v>
      </c>
      <c r="BF220" s="182">
        <f>IF(N220="snížená",J220,0)</f>
        <v>0</v>
      </c>
      <c r="BG220" s="182">
        <f>IF(N220="zákl. přenesená",J220,0)</f>
        <v>0</v>
      </c>
      <c r="BH220" s="182">
        <f>IF(N220="sníž. přenesená",J220,0)</f>
        <v>0</v>
      </c>
      <c r="BI220" s="182">
        <f>IF(N220="nulová",J220,0)</f>
        <v>0</v>
      </c>
      <c r="BJ220" s="18" t="s">
        <v>8</v>
      </c>
      <c r="BK220" s="182">
        <f>ROUND(I220*H220,0)</f>
        <v>0</v>
      </c>
      <c r="BL220" s="18" t="s">
        <v>136</v>
      </c>
      <c r="BM220" s="181" t="s">
        <v>585</v>
      </c>
    </row>
    <row r="221" spans="1:51" s="13" customFormat="1" ht="12">
      <c r="A221" s="13"/>
      <c r="B221" s="183"/>
      <c r="C221" s="13"/>
      <c r="D221" s="184" t="s">
        <v>138</v>
      </c>
      <c r="E221" s="185" t="s">
        <v>1</v>
      </c>
      <c r="F221" s="186" t="s">
        <v>583</v>
      </c>
      <c r="G221" s="13"/>
      <c r="H221" s="187">
        <v>24</v>
      </c>
      <c r="I221" s="188"/>
      <c r="J221" s="13"/>
      <c r="K221" s="13"/>
      <c r="L221" s="183"/>
      <c r="M221" s="189"/>
      <c r="N221" s="190"/>
      <c r="O221" s="190"/>
      <c r="P221" s="190"/>
      <c r="Q221" s="190"/>
      <c r="R221" s="190"/>
      <c r="S221" s="190"/>
      <c r="T221" s="19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5" t="s">
        <v>138</v>
      </c>
      <c r="AU221" s="185" t="s">
        <v>83</v>
      </c>
      <c r="AV221" s="13" t="s">
        <v>83</v>
      </c>
      <c r="AW221" s="13" t="s">
        <v>31</v>
      </c>
      <c r="AX221" s="13" t="s">
        <v>74</v>
      </c>
      <c r="AY221" s="185" t="s">
        <v>129</v>
      </c>
    </row>
    <row r="222" spans="1:51" s="13" customFormat="1" ht="12">
      <c r="A222" s="13"/>
      <c r="B222" s="183"/>
      <c r="C222" s="13"/>
      <c r="D222" s="184" t="s">
        <v>138</v>
      </c>
      <c r="E222" s="185" t="s">
        <v>1</v>
      </c>
      <c r="F222" s="186" t="s">
        <v>584</v>
      </c>
      <c r="G222" s="13"/>
      <c r="H222" s="187">
        <v>10.5</v>
      </c>
      <c r="I222" s="188"/>
      <c r="J222" s="13"/>
      <c r="K222" s="13"/>
      <c r="L222" s="183"/>
      <c r="M222" s="189"/>
      <c r="N222" s="190"/>
      <c r="O222" s="190"/>
      <c r="P222" s="190"/>
      <c r="Q222" s="190"/>
      <c r="R222" s="190"/>
      <c r="S222" s="190"/>
      <c r="T222" s="19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5" t="s">
        <v>138</v>
      </c>
      <c r="AU222" s="185" t="s">
        <v>83</v>
      </c>
      <c r="AV222" s="13" t="s">
        <v>83</v>
      </c>
      <c r="AW222" s="13" t="s">
        <v>31</v>
      </c>
      <c r="AX222" s="13" t="s">
        <v>74</v>
      </c>
      <c r="AY222" s="185" t="s">
        <v>129</v>
      </c>
    </row>
    <row r="223" spans="1:51" s="14" customFormat="1" ht="12">
      <c r="A223" s="14"/>
      <c r="B223" s="192"/>
      <c r="C223" s="14"/>
      <c r="D223" s="184" t="s">
        <v>138</v>
      </c>
      <c r="E223" s="193" t="s">
        <v>1</v>
      </c>
      <c r="F223" s="194" t="s">
        <v>145</v>
      </c>
      <c r="G223" s="14"/>
      <c r="H223" s="195">
        <v>34.5</v>
      </c>
      <c r="I223" s="196"/>
      <c r="J223" s="14"/>
      <c r="K223" s="14"/>
      <c r="L223" s="192"/>
      <c r="M223" s="197"/>
      <c r="N223" s="198"/>
      <c r="O223" s="198"/>
      <c r="P223" s="198"/>
      <c r="Q223" s="198"/>
      <c r="R223" s="198"/>
      <c r="S223" s="198"/>
      <c r="T223" s="19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193" t="s">
        <v>138</v>
      </c>
      <c r="AU223" s="193" t="s">
        <v>83</v>
      </c>
      <c r="AV223" s="14" t="s">
        <v>136</v>
      </c>
      <c r="AW223" s="14" t="s">
        <v>31</v>
      </c>
      <c r="AX223" s="14" t="s">
        <v>8</v>
      </c>
      <c r="AY223" s="193" t="s">
        <v>129</v>
      </c>
    </row>
    <row r="224" spans="1:63" s="12" customFormat="1" ht="22.8" customHeight="1">
      <c r="A224" s="12"/>
      <c r="B224" s="157"/>
      <c r="C224" s="12"/>
      <c r="D224" s="158" t="s">
        <v>73</v>
      </c>
      <c r="E224" s="168" t="s">
        <v>436</v>
      </c>
      <c r="F224" s="168" t="s">
        <v>437</v>
      </c>
      <c r="G224" s="12"/>
      <c r="H224" s="12"/>
      <c r="I224" s="160"/>
      <c r="J224" s="169">
        <f>BK224</f>
        <v>0</v>
      </c>
      <c r="K224" s="12"/>
      <c r="L224" s="157"/>
      <c r="M224" s="162"/>
      <c r="N224" s="163"/>
      <c r="O224" s="163"/>
      <c r="P224" s="164">
        <f>SUM(P225:P227)</f>
        <v>0</v>
      </c>
      <c r="Q224" s="163"/>
      <c r="R224" s="164">
        <f>SUM(R225:R227)</f>
        <v>0</v>
      </c>
      <c r="S224" s="163"/>
      <c r="T224" s="165">
        <f>SUM(T225:T227)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58" t="s">
        <v>8</v>
      </c>
      <c r="AT224" s="166" t="s">
        <v>73</v>
      </c>
      <c r="AU224" s="166" t="s">
        <v>8</v>
      </c>
      <c r="AY224" s="158" t="s">
        <v>129</v>
      </c>
      <c r="BK224" s="167">
        <f>SUM(BK225:BK227)</f>
        <v>0</v>
      </c>
    </row>
    <row r="225" spans="1:65" s="2" customFormat="1" ht="33" customHeight="1">
      <c r="A225" s="37"/>
      <c r="B225" s="170"/>
      <c r="C225" s="171" t="s">
        <v>343</v>
      </c>
      <c r="D225" s="171" t="s">
        <v>131</v>
      </c>
      <c r="E225" s="172" t="s">
        <v>439</v>
      </c>
      <c r="F225" s="173" t="s">
        <v>440</v>
      </c>
      <c r="G225" s="174" t="s">
        <v>182</v>
      </c>
      <c r="H225" s="175">
        <v>12.07</v>
      </c>
      <c r="I225" s="176"/>
      <c r="J225" s="175">
        <f>ROUND(I225*H225,0)</f>
        <v>0</v>
      </c>
      <c r="K225" s="173" t="s">
        <v>135</v>
      </c>
      <c r="L225" s="38"/>
      <c r="M225" s="177" t="s">
        <v>1</v>
      </c>
      <c r="N225" s="178" t="s">
        <v>39</v>
      </c>
      <c r="O225" s="76"/>
      <c r="P225" s="179">
        <f>O225*H225</f>
        <v>0</v>
      </c>
      <c r="Q225" s="179">
        <v>0</v>
      </c>
      <c r="R225" s="179">
        <f>Q225*H225</f>
        <v>0</v>
      </c>
      <c r="S225" s="179">
        <v>0</v>
      </c>
      <c r="T225" s="180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81" t="s">
        <v>136</v>
      </c>
      <c r="AT225" s="181" t="s">
        <v>131</v>
      </c>
      <c r="AU225" s="181" t="s">
        <v>83</v>
      </c>
      <c r="AY225" s="18" t="s">
        <v>129</v>
      </c>
      <c r="BE225" s="182">
        <f>IF(N225="základní",J225,0)</f>
        <v>0</v>
      </c>
      <c r="BF225" s="182">
        <f>IF(N225="snížená",J225,0)</f>
        <v>0</v>
      </c>
      <c r="BG225" s="182">
        <f>IF(N225="zákl. přenesená",J225,0)</f>
        <v>0</v>
      </c>
      <c r="BH225" s="182">
        <f>IF(N225="sníž. přenesená",J225,0)</f>
        <v>0</v>
      </c>
      <c r="BI225" s="182">
        <f>IF(N225="nulová",J225,0)</f>
        <v>0</v>
      </c>
      <c r="BJ225" s="18" t="s">
        <v>8</v>
      </c>
      <c r="BK225" s="182">
        <f>ROUND(I225*H225,0)</f>
        <v>0</v>
      </c>
      <c r="BL225" s="18" t="s">
        <v>136</v>
      </c>
      <c r="BM225" s="181" t="s">
        <v>586</v>
      </c>
    </row>
    <row r="226" spans="1:65" s="2" customFormat="1" ht="24.15" customHeight="1">
      <c r="A226" s="37"/>
      <c r="B226" s="170"/>
      <c r="C226" s="171" t="s">
        <v>348</v>
      </c>
      <c r="D226" s="171" t="s">
        <v>131</v>
      </c>
      <c r="E226" s="172" t="s">
        <v>443</v>
      </c>
      <c r="F226" s="173" t="s">
        <v>444</v>
      </c>
      <c r="G226" s="174" t="s">
        <v>182</v>
      </c>
      <c r="H226" s="175">
        <v>48.28</v>
      </c>
      <c r="I226" s="176"/>
      <c r="J226" s="175">
        <f>ROUND(I226*H226,0)</f>
        <v>0</v>
      </c>
      <c r="K226" s="173" t="s">
        <v>135</v>
      </c>
      <c r="L226" s="38"/>
      <c r="M226" s="177" t="s">
        <v>1</v>
      </c>
      <c r="N226" s="178" t="s">
        <v>39</v>
      </c>
      <c r="O226" s="76"/>
      <c r="P226" s="179">
        <f>O226*H226</f>
        <v>0</v>
      </c>
      <c r="Q226" s="179">
        <v>0</v>
      </c>
      <c r="R226" s="179">
        <f>Q226*H226</f>
        <v>0</v>
      </c>
      <c r="S226" s="179">
        <v>0</v>
      </c>
      <c r="T226" s="180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1" t="s">
        <v>136</v>
      </c>
      <c r="AT226" s="181" t="s">
        <v>131</v>
      </c>
      <c r="AU226" s="181" t="s">
        <v>83</v>
      </c>
      <c r="AY226" s="18" t="s">
        <v>129</v>
      </c>
      <c r="BE226" s="182">
        <f>IF(N226="základní",J226,0)</f>
        <v>0</v>
      </c>
      <c r="BF226" s="182">
        <f>IF(N226="snížená",J226,0)</f>
        <v>0</v>
      </c>
      <c r="BG226" s="182">
        <f>IF(N226="zákl. přenesená",J226,0)</f>
        <v>0</v>
      </c>
      <c r="BH226" s="182">
        <f>IF(N226="sníž. přenesená",J226,0)</f>
        <v>0</v>
      </c>
      <c r="BI226" s="182">
        <f>IF(N226="nulová",J226,0)</f>
        <v>0</v>
      </c>
      <c r="BJ226" s="18" t="s">
        <v>8</v>
      </c>
      <c r="BK226" s="182">
        <f>ROUND(I226*H226,0)</f>
        <v>0</v>
      </c>
      <c r="BL226" s="18" t="s">
        <v>136</v>
      </c>
      <c r="BM226" s="181" t="s">
        <v>587</v>
      </c>
    </row>
    <row r="227" spans="1:51" s="13" customFormat="1" ht="12">
      <c r="A227" s="13"/>
      <c r="B227" s="183"/>
      <c r="C227" s="13"/>
      <c r="D227" s="184" t="s">
        <v>138</v>
      </c>
      <c r="E227" s="13"/>
      <c r="F227" s="186" t="s">
        <v>588</v>
      </c>
      <c r="G227" s="13"/>
      <c r="H227" s="187">
        <v>48.28</v>
      </c>
      <c r="I227" s="188"/>
      <c r="J227" s="13"/>
      <c r="K227" s="13"/>
      <c r="L227" s="183"/>
      <c r="M227" s="189"/>
      <c r="N227" s="190"/>
      <c r="O227" s="190"/>
      <c r="P227" s="190"/>
      <c r="Q227" s="190"/>
      <c r="R227" s="190"/>
      <c r="S227" s="190"/>
      <c r="T227" s="19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5" t="s">
        <v>138</v>
      </c>
      <c r="AU227" s="185" t="s">
        <v>83</v>
      </c>
      <c r="AV227" s="13" t="s">
        <v>83</v>
      </c>
      <c r="AW227" s="13" t="s">
        <v>3</v>
      </c>
      <c r="AX227" s="13" t="s">
        <v>8</v>
      </c>
      <c r="AY227" s="185" t="s">
        <v>129</v>
      </c>
    </row>
    <row r="228" spans="1:63" s="12" customFormat="1" ht="22.8" customHeight="1">
      <c r="A228" s="12"/>
      <c r="B228" s="157"/>
      <c r="C228" s="12"/>
      <c r="D228" s="158" t="s">
        <v>73</v>
      </c>
      <c r="E228" s="168" t="s">
        <v>447</v>
      </c>
      <c r="F228" s="168" t="s">
        <v>448</v>
      </c>
      <c r="G228" s="12"/>
      <c r="H228" s="12"/>
      <c r="I228" s="160"/>
      <c r="J228" s="169">
        <f>BK228</f>
        <v>0</v>
      </c>
      <c r="K228" s="12"/>
      <c r="L228" s="157"/>
      <c r="M228" s="162"/>
      <c r="N228" s="163"/>
      <c r="O228" s="163"/>
      <c r="P228" s="164">
        <f>P229</f>
        <v>0</v>
      </c>
      <c r="Q228" s="163"/>
      <c r="R228" s="164">
        <f>R229</f>
        <v>0</v>
      </c>
      <c r="S228" s="163"/>
      <c r="T228" s="165">
        <f>T229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58" t="s">
        <v>8</v>
      </c>
      <c r="AT228" s="166" t="s">
        <v>73</v>
      </c>
      <c r="AU228" s="166" t="s">
        <v>8</v>
      </c>
      <c r="AY228" s="158" t="s">
        <v>129</v>
      </c>
      <c r="BK228" s="167">
        <f>BK229</f>
        <v>0</v>
      </c>
    </row>
    <row r="229" spans="1:65" s="2" customFormat="1" ht="24.15" customHeight="1">
      <c r="A229" s="37"/>
      <c r="B229" s="170"/>
      <c r="C229" s="171" t="s">
        <v>352</v>
      </c>
      <c r="D229" s="171" t="s">
        <v>131</v>
      </c>
      <c r="E229" s="172" t="s">
        <v>450</v>
      </c>
      <c r="F229" s="173" t="s">
        <v>451</v>
      </c>
      <c r="G229" s="174" t="s">
        <v>182</v>
      </c>
      <c r="H229" s="175">
        <v>4.25</v>
      </c>
      <c r="I229" s="176"/>
      <c r="J229" s="175">
        <f>ROUND(I229*H229,0)</f>
        <v>0</v>
      </c>
      <c r="K229" s="173" t="s">
        <v>135</v>
      </c>
      <c r="L229" s="38"/>
      <c r="M229" s="177" t="s">
        <v>1</v>
      </c>
      <c r="N229" s="178" t="s">
        <v>39</v>
      </c>
      <c r="O229" s="76"/>
      <c r="P229" s="179">
        <f>O229*H229</f>
        <v>0</v>
      </c>
      <c r="Q229" s="179">
        <v>0</v>
      </c>
      <c r="R229" s="179">
        <f>Q229*H229</f>
        <v>0</v>
      </c>
      <c r="S229" s="179">
        <v>0</v>
      </c>
      <c r="T229" s="180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81" t="s">
        <v>136</v>
      </c>
      <c r="AT229" s="181" t="s">
        <v>131</v>
      </c>
      <c r="AU229" s="181" t="s">
        <v>83</v>
      </c>
      <c r="AY229" s="18" t="s">
        <v>129</v>
      </c>
      <c r="BE229" s="182">
        <f>IF(N229="základní",J229,0)</f>
        <v>0</v>
      </c>
      <c r="BF229" s="182">
        <f>IF(N229="snížená",J229,0)</f>
        <v>0</v>
      </c>
      <c r="BG229" s="182">
        <f>IF(N229="zákl. přenesená",J229,0)</f>
        <v>0</v>
      </c>
      <c r="BH229" s="182">
        <f>IF(N229="sníž. přenesená",J229,0)</f>
        <v>0</v>
      </c>
      <c r="BI229" s="182">
        <f>IF(N229="nulová",J229,0)</f>
        <v>0</v>
      </c>
      <c r="BJ229" s="18" t="s">
        <v>8</v>
      </c>
      <c r="BK229" s="182">
        <f>ROUND(I229*H229,0)</f>
        <v>0</v>
      </c>
      <c r="BL229" s="18" t="s">
        <v>136</v>
      </c>
      <c r="BM229" s="181" t="s">
        <v>589</v>
      </c>
    </row>
    <row r="230" spans="1:63" s="12" customFormat="1" ht="25.9" customHeight="1">
      <c r="A230" s="12"/>
      <c r="B230" s="157"/>
      <c r="C230" s="12"/>
      <c r="D230" s="158" t="s">
        <v>73</v>
      </c>
      <c r="E230" s="159" t="s">
        <v>453</v>
      </c>
      <c r="F230" s="159" t="s">
        <v>454</v>
      </c>
      <c r="G230" s="12"/>
      <c r="H230" s="12"/>
      <c r="I230" s="160"/>
      <c r="J230" s="161">
        <f>BK230</f>
        <v>0</v>
      </c>
      <c r="K230" s="12"/>
      <c r="L230" s="157"/>
      <c r="M230" s="162"/>
      <c r="N230" s="163"/>
      <c r="O230" s="163"/>
      <c r="P230" s="164">
        <f>P231+P236+P238+P240</f>
        <v>0</v>
      </c>
      <c r="Q230" s="163"/>
      <c r="R230" s="164">
        <f>R231+R236+R238+R240</f>
        <v>0</v>
      </c>
      <c r="S230" s="163"/>
      <c r="T230" s="165">
        <f>T231+T236+T238+T240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58" t="s">
        <v>157</v>
      </c>
      <c r="AT230" s="166" t="s">
        <v>73</v>
      </c>
      <c r="AU230" s="166" t="s">
        <v>74</v>
      </c>
      <c r="AY230" s="158" t="s">
        <v>129</v>
      </c>
      <c r="BK230" s="167">
        <f>BK231+BK236+BK238+BK240</f>
        <v>0</v>
      </c>
    </row>
    <row r="231" spans="1:63" s="12" customFormat="1" ht="22.8" customHeight="1">
      <c r="A231" s="12"/>
      <c r="B231" s="157"/>
      <c r="C231" s="12"/>
      <c r="D231" s="158" t="s">
        <v>73</v>
      </c>
      <c r="E231" s="168" t="s">
        <v>455</v>
      </c>
      <c r="F231" s="168" t="s">
        <v>456</v>
      </c>
      <c r="G231" s="12"/>
      <c r="H231" s="12"/>
      <c r="I231" s="160"/>
      <c r="J231" s="169">
        <f>BK231</f>
        <v>0</v>
      </c>
      <c r="K231" s="12"/>
      <c r="L231" s="157"/>
      <c r="M231" s="162"/>
      <c r="N231" s="163"/>
      <c r="O231" s="163"/>
      <c r="P231" s="164">
        <f>SUM(P232:P235)</f>
        <v>0</v>
      </c>
      <c r="Q231" s="163"/>
      <c r="R231" s="164">
        <f>SUM(R232:R235)</f>
        <v>0</v>
      </c>
      <c r="S231" s="163"/>
      <c r="T231" s="165">
        <f>SUM(T232:T235)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58" t="s">
        <v>157</v>
      </c>
      <c r="AT231" s="166" t="s">
        <v>73</v>
      </c>
      <c r="AU231" s="166" t="s">
        <v>8</v>
      </c>
      <c r="AY231" s="158" t="s">
        <v>129</v>
      </c>
      <c r="BK231" s="167">
        <f>SUM(BK232:BK235)</f>
        <v>0</v>
      </c>
    </row>
    <row r="232" spans="1:65" s="2" customFormat="1" ht="16.5" customHeight="1">
      <c r="A232" s="37"/>
      <c r="B232" s="170"/>
      <c r="C232" s="171" t="s">
        <v>356</v>
      </c>
      <c r="D232" s="171" t="s">
        <v>131</v>
      </c>
      <c r="E232" s="172" t="s">
        <v>458</v>
      </c>
      <c r="F232" s="173" t="s">
        <v>459</v>
      </c>
      <c r="G232" s="174" t="s">
        <v>460</v>
      </c>
      <c r="H232" s="175">
        <v>1</v>
      </c>
      <c r="I232" s="176"/>
      <c r="J232" s="175">
        <f>ROUND(I232*H232,0)</f>
        <v>0</v>
      </c>
      <c r="K232" s="173" t="s">
        <v>461</v>
      </c>
      <c r="L232" s="38"/>
      <c r="M232" s="177" t="s">
        <v>1</v>
      </c>
      <c r="N232" s="178" t="s">
        <v>39</v>
      </c>
      <c r="O232" s="76"/>
      <c r="P232" s="179">
        <f>O232*H232</f>
        <v>0</v>
      </c>
      <c r="Q232" s="179">
        <v>0</v>
      </c>
      <c r="R232" s="179">
        <f>Q232*H232</f>
        <v>0</v>
      </c>
      <c r="S232" s="179">
        <v>0</v>
      </c>
      <c r="T232" s="180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81" t="s">
        <v>462</v>
      </c>
      <c r="AT232" s="181" t="s">
        <v>131</v>
      </c>
      <c r="AU232" s="181" t="s">
        <v>83</v>
      </c>
      <c r="AY232" s="18" t="s">
        <v>129</v>
      </c>
      <c r="BE232" s="182">
        <f>IF(N232="základní",J232,0)</f>
        <v>0</v>
      </c>
      <c r="BF232" s="182">
        <f>IF(N232="snížená",J232,0)</f>
        <v>0</v>
      </c>
      <c r="BG232" s="182">
        <f>IF(N232="zákl. přenesená",J232,0)</f>
        <v>0</v>
      </c>
      <c r="BH232" s="182">
        <f>IF(N232="sníž. přenesená",J232,0)</f>
        <v>0</v>
      </c>
      <c r="BI232" s="182">
        <f>IF(N232="nulová",J232,0)</f>
        <v>0</v>
      </c>
      <c r="BJ232" s="18" t="s">
        <v>8</v>
      </c>
      <c r="BK232" s="182">
        <f>ROUND(I232*H232,0)</f>
        <v>0</v>
      </c>
      <c r="BL232" s="18" t="s">
        <v>462</v>
      </c>
      <c r="BM232" s="181" t="s">
        <v>590</v>
      </c>
    </row>
    <row r="233" spans="1:65" s="2" customFormat="1" ht="16.5" customHeight="1">
      <c r="A233" s="37"/>
      <c r="B233" s="170"/>
      <c r="C233" s="171" t="s">
        <v>360</v>
      </c>
      <c r="D233" s="171" t="s">
        <v>131</v>
      </c>
      <c r="E233" s="172" t="s">
        <v>465</v>
      </c>
      <c r="F233" s="173" t="s">
        <v>466</v>
      </c>
      <c r="G233" s="174" t="s">
        <v>460</v>
      </c>
      <c r="H233" s="175">
        <v>1</v>
      </c>
      <c r="I233" s="176"/>
      <c r="J233" s="175">
        <f>ROUND(I233*H233,0)</f>
        <v>0</v>
      </c>
      <c r="K233" s="173" t="s">
        <v>461</v>
      </c>
      <c r="L233" s="38"/>
      <c r="M233" s="177" t="s">
        <v>1</v>
      </c>
      <c r="N233" s="178" t="s">
        <v>39</v>
      </c>
      <c r="O233" s="76"/>
      <c r="P233" s="179">
        <f>O233*H233</f>
        <v>0</v>
      </c>
      <c r="Q233" s="179">
        <v>0</v>
      </c>
      <c r="R233" s="179">
        <f>Q233*H233</f>
        <v>0</v>
      </c>
      <c r="S233" s="179">
        <v>0</v>
      </c>
      <c r="T233" s="180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1" t="s">
        <v>462</v>
      </c>
      <c r="AT233" s="181" t="s">
        <v>131</v>
      </c>
      <c r="AU233" s="181" t="s">
        <v>83</v>
      </c>
      <c r="AY233" s="18" t="s">
        <v>129</v>
      </c>
      <c r="BE233" s="182">
        <f>IF(N233="základní",J233,0)</f>
        <v>0</v>
      </c>
      <c r="BF233" s="182">
        <f>IF(N233="snížená",J233,0)</f>
        <v>0</v>
      </c>
      <c r="BG233" s="182">
        <f>IF(N233="zákl. přenesená",J233,0)</f>
        <v>0</v>
      </c>
      <c r="BH233" s="182">
        <f>IF(N233="sníž. přenesená",J233,0)</f>
        <v>0</v>
      </c>
      <c r="BI233" s="182">
        <f>IF(N233="nulová",J233,0)</f>
        <v>0</v>
      </c>
      <c r="BJ233" s="18" t="s">
        <v>8</v>
      </c>
      <c r="BK233" s="182">
        <f>ROUND(I233*H233,0)</f>
        <v>0</v>
      </c>
      <c r="BL233" s="18" t="s">
        <v>462</v>
      </c>
      <c r="BM233" s="181" t="s">
        <v>591</v>
      </c>
    </row>
    <row r="234" spans="1:65" s="2" customFormat="1" ht="16.5" customHeight="1">
      <c r="A234" s="37"/>
      <c r="B234" s="170"/>
      <c r="C234" s="171" t="s">
        <v>365</v>
      </c>
      <c r="D234" s="171" t="s">
        <v>131</v>
      </c>
      <c r="E234" s="172" t="s">
        <v>469</v>
      </c>
      <c r="F234" s="173" t="s">
        <v>470</v>
      </c>
      <c r="G234" s="174" t="s">
        <v>460</v>
      </c>
      <c r="H234" s="175">
        <v>1</v>
      </c>
      <c r="I234" s="176"/>
      <c r="J234" s="175">
        <f>ROUND(I234*H234,0)</f>
        <v>0</v>
      </c>
      <c r="K234" s="173" t="s">
        <v>461</v>
      </c>
      <c r="L234" s="38"/>
      <c r="M234" s="177" t="s">
        <v>1</v>
      </c>
      <c r="N234" s="178" t="s">
        <v>39</v>
      </c>
      <c r="O234" s="76"/>
      <c r="P234" s="179">
        <f>O234*H234</f>
        <v>0</v>
      </c>
      <c r="Q234" s="179">
        <v>0</v>
      </c>
      <c r="R234" s="179">
        <f>Q234*H234</f>
        <v>0</v>
      </c>
      <c r="S234" s="179">
        <v>0</v>
      </c>
      <c r="T234" s="180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81" t="s">
        <v>462</v>
      </c>
      <c r="AT234" s="181" t="s">
        <v>131</v>
      </c>
      <c r="AU234" s="181" t="s">
        <v>83</v>
      </c>
      <c r="AY234" s="18" t="s">
        <v>129</v>
      </c>
      <c r="BE234" s="182">
        <f>IF(N234="základní",J234,0)</f>
        <v>0</v>
      </c>
      <c r="BF234" s="182">
        <f>IF(N234="snížená",J234,0)</f>
        <v>0</v>
      </c>
      <c r="BG234" s="182">
        <f>IF(N234="zákl. přenesená",J234,0)</f>
        <v>0</v>
      </c>
      <c r="BH234" s="182">
        <f>IF(N234="sníž. přenesená",J234,0)</f>
        <v>0</v>
      </c>
      <c r="BI234" s="182">
        <f>IF(N234="nulová",J234,0)</f>
        <v>0</v>
      </c>
      <c r="BJ234" s="18" t="s">
        <v>8</v>
      </c>
      <c r="BK234" s="182">
        <f>ROUND(I234*H234,0)</f>
        <v>0</v>
      </c>
      <c r="BL234" s="18" t="s">
        <v>462</v>
      </c>
      <c r="BM234" s="181" t="s">
        <v>592</v>
      </c>
    </row>
    <row r="235" spans="1:65" s="2" customFormat="1" ht="16.5" customHeight="1">
      <c r="A235" s="37"/>
      <c r="B235" s="170"/>
      <c r="C235" s="171" t="s">
        <v>369</v>
      </c>
      <c r="D235" s="171" t="s">
        <v>131</v>
      </c>
      <c r="E235" s="172" t="s">
        <v>473</v>
      </c>
      <c r="F235" s="173" t="s">
        <v>474</v>
      </c>
      <c r="G235" s="174" t="s">
        <v>460</v>
      </c>
      <c r="H235" s="175">
        <v>1</v>
      </c>
      <c r="I235" s="176"/>
      <c r="J235" s="175">
        <f>ROUND(I235*H235,0)</f>
        <v>0</v>
      </c>
      <c r="K235" s="173" t="s">
        <v>461</v>
      </c>
      <c r="L235" s="38"/>
      <c r="M235" s="177" t="s">
        <v>1</v>
      </c>
      <c r="N235" s="178" t="s">
        <v>39</v>
      </c>
      <c r="O235" s="76"/>
      <c r="P235" s="179">
        <f>O235*H235</f>
        <v>0</v>
      </c>
      <c r="Q235" s="179">
        <v>0</v>
      </c>
      <c r="R235" s="179">
        <f>Q235*H235</f>
        <v>0</v>
      </c>
      <c r="S235" s="179">
        <v>0</v>
      </c>
      <c r="T235" s="180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1" t="s">
        <v>462</v>
      </c>
      <c r="AT235" s="181" t="s">
        <v>131</v>
      </c>
      <c r="AU235" s="181" t="s">
        <v>83</v>
      </c>
      <c r="AY235" s="18" t="s">
        <v>129</v>
      </c>
      <c r="BE235" s="182">
        <f>IF(N235="základní",J235,0)</f>
        <v>0</v>
      </c>
      <c r="BF235" s="182">
        <f>IF(N235="snížená",J235,0)</f>
        <v>0</v>
      </c>
      <c r="BG235" s="182">
        <f>IF(N235="zákl. přenesená",J235,0)</f>
        <v>0</v>
      </c>
      <c r="BH235" s="182">
        <f>IF(N235="sníž. přenesená",J235,0)</f>
        <v>0</v>
      </c>
      <c r="BI235" s="182">
        <f>IF(N235="nulová",J235,0)</f>
        <v>0</v>
      </c>
      <c r="BJ235" s="18" t="s">
        <v>8</v>
      </c>
      <c r="BK235" s="182">
        <f>ROUND(I235*H235,0)</f>
        <v>0</v>
      </c>
      <c r="BL235" s="18" t="s">
        <v>462</v>
      </c>
      <c r="BM235" s="181" t="s">
        <v>593</v>
      </c>
    </row>
    <row r="236" spans="1:63" s="12" customFormat="1" ht="22.8" customHeight="1">
      <c r="A236" s="12"/>
      <c r="B236" s="157"/>
      <c r="C236" s="12"/>
      <c r="D236" s="158" t="s">
        <v>73</v>
      </c>
      <c r="E236" s="168" t="s">
        <v>476</v>
      </c>
      <c r="F236" s="168" t="s">
        <v>477</v>
      </c>
      <c r="G236" s="12"/>
      <c r="H236" s="12"/>
      <c r="I236" s="160"/>
      <c r="J236" s="169">
        <f>BK236</f>
        <v>0</v>
      </c>
      <c r="K236" s="12"/>
      <c r="L236" s="157"/>
      <c r="M236" s="162"/>
      <c r="N236" s="163"/>
      <c r="O236" s="163"/>
      <c r="P236" s="164">
        <f>P237</f>
        <v>0</v>
      </c>
      <c r="Q236" s="163"/>
      <c r="R236" s="164">
        <f>R237</f>
        <v>0</v>
      </c>
      <c r="S236" s="163"/>
      <c r="T236" s="165">
        <f>T237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58" t="s">
        <v>157</v>
      </c>
      <c r="AT236" s="166" t="s">
        <v>73</v>
      </c>
      <c r="AU236" s="166" t="s">
        <v>8</v>
      </c>
      <c r="AY236" s="158" t="s">
        <v>129</v>
      </c>
      <c r="BK236" s="167">
        <f>BK237</f>
        <v>0</v>
      </c>
    </row>
    <row r="237" spans="1:65" s="2" customFormat="1" ht="16.5" customHeight="1">
      <c r="A237" s="37"/>
      <c r="B237" s="170"/>
      <c r="C237" s="171" t="s">
        <v>373</v>
      </c>
      <c r="D237" s="171" t="s">
        <v>131</v>
      </c>
      <c r="E237" s="172" t="s">
        <v>479</v>
      </c>
      <c r="F237" s="173" t="s">
        <v>480</v>
      </c>
      <c r="G237" s="174" t="s">
        <v>460</v>
      </c>
      <c r="H237" s="175">
        <v>1</v>
      </c>
      <c r="I237" s="176"/>
      <c r="J237" s="175">
        <f>ROUND(I237*H237,0)</f>
        <v>0</v>
      </c>
      <c r="K237" s="173" t="s">
        <v>461</v>
      </c>
      <c r="L237" s="38"/>
      <c r="M237" s="177" t="s">
        <v>1</v>
      </c>
      <c r="N237" s="178" t="s">
        <v>39</v>
      </c>
      <c r="O237" s="76"/>
      <c r="P237" s="179">
        <f>O237*H237</f>
        <v>0</v>
      </c>
      <c r="Q237" s="179">
        <v>0</v>
      </c>
      <c r="R237" s="179">
        <f>Q237*H237</f>
        <v>0</v>
      </c>
      <c r="S237" s="179">
        <v>0</v>
      </c>
      <c r="T237" s="180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1" t="s">
        <v>462</v>
      </c>
      <c r="AT237" s="181" t="s">
        <v>131</v>
      </c>
      <c r="AU237" s="181" t="s">
        <v>83</v>
      </c>
      <c r="AY237" s="18" t="s">
        <v>129</v>
      </c>
      <c r="BE237" s="182">
        <f>IF(N237="základní",J237,0)</f>
        <v>0</v>
      </c>
      <c r="BF237" s="182">
        <f>IF(N237="snížená",J237,0)</f>
        <v>0</v>
      </c>
      <c r="BG237" s="182">
        <f>IF(N237="zákl. přenesená",J237,0)</f>
        <v>0</v>
      </c>
      <c r="BH237" s="182">
        <f>IF(N237="sníž. přenesená",J237,0)</f>
        <v>0</v>
      </c>
      <c r="BI237" s="182">
        <f>IF(N237="nulová",J237,0)</f>
        <v>0</v>
      </c>
      <c r="BJ237" s="18" t="s">
        <v>8</v>
      </c>
      <c r="BK237" s="182">
        <f>ROUND(I237*H237,0)</f>
        <v>0</v>
      </c>
      <c r="BL237" s="18" t="s">
        <v>462</v>
      </c>
      <c r="BM237" s="181" t="s">
        <v>594</v>
      </c>
    </row>
    <row r="238" spans="1:63" s="12" customFormat="1" ht="22.8" customHeight="1">
      <c r="A238" s="12"/>
      <c r="B238" s="157"/>
      <c r="C238" s="12"/>
      <c r="D238" s="158" t="s">
        <v>73</v>
      </c>
      <c r="E238" s="168" t="s">
        <v>482</v>
      </c>
      <c r="F238" s="168" t="s">
        <v>483</v>
      </c>
      <c r="G238" s="12"/>
      <c r="H238" s="12"/>
      <c r="I238" s="160"/>
      <c r="J238" s="169">
        <f>BK238</f>
        <v>0</v>
      </c>
      <c r="K238" s="12"/>
      <c r="L238" s="157"/>
      <c r="M238" s="162"/>
      <c r="N238" s="163"/>
      <c r="O238" s="163"/>
      <c r="P238" s="164">
        <f>P239</f>
        <v>0</v>
      </c>
      <c r="Q238" s="163"/>
      <c r="R238" s="164">
        <f>R239</f>
        <v>0</v>
      </c>
      <c r="S238" s="163"/>
      <c r="T238" s="165">
        <f>T239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58" t="s">
        <v>157</v>
      </c>
      <c r="AT238" s="166" t="s">
        <v>73</v>
      </c>
      <c r="AU238" s="166" t="s">
        <v>8</v>
      </c>
      <c r="AY238" s="158" t="s">
        <v>129</v>
      </c>
      <c r="BK238" s="167">
        <f>BK239</f>
        <v>0</v>
      </c>
    </row>
    <row r="239" spans="1:65" s="2" customFormat="1" ht="16.5" customHeight="1">
      <c r="A239" s="37"/>
      <c r="B239" s="170"/>
      <c r="C239" s="171" t="s">
        <v>377</v>
      </c>
      <c r="D239" s="171" t="s">
        <v>131</v>
      </c>
      <c r="E239" s="172" t="s">
        <v>485</v>
      </c>
      <c r="F239" s="173" t="s">
        <v>486</v>
      </c>
      <c r="G239" s="174" t="s">
        <v>280</v>
      </c>
      <c r="H239" s="175">
        <v>1</v>
      </c>
      <c r="I239" s="176"/>
      <c r="J239" s="175">
        <f>ROUND(I239*H239,0)</f>
        <v>0</v>
      </c>
      <c r="K239" s="173" t="s">
        <v>135</v>
      </c>
      <c r="L239" s="38"/>
      <c r="M239" s="177" t="s">
        <v>1</v>
      </c>
      <c r="N239" s="178" t="s">
        <v>39</v>
      </c>
      <c r="O239" s="76"/>
      <c r="P239" s="179">
        <f>O239*H239</f>
        <v>0</v>
      </c>
      <c r="Q239" s="179">
        <v>0</v>
      </c>
      <c r="R239" s="179">
        <f>Q239*H239</f>
        <v>0</v>
      </c>
      <c r="S239" s="179">
        <v>0</v>
      </c>
      <c r="T239" s="180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1" t="s">
        <v>462</v>
      </c>
      <c r="AT239" s="181" t="s">
        <v>131</v>
      </c>
      <c r="AU239" s="181" t="s">
        <v>83</v>
      </c>
      <c r="AY239" s="18" t="s">
        <v>129</v>
      </c>
      <c r="BE239" s="182">
        <f>IF(N239="základní",J239,0)</f>
        <v>0</v>
      </c>
      <c r="BF239" s="182">
        <f>IF(N239="snížená",J239,0)</f>
        <v>0</v>
      </c>
      <c r="BG239" s="182">
        <f>IF(N239="zákl. přenesená",J239,0)</f>
        <v>0</v>
      </c>
      <c r="BH239" s="182">
        <f>IF(N239="sníž. přenesená",J239,0)</f>
        <v>0</v>
      </c>
      <c r="BI239" s="182">
        <f>IF(N239="nulová",J239,0)</f>
        <v>0</v>
      </c>
      <c r="BJ239" s="18" t="s">
        <v>8</v>
      </c>
      <c r="BK239" s="182">
        <f>ROUND(I239*H239,0)</f>
        <v>0</v>
      </c>
      <c r="BL239" s="18" t="s">
        <v>462</v>
      </c>
      <c r="BM239" s="181" t="s">
        <v>595</v>
      </c>
    </row>
    <row r="240" spans="1:63" s="12" customFormat="1" ht="22.8" customHeight="1">
      <c r="A240" s="12"/>
      <c r="B240" s="157"/>
      <c r="C240" s="12"/>
      <c r="D240" s="158" t="s">
        <v>73</v>
      </c>
      <c r="E240" s="168" t="s">
        <v>488</v>
      </c>
      <c r="F240" s="168" t="s">
        <v>489</v>
      </c>
      <c r="G240" s="12"/>
      <c r="H240" s="12"/>
      <c r="I240" s="160"/>
      <c r="J240" s="169">
        <f>BK240</f>
        <v>0</v>
      </c>
      <c r="K240" s="12"/>
      <c r="L240" s="157"/>
      <c r="M240" s="162"/>
      <c r="N240" s="163"/>
      <c r="O240" s="163"/>
      <c r="P240" s="164">
        <f>P241</f>
        <v>0</v>
      </c>
      <c r="Q240" s="163"/>
      <c r="R240" s="164">
        <f>R241</f>
        <v>0</v>
      </c>
      <c r="S240" s="163"/>
      <c r="T240" s="165">
        <f>T241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58" t="s">
        <v>157</v>
      </c>
      <c r="AT240" s="166" t="s">
        <v>73</v>
      </c>
      <c r="AU240" s="166" t="s">
        <v>8</v>
      </c>
      <c r="AY240" s="158" t="s">
        <v>129</v>
      </c>
      <c r="BK240" s="167">
        <f>BK241</f>
        <v>0</v>
      </c>
    </row>
    <row r="241" spans="1:65" s="2" customFormat="1" ht="24.15" customHeight="1">
      <c r="A241" s="37"/>
      <c r="B241" s="170"/>
      <c r="C241" s="171" t="s">
        <v>381</v>
      </c>
      <c r="D241" s="171" t="s">
        <v>131</v>
      </c>
      <c r="E241" s="172" t="s">
        <v>491</v>
      </c>
      <c r="F241" s="173" t="s">
        <v>492</v>
      </c>
      <c r="G241" s="174" t="s">
        <v>460</v>
      </c>
      <c r="H241" s="175">
        <v>1</v>
      </c>
      <c r="I241" s="176"/>
      <c r="J241" s="175">
        <f>ROUND(I241*H241,0)</f>
        <v>0</v>
      </c>
      <c r="K241" s="173" t="s">
        <v>461</v>
      </c>
      <c r="L241" s="38"/>
      <c r="M241" s="216" t="s">
        <v>1</v>
      </c>
      <c r="N241" s="217" t="s">
        <v>39</v>
      </c>
      <c r="O241" s="218"/>
      <c r="P241" s="219">
        <f>O241*H241</f>
        <v>0</v>
      </c>
      <c r="Q241" s="219">
        <v>0</v>
      </c>
      <c r="R241" s="219">
        <f>Q241*H241</f>
        <v>0</v>
      </c>
      <c r="S241" s="219">
        <v>0</v>
      </c>
      <c r="T241" s="220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1" t="s">
        <v>462</v>
      </c>
      <c r="AT241" s="181" t="s">
        <v>131</v>
      </c>
      <c r="AU241" s="181" t="s">
        <v>83</v>
      </c>
      <c r="AY241" s="18" t="s">
        <v>129</v>
      </c>
      <c r="BE241" s="182">
        <f>IF(N241="základní",J241,0)</f>
        <v>0</v>
      </c>
      <c r="BF241" s="182">
        <f>IF(N241="snížená",J241,0)</f>
        <v>0</v>
      </c>
      <c r="BG241" s="182">
        <f>IF(N241="zákl. přenesená",J241,0)</f>
        <v>0</v>
      </c>
      <c r="BH241" s="182">
        <f>IF(N241="sníž. přenesená",J241,0)</f>
        <v>0</v>
      </c>
      <c r="BI241" s="182">
        <f>IF(N241="nulová",J241,0)</f>
        <v>0</v>
      </c>
      <c r="BJ241" s="18" t="s">
        <v>8</v>
      </c>
      <c r="BK241" s="182">
        <f>ROUND(I241*H241,0)</f>
        <v>0</v>
      </c>
      <c r="BL241" s="18" t="s">
        <v>462</v>
      </c>
      <c r="BM241" s="181" t="s">
        <v>596</v>
      </c>
    </row>
    <row r="242" spans="1:31" s="2" customFormat="1" ht="6.95" customHeight="1">
      <c r="A242" s="37"/>
      <c r="B242" s="59"/>
      <c r="C242" s="60"/>
      <c r="D242" s="60"/>
      <c r="E242" s="60"/>
      <c r="F242" s="60"/>
      <c r="G242" s="60"/>
      <c r="H242" s="60"/>
      <c r="I242" s="60"/>
      <c r="J242" s="60"/>
      <c r="K242" s="60"/>
      <c r="L242" s="38"/>
      <c r="M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</row>
  </sheetData>
  <autoFilter ref="C128:K241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 hidden="1">
      <c r="B4" s="21"/>
      <c r="D4" s="22" t="s">
        <v>93</v>
      </c>
      <c r="L4" s="21"/>
      <c r="M4" s="119" t="s">
        <v>11</v>
      </c>
      <c r="AT4" s="18" t="s">
        <v>3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31" t="s">
        <v>16</v>
      </c>
      <c r="L6" s="21"/>
    </row>
    <row r="7" spans="2:12" s="1" customFormat="1" ht="16.5" customHeight="1" hidden="1">
      <c r="B7" s="21"/>
      <c r="E7" s="120" t="str">
        <f>'Rekapitulace stavby'!K6</f>
        <v>Vrchlabí, oprava vodovodu v ulici Pražská</v>
      </c>
      <c r="F7" s="31"/>
      <c r="G7" s="31"/>
      <c r="H7" s="31"/>
      <c r="L7" s="21"/>
    </row>
    <row r="8" spans="1:31" s="2" customFormat="1" ht="12" customHeight="1" hidden="1">
      <c r="A8" s="37"/>
      <c r="B8" s="38"/>
      <c r="C8" s="37"/>
      <c r="D8" s="31" t="s">
        <v>94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38"/>
      <c r="C9" s="37"/>
      <c r="D9" s="37"/>
      <c r="E9" s="66" t="s">
        <v>597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12. 1. 2022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27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27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 hidden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ROUND(J129,2)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38"/>
      <c r="C33" s="37"/>
      <c r="D33" s="125" t="s">
        <v>38</v>
      </c>
      <c r="E33" s="31" t="s">
        <v>39</v>
      </c>
      <c r="F33" s="126">
        <f>ROUND((SUM(BE129:BE212)),2)</f>
        <v>0</v>
      </c>
      <c r="G33" s="37"/>
      <c r="H33" s="37"/>
      <c r="I33" s="127">
        <v>0.21</v>
      </c>
      <c r="J33" s="126">
        <f>ROUND(((SUM(BE129:BE212))*I33),2)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38"/>
      <c r="C34" s="37"/>
      <c r="D34" s="37"/>
      <c r="E34" s="31" t="s">
        <v>40</v>
      </c>
      <c r="F34" s="126">
        <f>ROUND((SUM(BF129:BF212)),2)</f>
        <v>0</v>
      </c>
      <c r="G34" s="37"/>
      <c r="H34" s="37"/>
      <c r="I34" s="127">
        <v>0.15</v>
      </c>
      <c r="J34" s="126">
        <f>ROUND(((SUM(BF129:BF212))*I34),2)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41</v>
      </c>
      <c r="F35" s="126">
        <f>ROUND((SUM(BG129:BG212)),2)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42</v>
      </c>
      <c r="F36" s="126">
        <f>ROUND((SUM(BH129:BH212)),2)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43</v>
      </c>
      <c r="F37" s="126">
        <f>ROUND((SUM(BI129:BI212)),2)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96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Vrchlabí, oprava vodovodu v ulici Pražská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94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SO-03 - Pražská 1. etapa, Bělopotocká km 0,0102-0,033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12. 1. 2022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30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97</v>
      </c>
      <c r="D94" s="128"/>
      <c r="E94" s="128"/>
      <c r="F94" s="128"/>
      <c r="G94" s="128"/>
      <c r="H94" s="128"/>
      <c r="I94" s="128"/>
      <c r="J94" s="137" t="s">
        <v>98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99</v>
      </c>
      <c r="D96" s="37"/>
      <c r="E96" s="37"/>
      <c r="F96" s="37"/>
      <c r="G96" s="37"/>
      <c r="H96" s="37"/>
      <c r="I96" s="37"/>
      <c r="J96" s="95">
        <f>J129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100</v>
      </c>
    </row>
    <row r="97" spans="1:31" s="9" customFormat="1" ht="24.95" customHeight="1">
      <c r="A97" s="9"/>
      <c r="B97" s="139"/>
      <c r="C97" s="9"/>
      <c r="D97" s="140" t="s">
        <v>101</v>
      </c>
      <c r="E97" s="141"/>
      <c r="F97" s="141"/>
      <c r="G97" s="141"/>
      <c r="H97" s="141"/>
      <c r="I97" s="141"/>
      <c r="J97" s="142">
        <f>J130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102</v>
      </c>
      <c r="E98" s="145"/>
      <c r="F98" s="145"/>
      <c r="G98" s="145"/>
      <c r="H98" s="145"/>
      <c r="I98" s="145"/>
      <c r="J98" s="146">
        <f>J131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103</v>
      </c>
      <c r="E99" s="145"/>
      <c r="F99" s="145"/>
      <c r="G99" s="145"/>
      <c r="H99" s="145"/>
      <c r="I99" s="145"/>
      <c r="J99" s="146">
        <f>J159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104</v>
      </c>
      <c r="E100" s="145"/>
      <c r="F100" s="145"/>
      <c r="G100" s="145"/>
      <c r="H100" s="145"/>
      <c r="I100" s="145"/>
      <c r="J100" s="146">
        <f>J166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105</v>
      </c>
      <c r="E101" s="145"/>
      <c r="F101" s="145"/>
      <c r="G101" s="145"/>
      <c r="H101" s="145"/>
      <c r="I101" s="145"/>
      <c r="J101" s="146">
        <f>J177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106</v>
      </c>
      <c r="E102" s="145"/>
      <c r="F102" s="145"/>
      <c r="G102" s="145"/>
      <c r="H102" s="145"/>
      <c r="I102" s="145"/>
      <c r="J102" s="146">
        <f>J190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107</v>
      </c>
      <c r="E103" s="145"/>
      <c r="F103" s="145"/>
      <c r="G103" s="145"/>
      <c r="H103" s="145"/>
      <c r="I103" s="145"/>
      <c r="J103" s="146">
        <f>J195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108</v>
      </c>
      <c r="E104" s="145"/>
      <c r="F104" s="145"/>
      <c r="G104" s="145"/>
      <c r="H104" s="145"/>
      <c r="I104" s="145"/>
      <c r="J104" s="146">
        <f>J199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39"/>
      <c r="C105" s="9"/>
      <c r="D105" s="140" t="s">
        <v>109</v>
      </c>
      <c r="E105" s="141"/>
      <c r="F105" s="141"/>
      <c r="G105" s="141"/>
      <c r="H105" s="141"/>
      <c r="I105" s="141"/>
      <c r="J105" s="142">
        <f>J201</f>
        <v>0</v>
      </c>
      <c r="K105" s="9"/>
      <c r="L105" s="13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43"/>
      <c r="C106" s="10"/>
      <c r="D106" s="144" t="s">
        <v>110</v>
      </c>
      <c r="E106" s="145"/>
      <c r="F106" s="145"/>
      <c r="G106" s="145"/>
      <c r="H106" s="145"/>
      <c r="I106" s="145"/>
      <c r="J106" s="146">
        <f>J202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3"/>
      <c r="C107" s="10"/>
      <c r="D107" s="144" t="s">
        <v>111</v>
      </c>
      <c r="E107" s="145"/>
      <c r="F107" s="145"/>
      <c r="G107" s="145"/>
      <c r="H107" s="145"/>
      <c r="I107" s="145"/>
      <c r="J107" s="146">
        <f>J207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43"/>
      <c r="C108" s="10"/>
      <c r="D108" s="144" t="s">
        <v>112</v>
      </c>
      <c r="E108" s="145"/>
      <c r="F108" s="145"/>
      <c r="G108" s="145"/>
      <c r="H108" s="145"/>
      <c r="I108" s="145"/>
      <c r="J108" s="146">
        <f>J209</f>
        <v>0</v>
      </c>
      <c r="K108" s="10"/>
      <c r="L108" s="14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43"/>
      <c r="C109" s="10"/>
      <c r="D109" s="144" t="s">
        <v>113</v>
      </c>
      <c r="E109" s="145"/>
      <c r="F109" s="145"/>
      <c r="G109" s="145"/>
      <c r="H109" s="145"/>
      <c r="I109" s="145"/>
      <c r="J109" s="146">
        <f>J211</f>
        <v>0</v>
      </c>
      <c r="K109" s="10"/>
      <c r="L109" s="14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114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7"/>
      <c r="D119" s="37"/>
      <c r="E119" s="120" t="str">
        <f>E7</f>
        <v>Vrchlabí, oprava vodovodu v ulici Pražská</v>
      </c>
      <c r="F119" s="31"/>
      <c r="G119" s="31"/>
      <c r="H119" s="31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94</v>
      </c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7"/>
      <c r="D121" s="37"/>
      <c r="E121" s="66" t="str">
        <f>E9</f>
        <v>SO-03 - Pražská 1. etapa, Bělopotocká km 0,0102-0,033</v>
      </c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20</v>
      </c>
      <c r="D123" s="37"/>
      <c r="E123" s="37"/>
      <c r="F123" s="26" t="str">
        <f>F12</f>
        <v xml:space="preserve"> </v>
      </c>
      <c r="G123" s="37"/>
      <c r="H123" s="37"/>
      <c r="I123" s="31" t="s">
        <v>22</v>
      </c>
      <c r="J123" s="68" t="str">
        <f>IF(J12="","",J12)</f>
        <v>12. 1. 2022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24</v>
      </c>
      <c r="D125" s="37"/>
      <c r="E125" s="37"/>
      <c r="F125" s="26" t="str">
        <f>E15</f>
        <v xml:space="preserve"> </v>
      </c>
      <c r="G125" s="37"/>
      <c r="H125" s="37"/>
      <c r="I125" s="31" t="s">
        <v>30</v>
      </c>
      <c r="J125" s="35" t="str">
        <f>E21</f>
        <v xml:space="preserve"> </v>
      </c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28</v>
      </c>
      <c r="D126" s="37"/>
      <c r="E126" s="37"/>
      <c r="F126" s="26" t="str">
        <f>IF(E18="","",E18)</f>
        <v>Vyplň údaj</v>
      </c>
      <c r="G126" s="37"/>
      <c r="H126" s="37"/>
      <c r="I126" s="31" t="s">
        <v>32</v>
      </c>
      <c r="J126" s="35" t="str">
        <f>E24</f>
        <v xml:space="preserve"> 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1" customFormat="1" ht="29.25" customHeight="1">
      <c r="A128" s="147"/>
      <c r="B128" s="148"/>
      <c r="C128" s="149" t="s">
        <v>115</v>
      </c>
      <c r="D128" s="150" t="s">
        <v>59</v>
      </c>
      <c r="E128" s="150" t="s">
        <v>55</v>
      </c>
      <c r="F128" s="150" t="s">
        <v>56</v>
      </c>
      <c r="G128" s="150" t="s">
        <v>116</v>
      </c>
      <c r="H128" s="150" t="s">
        <v>117</v>
      </c>
      <c r="I128" s="150" t="s">
        <v>118</v>
      </c>
      <c r="J128" s="150" t="s">
        <v>98</v>
      </c>
      <c r="K128" s="151" t="s">
        <v>119</v>
      </c>
      <c r="L128" s="152"/>
      <c r="M128" s="85" t="s">
        <v>1</v>
      </c>
      <c r="N128" s="86" t="s">
        <v>38</v>
      </c>
      <c r="O128" s="86" t="s">
        <v>120</v>
      </c>
      <c r="P128" s="86" t="s">
        <v>121</v>
      </c>
      <c r="Q128" s="86" t="s">
        <v>122</v>
      </c>
      <c r="R128" s="86" t="s">
        <v>123</v>
      </c>
      <c r="S128" s="86" t="s">
        <v>124</v>
      </c>
      <c r="T128" s="87" t="s">
        <v>125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</row>
    <row r="129" spans="1:63" s="2" customFormat="1" ht="22.8" customHeight="1">
      <c r="A129" s="37"/>
      <c r="B129" s="38"/>
      <c r="C129" s="92" t="s">
        <v>126</v>
      </c>
      <c r="D129" s="37"/>
      <c r="E129" s="37"/>
      <c r="F129" s="37"/>
      <c r="G129" s="37"/>
      <c r="H129" s="37"/>
      <c r="I129" s="37"/>
      <c r="J129" s="153">
        <f>BK129</f>
        <v>0</v>
      </c>
      <c r="K129" s="37"/>
      <c r="L129" s="38"/>
      <c r="M129" s="88"/>
      <c r="N129" s="72"/>
      <c r="O129" s="89"/>
      <c r="P129" s="154">
        <f>P130+P201</f>
        <v>0</v>
      </c>
      <c r="Q129" s="89"/>
      <c r="R129" s="154">
        <f>R130+R201</f>
        <v>1.3408008740000001</v>
      </c>
      <c r="S129" s="89"/>
      <c r="T129" s="155">
        <f>T130+T201</f>
        <v>29.635399999999997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73</v>
      </c>
      <c r="AU129" s="18" t="s">
        <v>100</v>
      </c>
      <c r="BK129" s="156">
        <f>BK130+BK201</f>
        <v>0</v>
      </c>
    </row>
    <row r="130" spans="1:63" s="12" customFormat="1" ht="25.9" customHeight="1">
      <c r="A130" s="12"/>
      <c r="B130" s="157"/>
      <c r="C130" s="12"/>
      <c r="D130" s="158" t="s">
        <v>73</v>
      </c>
      <c r="E130" s="159" t="s">
        <v>127</v>
      </c>
      <c r="F130" s="159" t="s">
        <v>128</v>
      </c>
      <c r="G130" s="12"/>
      <c r="H130" s="12"/>
      <c r="I130" s="160"/>
      <c r="J130" s="161">
        <f>BK130</f>
        <v>0</v>
      </c>
      <c r="K130" s="12"/>
      <c r="L130" s="157"/>
      <c r="M130" s="162"/>
      <c r="N130" s="163"/>
      <c r="O130" s="163"/>
      <c r="P130" s="164">
        <f>P131+P159+P166+P177+P190+P195+P199</f>
        <v>0</v>
      </c>
      <c r="Q130" s="163"/>
      <c r="R130" s="164">
        <f>R131+R159+R166+R177+R190+R195+R199</f>
        <v>1.3408008740000001</v>
      </c>
      <c r="S130" s="163"/>
      <c r="T130" s="165">
        <f>T131+T159+T166+T177+T190+T195+T199</f>
        <v>29.635399999999997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8" t="s">
        <v>8</v>
      </c>
      <c r="AT130" s="166" t="s">
        <v>73</v>
      </c>
      <c r="AU130" s="166" t="s">
        <v>74</v>
      </c>
      <c r="AY130" s="158" t="s">
        <v>129</v>
      </c>
      <c r="BK130" s="167">
        <f>BK131+BK159+BK166+BK177+BK190+BK195+BK199</f>
        <v>0</v>
      </c>
    </row>
    <row r="131" spans="1:63" s="12" customFormat="1" ht="22.8" customHeight="1">
      <c r="A131" s="12"/>
      <c r="B131" s="157"/>
      <c r="C131" s="12"/>
      <c r="D131" s="158" t="s">
        <v>73</v>
      </c>
      <c r="E131" s="168" t="s">
        <v>8</v>
      </c>
      <c r="F131" s="168" t="s">
        <v>130</v>
      </c>
      <c r="G131" s="12"/>
      <c r="H131" s="12"/>
      <c r="I131" s="160"/>
      <c r="J131" s="169">
        <f>BK131</f>
        <v>0</v>
      </c>
      <c r="K131" s="12"/>
      <c r="L131" s="157"/>
      <c r="M131" s="162"/>
      <c r="N131" s="163"/>
      <c r="O131" s="163"/>
      <c r="P131" s="164">
        <f>SUM(P132:P158)</f>
        <v>0</v>
      </c>
      <c r="Q131" s="163"/>
      <c r="R131" s="164">
        <f>SUM(R132:R158)</f>
        <v>0.055812351999999996</v>
      </c>
      <c r="S131" s="163"/>
      <c r="T131" s="165">
        <f>SUM(T132:T158)</f>
        <v>29.6194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8" t="s">
        <v>8</v>
      </c>
      <c r="AT131" s="166" t="s">
        <v>73</v>
      </c>
      <c r="AU131" s="166" t="s">
        <v>8</v>
      </c>
      <c r="AY131" s="158" t="s">
        <v>129</v>
      </c>
      <c r="BK131" s="167">
        <f>SUM(BK132:BK158)</f>
        <v>0</v>
      </c>
    </row>
    <row r="132" spans="1:65" s="2" customFormat="1" ht="24.15" customHeight="1">
      <c r="A132" s="37"/>
      <c r="B132" s="170"/>
      <c r="C132" s="171" t="s">
        <v>8</v>
      </c>
      <c r="D132" s="171" t="s">
        <v>131</v>
      </c>
      <c r="E132" s="172" t="s">
        <v>140</v>
      </c>
      <c r="F132" s="173" t="s">
        <v>141</v>
      </c>
      <c r="G132" s="174" t="s">
        <v>134</v>
      </c>
      <c r="H132" s="175">
        <v>18.4</v>
      </c>
      <c r="I132" s="176"/>
      <c r="J132" s="175">
        <f>ROUND(I132*H132,0)</f>
        <v>0</v>
      </c>
      <c r="K132" s="173" t="s">
        <v>135</v>
      </c>
      <c r="L132" s="38"/>
      <c r="M132" s="177" t="s">
        <v>1</v>
      </c>
      <c r="N132" s="178" t="s">
        <v>39</v>
      </c>
      <c r="O132" s="76"/>
      <c r="P132" s="179">
        <f>O132*H132</f>
        <v>0</v>
      </c>
      <c r="Q132" s="179">
        <v>0</v>
      </c>
      <c r="R132" s="179">
        <f>Q132*H132</f>
        <v>0</v>
      </c>
      <c r="S132" s="179">
        <v>0.316</v>
      </c>
      <c r="T132" s="180">
        <f>S132*H132</f>
        <v>5.8144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1" t="s">
        <v>136</v>
      </c>
      <c r="AT132" s="181" t="s">
        <v>131</v>
      </c>
      <c r="AU132" s="181" t="s">
        <v>83</v>
      </c>
      <c r="AY132" s="18" t="s">
        <v>129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8" t="s">
        <v>8</v>
      </c>
      <c r="BK132" s="182">
        <f>ROUND(I132*H132,0)</f>
        <v>0</v>
      </c>
      <c r="BL132" s="18" t="s">
        <v>136</v>
      </c>
      <c r="BM132" s="181" t="s">
        <v>598</v>
      </c>
    </row>
    <row r="133" spans="1:51" s="13" customFormat="1" ht="12">
      <c r="A133" s="13"/>
      <c r="B133" s="183"/>
      <c r="C133" s="13"/>
      <c r="D133" s="184" t="s">
        <v>138</v>
      </c>
      <c r="E133" s="185" t="s">
        <v>1</v>
      </c>
      <c r="F133" s="186" t="s">
        <v>599</v>
      </c>
      <c r="G133" s="13"/>
      <c r="H133" s="187">
        <v>18.4</v>
      </c>
      <c r="I133" s="188"/>
      <c r="J133" s="13"/>
      <c r="K133" s="13"/>
      <c r="L133" s="183"/>
      <c r="M133" s="189"/>
      <c r="N133" s="190"/>
      <c r="O133" s="190"/>
      <c r="P133" s="190"/>
      <c r="Q133" s="190"/>
      <c r="R133" s="190"/>
      <c r="S133" s="190"/>
      <c r="T133" s="19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5" t="s">
        <v>138</v>
      </c>
      <c r="AU133" s="185" t="s">
        <v>83</v>
      </c>
      <c r="AV133" s="13" t="s">
        <v>83</v>
      </c>
      <c r="AW133" s="13" t="s">
        <v>31</v>
      </c>
      <c r="AX133" s="13" t="s">
        <v>8</v>
      </c>
      <c r="AY133" s="185" t="s">
        <v>129</v>
      </c>
    </row>
    <row r="134" spans="1:65" s="2" customFormat="1" ht="33" customHeight="1">
      <c r="A134" s="37"/>
      <c r="B134" s="170"/>
      <c r="C134" s="171" t="s">
        <v>83</v>
      </c>
      <c r="D134" s="171" t="s">
        <v>131</v>
      </c>
      <c r="E134" s="172" t="s">
        <v>147</v>
      </c>
      <c r="F134" s="173" t="s">
        <v>148</v>
      </c>
      <c r="G134" s="174" t="s">
        <v>134</v>
      </c>
      <c r="H134" s="175">
        <v>207</v>
      </c>
      <c r="I134" s="176"/>
      <c r="J134" s="175">
        <f>ROUND(I134*H134,0)</f>
        <v>0</v>
      </c>
      <c r="K134" s="173" t="s">
        <v>135</v>
      </c>
      <c r="L134" s="38"/>
      <c r="M134" s="177" t="s">
        <v>1</v>
      </c>
      <c r="N134" s="178" t="s">
        <v>39</v>
      </c>
      <c r="O134" s="76"/>
      <c r="P134" s="179">
        <f>O134*H134</f>
        <v>0</v>
      </c>
      <c r="Q134" s="179">
        <v>5E-05</v>
      </c>
      <c r="R134" s="179">
        <f>Q134*H134</f>
        <v>0.01035</v>
      </c>
      <c r="S134" s="179">
        <v>0.115</v>
      </c>
      <c r="T134" s="180">
        <f>S134*H134</f>
        <v>23.805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1" t="s">
        <v>136</v>
      </c>
      <c r="AT134" s="181" t="s">
        <v>131</v>
      </c>
      <c r="AU134" s="181" t="s">
        <v>83</v>
      </c>
      <c r="AY134" s="18" t="s">
        <v>129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18" t="s">
        <v>8</v>
      </c>
      <c r="BK134" s="182">
        <f>ROUND(I134*H134,0)</f>
        <v>0</v>
      </c>
      <c r="BL134" s="18" t="s">
        <v>136</v>
      </c>
      <c r="BM134" s="181" t="s">
        <v>600</v>
      </c>
    </row>
    <row r="135" spans="1:51" s="13" customFormat="1" ht="12">
      <c r="A135" s="13"/>
      <c r="B135" s="183"/>
      <c r="C135" s="13"/>
      <c r="D135" s="184" t="s">
        <v>138</v>
      </c>
      <c r="E135" s="185" t="s">
        <v>1</v>
      </c>
      <c r="F135" s="186" t="s">
        <v>601</v>
      </c>
      <c r="G135" s="13"/>
      <c r="H135" s="187">
        <v>46</v>
      </c>
      <c r="I135" s="188"/>
      <c r="J135" s="13"/>
      <c r="K135" s="13"/>
      <c r="L135" s="183"/>
      <c r="M135" s="189"/>
      <c r="N135" s="190"/>
      <c r="O135" s="190"/>
      <c r="P135" s="190"/>
      <c r="Q135" s="190"/>
      <c r="R135" s="190"/>
      <c r="S135" s="190"/>
      <c r="T135" s="19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5" t="s">
        <v>138</v>
      </c>
      <c r="AU135" s="185" t="s">
        <v>83</v>
      </c>
      <c r="AV135" s="13" t="s">
        <v>83</v>
      </c>
      <c r="AW135" s="13" t="s">
        <v>31</v>
      </c>
      <c r="AX135" s="13" t="s">
        <v>74</v>
      </c>
      <c r="AY135" s="185" t="s">
        <v>129</v>
      </c>
    </row>
    <row r="136" spans="1:51" s="13" customFormat="1" ht="12">
      <c r="A136" s="13"/>
      <c r="B136" s="183"/>
      <c r="C136" s="13"/>
      <c r="D136" s="184" t="s">
        <v>138</v>
      </c>
      <c r="E136" s="185" t="s">
        <v>1</v>
      </c>
      <c r="F136" s="186" t="s">
        <v>602</v>
      </c>
      <c r="G136" s="13"/>
      <c r="H136" s="187">
        <v>161</v>
      </c>
      <c r="I136" s="188"/>
      <c r="J136" s="13"/>
      <c r="K136" s="13"/>
      <c r="L136" s="183"/>
      <c r="M136" s="189"/>
      <c r="N136" s="190"/>
      <c r="O136" s="190"/>
      <c r="P136" s="190"/>
      <c r="Q136" s="190"/>
      <c r="R136" s="190"/>
      <c r="S136" s="190"/>
      <c r="T136" s="19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5" t="s">
        <v>138</v>
      </c>
      <c r="AU136" s="185" t="s">
        <v>83</v>
      </c>
      <c r="AV136" s="13" t="s">
        <v>83</v>
      </c>
      <c r="AW136" s="13" t="s">
        <v>31</v>
      </c>
      <c r="AX136" s="13" t="s">
        <v>74</v>
      </c>
      <c r="AY136" s="185" t="s">
        <v>129</v>
      </c>
    </row>
    <row r="137" spans="1:51" s="14" customFormat="1" ht="12">
      <c r="A137" s="14"/>
      <c r="B137" s="192"/>
      <c r="C137" s="14"/>
      <c r="D137" s="184" t="s">
        <v>138</v>
      </c>
      <c r="E137" s="193" t="s">
        <v>1</v>
      </c>
      <c r="F137" s="194" t="s">
        <v>145</v>
      </c>
      <c r="G137" s="14"/>
      <c r="H137" s="195">
        <v>207</v>
      </c>
      <c r="I137" s="196"/>
      <c r="J137" s="14"/>
      <c r="K137" s="14"/>
      <c r="L137" s="192"/>
      <c r="M137" s="197"/>
      <c r="N137" s="198"/>
      <c r="O137" s="198"/>
      <c r="P137" s="198"/>
      <c r="Q137" s="198"/>
      <c r="R137" s="198"/>
      <c r="S137" s="198"/>
      <c r="T137" s="19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193" t="s">
        <v>138</v>
      </c>
      <c r="AU137" s="193" t="s">
        <v>83</v>
      </c>
      <c r="AV137" s="14" t="s">
        <v>136</v>
      </c>
      <c r="AW137" s="14" t="s">
        <v>31</v>
      </c>
      <c r="AX137" s="14" t="s">
        <v>8</v>
      </c>
      <c r="AY137" s="193" t="s">
        <v>129</v>
      </c>
    </row>
    <row r="138" spans="1:65" s="2" customFormat="1" ht="24.15" customHeight="1">
      <c r="A138" s="37"/>
      <c r="B138" s="170"/>
      <c r="C138" s="171" t="s">
        <v>146</v>
      </c>
      <c r="D138" s="171" t="s">
        <v>131</v>
      </c>
      <c r="E138" s="172" t="s">
        <v>153</v>
      </c>
      <c r="F138" s="173" t="s">
        <v>154</v>
      </c>
      <c r="G138" s="174" t="s">
        <v>155</v>
      </c>
      <c r="H138" s="175">
        <v>31.28</v>
      </c>
      <c r="I138" s="176"/>
      <c r="J138" s="175">
        <f>ROUND(I138*H138,0)</f>
        <v>0</v>
      </c>
      <c r="K138" s="173" t="s">
        <v>135</v>
      </c>
      <c r="L138" s="38"/>
      <c r="M138" s="177" t="s">
        <v>1</v>
      </c>
      <c r="N138" s="178" t="s">
        <v>39</v>
      </c>
      <c r="O138" s="76"/>
      <c r="P138" s="179">
        <f>O138*H138</f>
        <v>0</v>
      </c>
      <c r="Q138" s="179">
        <v>0</v>
      </c>
      <c r="R138" s="179">
        <f>Q138*H138</f>
        <v>0</v>
      </c>
      <c r="S138" s="179">
        <v>0</v>
      </c>
      <c r="T138" s="18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1" t="s">
        <v>136</v>
      </c>
      <c r="AT138" s="181" t="s">
        <v>131</v>
      </c>
      <c r="AU138" s="181" t="s">
        <v>83</v>
      </c>
      <c r="AY138" s="18" t="s">
        <v>129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18" t="s">
        <v>8</v>
      </c>
      <c r="BK138" s="182">
        <f>ROUND(I138*H138,0)</f>
        <v>0</v>
      </c>
      <c r="BL138" s="18" t="s">
        <v>136</v>
      </c>
      <c r="BM138" s="181" t="s">
        <v>603</v>
      </c>
    </row>
    <row r="139" spans="1:65" s="2" customFormat="1" ht="33" customHeight="1">
      <c r="A139" s="37"/>
      <c r="B139" s="170"/>
      <c r="C139" s="171" t="s">
        <v>136</v>
      </c>
      <c r="D139" s="171" t="s">
        <v>131</v>
      </c>
      <c r="E139" s="172" t="s">
        <v>158</v>
      </c>
      <c r="F139" s="173" t="s">
        <v>159</v>
      </c>
      <c r="G139" s="174" t="s">
        <v>155</v>
      </c>
      <c r="H139" s="175">
        <v>31.28</v>
      </c>
      <c r="I139" s="176"/>
      <c r="J139" s="175">
        <f>ROUND(I139*H139,0)</f>
        <v>0</v>
      </c>
      <c r="K139" s="173" t="s">
        <v>135</v>
      </c>
      <c r="L139" s="38"/>
      <c r="M139" s="177" t="s">
        <v>1</v>
      </c>
      <c r="N139" s="178" t="s">
        <v>39</v>
      </c>
      <c r="O139" s="76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1" t="s">
        <v>136</v>
      </c>
      <c r="AT139" s="181" t="s">
        <v>131</v>
      </c>
      <c r="AU139" s="181" t="s">
        <v>83</v>
      </c>
      <c r="AY139" s="18" t="s">
        <v>129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8" t="s">
        <v>8</v>
      </c>
      <c r="BK139" s="182">
        <f>ROUND(I139*H139,0)</f>
        <v>0</v>
      </c>
      <c r="BL139" s="18" t="s">
        <v>136</v>
      </c>
      <c r="BM139" s="181" t="s">
        <v>604</v>
      </c>
    </row>
    <row r="140" spans="1:51" s="15" customFormat="1" ht="12">
      <c r="A140" s="15"/>
      <c r="B140" s="200"/>
      <c r="C140" s="15"/>
      <c r="D140" s="184" t="s">
        <v>138</v>
      </c>
      <c r="E140" s="201" t="s">
        <v>1</v>
      </c>
      <c r="F140" s="202" t="s">
        <v>161</v>
      </c>
      <c r="G140" s="15"/>
      <c r="H140" s="201" t="s">
        <v>1</v>
      </c>
      <c r="I140" s="203"/>
      <c r="J140" s="15"/>
      <c r="K140" s="15"/>
      <c r="L140" s="200"/>
      <c r="M140" s="204"/>
      <c r="N140" s="205"/>
      <c r="O140" s="205"/>
      <c r="P140" s="205"/>
      <c r="Q140" s="205"/>
      <c r="R140" s="205"/>
      <c r="S140" s="205"/>
      <c r="T140" s="20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01" t="s">
        <v>138</v>
      </c>
      <c r="AU140" s="201" t="s">
        <v>83</v>
      </c>
      <c r="AV140" s="15" t="s">
        <v>8</v>
      </c>
      <c r="AW140" s="15" t="s">
        <v>31</v>
      </c>
      <c r="AX140" s="15" t="s">
        <v>74</v>
      </c>
      <c r="AY140" s="201" t="s">
        <v>129</v>
      </c>
    </row>
    <row r="141" spans="1:51" s="13" customFormat="1" ht="12">
      <c r="A141" s="13"/>
      <c r="B141" s="183"/>
      <c r="C141" s="13"/>
      <c r="D141" s="184" t="s">
        <v>138</v>
      </c>
      <c r="E141" s="185" t="s">
        <v>1</v>
      </c>
      <c r="F141" s="186" t="s">
        <v>605</v>
      </c>
      <c r="G141" s="13"/>
      <c r="H141" s="187">
        <v>31.28</v>
      </c>
      <c r="I141" s="188"/>
      <c r="J141" s="13"/>
      <c r="K141" s="13"/>
      <c r="L141" s="183"/>
      <c r="M141" s="189"/>
      <c r="N141" s="190"/>
      <c r="O141" s="190"/>
      <c r="P141" s="190"/>
      <c r="Q141" s="190"/>
      <c r="R141" s="190"/>
      <c r="S141" s="190"/>
      <c r="T141" s="19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5" t="s">
        <v>138</v>
      </c>
      <c r="AU141" s="185" t="s">
        <v>83</v>
      </c>
      <c r="AV141" s="13" t="s">
        <v>83</v>
      </c>
      <c r="AW141" s="13" t="s">
        <v>31</v>
      </c>
      <c r="AX141" s="13" t="s">
        <v>8</v>
      </c>
      <c r="AY141" s="185" t="s">
        <v>129</v>
      </c>
    </row>
    <row r="142" spans="1:65" s="2" customFormat="1" ht="21.75" customHeight="1">
      <c r="A142" s="37"/>
      <c r="B142" s="170"/>
      <c r="C142" s="171" t="s">
        <v>157</v>
      </c>
      <c r="D142" s="171" t="s">
        <v>131</v>
      </c>
      <c r="E142" s="172" t="s">
        <v>165</v>
      </c>
      <c r="F142" s="173" t="s">
        <v>166</v>
      </c>
      <c r="G142" s="174" t="s">
        <v>134</v>
      </c>
      <c r="H142" s="175">
        <v>78.2</v>
      </c>
      <c r="I142" s="176"/>
      <c r="J142" s="175">
        <f>ROUND(I142*H142,0)</f>
        <v>0</v>
      </c>
      <c r="K142" s="173" t="s">
        <v>135</v>
      </c>
      <c r="L142" s="38"/>
      <c r="M142" s="177" t="s">
        <v>1</v>
      </c>
      <c r="N142" s="178" t="s">
        <v>39</v>
      </c>
      <c r="O142" s="76"/>
      <c r="P142" s="179">
        <f>O142*H142</f>
        <v>0</v>
      </c>
      <c r="Q142" s="179">
        <v>0.00058136</v>
      </c>
      <c r="R142" s="179">
        <f>Q142*H142</f>
        <v>0.045462352</v>
      </c>
      <c r="S142" s="179">
        <v>0</v>
      </c>
      <c r="T142" s="18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1" t="s">
        <v>136</v>
      </c>
      <c r="AT142" s="181" t="s">
        <v>131</v>
      </c>
      <c r="AU142" s="181" t="s">
        <v>83</v>
      </c>
      <c r="AY142" s="18" t="s">
        <v>129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18" t="s">
        <v>8</v>
      </c>
      <c r="BK142" s="182">
        <f>ROUND(I142*H142,0)</f>
        <v>0</v>
      </c>
      <c r="BL142" s="18" t="s">
        <v>136</v>
      </c>
      <c r="BM142" s="181" t="s">
        <v>606</v>
      </c>
    </row>
    <row r="143" spans="1:51" s="15" customFormat="1" ht="12">
      <c r="A143" s="15"/>
      <c r="B143" s="200"/>
      <c r="C143" s="15"/>
      <c r="D143" s="184" t="s">
        <v>138</v>
      </c>
      <c r="E143" s="201" t="s">
        <v>1</v>
      </c>
      <c r="F143" s="202" t="s">
        <v>161</v>
      </c>
      <c r="G143" s="15"/>
      <c r="H143" s="201" t="s">
        <v>1</v>
      </c>
      <c r="I143" s="203"/>
      <c r="J143" s="15"/>
      <c r="K143" s="15"/>
      <c r="L143" s="200"/>
      <c r="M143" s="204"/>
      <c r="N143" s="205"/>
      <c r="O143" s="205"/>
      <c r="P143" s="205"/>
      <c r="Q143" s="205"/>
      <c r="R143" s="205"/>
      <c r="S143" s="205"/>
      <c r="T143" s="20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01" t="s">
        <v>138</v>
      </c>
      <c r="AU143" s="201" t="s">
        <v>83</v>
      </c>
      <c r="AV143" s="15" t="s">
        <v>8</v>
      </c>
      <c r="AW143" s="15" t="s">
        <v>31</v>
      </c>
      <c r="AX143" s="15" t="s">
        <v>74</v>
      </c>
      <c r="AY143" s="201" t="s">
        <v>129</v>
      </c>
    </row>
    <row r="144" spans="1:51" s="13" customFormat="1" ht="12">
      <c r="A144" s="13"/>
      <c r="B144" s="183"/>
      <c r="C144" s="13"/>
      <c r="D144" s="184" t="s">
        <v>138</v>
      </c>
      <c r="E144" s="185" t="s">
        <v>1</v>
      </c>
      <c r="F144" s="186" t="s">
        <v>607</v>
      </c>
      <c r="G144" s="13"/>
      <c r="H144" s="187">
        <v>78.2</v>
      </c>
      <c r="I144" s="188"/>
      <c r="J144" s="13"/>
      <c r="K144" s="13"/>
      <c r="L144" s="183"/>
      <c r="M144" s="189"/>
      <c r="N144" s="190"/>
      <c r="O144" s="190"/>
      <c r="P144" s="190"/>
      <c r="Q144" s="190"/>
      <c r="R144" s="190"/>
      <c r="S144" s="190"/>
      <c r="T144" s="19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5" t="s">
        <v>138</v>
      </c>
      <c r="AU144" s="185" t="s">
        <v>83</v>
      </c>
      <c r="AV144" s="13" t="s">
        <v>83</v>
      </c>
      <c r="AW144" s="13" t="s">
        <v>31</v>
      </c>
      <c r="AX144" s="13" t="s">
        <v>8</v>
      </c>
      <c r="AY144" s="185" t="s">
        <v>129</v>
      </c>
    </row>
    <row r="145" spans="1:65" s="2" customFormat="1" ht="21.75" customHeight="1">
      <c r="A145" s="37"/>
      <c r="B145" s="170"/>
      <c r="C145" s="171" t="s">
        <v>164</v>
      </c>
      <c r="D145" s="171" t="s">
        <v>131</v>
      </c>
      <c r="E145" s="172" t="s">
        <v>171</v>
      </c>
      <c r="F145" s="173" t="s">
        <v>172</v>
      </c>
      <c r="G145" s="174" t="s">
        <v>134</v>
      </c>
      <c r="H145" s="175">
        <v>78.2</v>
      </c>
      <c r="I145" s="176"/>
      <c r="J145" s="175">
        <f>ROUND(I145*H145,0)</f>
        <v>0</v>
      </c>
      <c r="K145" s="173" t="s">
        <v>135</v>
      </c>
      <c r="L145" s="38"/>
      <c r="M145" s="177" t="s">
        <v>1</v>
      </c>
      <c r="N145" s="178" t="s">
        <v>39</v>
      </c>
      <c r="O145" s="76"/>
      <c r="P145" s="179">
        <f>O145*H145</f>
        <v>0</v>
      </c>
      <c r="Q145" s="179">
        <v>0</v>
      </c>
      <c r="R145" s="179">
        <f>Q145*H145</f>
        <v>0</v>
      </c>
      <c r="S145" s="179">
        <v>0</v>
      </c>
      <c r="T145" s="18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1" t="s">
        <v>136</v>
      </c>
      <c r="AT145" s="181" t="s">
        <v>131</v>
      </c>
      <c r="AU145" s="181" t="s">
        <v>83</v>
      </c>
      <c r="AY145" s="18" t="s">
        <v>129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18" t="s">
        <v>8</v>
      </c>
      <c r="BK145" s="182">
        <f>ROUND(I145*H145,0)</f>
        <v>0</v>
      </c>
      <c r="BL145" s="18" t="s">
        <v>136</v>
      </c>
      <c r="BM145" s="181" t="s">
        <v>608</v>
      </c>
    </row>
    <row r="146" spans="1:65" s="2" customFormat="1" ht="37.8" customHeight="1">
      <c r="A146" s="37"/>
      <c r="B146" s="170"/>
      <c r="C146" s="171" t="s">
        <v>170</v>
      </c>
      <c r="D146" s="171" t="s">
        <v>131</v>
      </c>
      <c r="E146" s="172" t="s">
        <v>175</v>
      </c>
      <c r="F146" s="173" t="s">
        <v>176</v>
      </c>
      <c r="G146" s="174" t="s">
        <v>155</v>
      </c>
      <c r="H146" s="175">
        <v>31.28</v>
      </c>
      <c r="I146" s="176"/>
      <c r="J146" s="175">
        <f>ROUND(I146*H146,0)</f>
        <v>0</v>
      </c>
      <c r="K146" s="173" t="s">
        <v>135</v>
      </c>
      <c r="L146" s="38"/>
      <c r="M146" s="177" t="s">
        <v>1</v>
      </c>
      <c r="N146" s="178" t="s">
        <v>39</v>
      </c>
      <c r="O146" s="76"/>
      <c r="P146" s="179">
        <f>O146*H146</f>
        <v>0</v>
      </c>
      <c r="Q146" s="179">
        <v>0</v>
      </c>
      <c r="R146" s="179">
        <f>Q146*H146</f>
        <v>0</v>
      </c>
      <c r="S146" s="179">
        <v>0</v>
      </c>
      <c r="T146" s="18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1" t="s">
        <v>136</v>
      </c>
      <c r="AT146" s="181" t="s">
        <v>131</v>
      </c>
      <c r="AU146" s="181" t="s">
        <v>83</v>
      </c>
      <c r="AY146" s="18" t="s">
        <v>129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8" t="s">
        <v>8</v>
      </c>
      <c r="BK146" s="182">
        <f>ROUND(I146*H146,0)</f>
        <v>0</v>
      </c>
      <c r="BL146" s="18" t="s">
        <v>136</v>
      </c>
      <c r="BM146" s="181" t="s">
        <v>609</v>
      </c>
    </row>
    <row r="147" spans="1:51" s="13" customFormat="1" ht="12">
      <c r="A147" s="13"/>
      <c r="B147" s="183"/>
      <c r="C147" s="13"/>
      <c r="D147" s="184" t="s">
        <v>138</v>
      </c>
      <c r="E147" s="185" t="s">
        <v>1</v>
      </c>
      <c r="F147" s="186" t="s">
        <v>610</v>
      </c>
      <c r="G147" s="13"/>
      <c r="H147" s="187">
        <v>31.28</v>
      </c>
      <c r="I147" s="188"/>
      <c r="J147" s="13"/>
      <c r="K147" s="13"/>
      <c r="L147" s="183"/>
      <c r="M147" s="189"/>
      <c r="N147" s="190"/>
      <c r="O147" s="190"/>
      <c r="P147" s="190"/>
      <c r="Q147" s="190"/>
      <c r="R147" s="190"/>
      <c r="S147" s="190"/>
      <c r="T147" s="19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5" t="s">
        <v>138</v>
      </c>
      <c r="AU147" s="185" t="s">
        <v>83</v>
      </c>
      <c r="AV147" s="13" t="s">
        <v>83</v>
      </c>
      <c r="AW147" s="13" t="s">
        <v>31</v>
      </c>
      <c r="AX147" s="13" t="s">
        <v>8</v>
      </c>
      <c r="AY147" s="185" t="s">
        <v>129</v>
      </c>
    </row>
    <row r="148" spans="1:65" s="2" customFormat="1" ht="24.15" customHeight="1">
      <c r="A148" s="37"/>
      <c r="B148" s="170"/>
      <c r="C148" s="171" t="s">
        <v>174</v>
      </c>
      <c r="D148" s="171" t="s">
        <v>131</v>
      </c>
      <c r="E148" s="172" t="s">
        <v>180</v>
      </c>
      <c r="F148" s="173" t="s">
        <v>181</v>
      </c>
      <c r="G148" s="174" t="s">
        <v>182</v>
      </c>
      <c r="H148" s="175">
        <v>53.18</v>
      </c>
      <c r="I148" s="176"/>
      <c r="J148" s="175">
        <f>ROUND(I148*H148,0)</f>
        <v>0</v>
      </c>
      <c r="K148" s="173" t="s">
        <v>135</v>
      </c>
      <c r="L148" s="38"/>
      <c r="M148" s="177" t="s">
        <v>1</v>
      </c>
      <c r="N148" s="178" t="s">
        <v>39</v>
      </c>
      <c r="O148" s="76"/>
      <c r="P148" s="179">
        <f>O148*H148</f>
        <v>0</v>
      </c>
      <c r="Q148" s="179">
        <v>0</v>
      </c>
      <c r="R148" s="179">
        <f>Q148*H148</f>
        <v>0</v>
      </c>
      <c r="S148" s="179">
        <v>0</v>
      </c>
      <c r="T148" s="180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1" t="s">
        <v>136</v>
      </c>
      <c r="AT148" s="181" t="s">
        <v>131</v>
      </c>
      <c r="AU148" s="181" t="s">
        <v>83</v>
      </c>
      <c r="AY148" s="18" t="s">
        <v>129</v>
      </c>
      <c r="BE148" s="182">
        <f>IF(N148="základní",J148,0)</f>
        <v>0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18" t="s">
        <v>8</v>
      </c>
      <c r="BK148" s="182">
        <f>ROUND(I148*H148,0)</f>
        <v>0</v>
      </c>
      <c r="BL148" s="18" t="s">
        <v>136</v>
      </c>
      <c r="BM148" s="181" t="s">
        <v>611</v>
      </c>
    </row>
    <row r="149" spans="1:51" s="13" customFormat="1" ht="12">
      <c r="A149" s="13"/>
      <c r="B149" s="183"/>
      <c r="C149" s="13"/>
      <c r="D149" s="184" t="s">
        <v>138</v>
      </c>
      <c r="E149" s="185" t="s">
        <v>1</v>
      </c>
      <c r="F149" s="186" t="s">
        <v>612</v>
      </c>
      <c r="G149" s="13"/>
      <c r="H149" s="187">
        <v>53.18</v>
      </c>
      <c r="I149" s="188"/>
      <c r="J149" s="13"/>
      <c r="K149" s="13"/>
      <c r="L149" s="183"/>
      <c r="M149" s="189"/>
      <c r="N149" s="190"/>
      <c r="O149" s="190"/>
      <c r="P149" s="190"/>
      <c r="Q149" s="190"/>
      <c r="R149" s="190"/>
      <c r="S149" s="190"/>
      <c r="T149" s="19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5" t="s">
        <v>138</v>
      </c>
      <c r="AU149" s="185" t="s">
        <v>83</v>
      </c>
      <c r="AV149" s="13" t="s">
        <v>83</v>
      </c>
      <c r="AW149" s="13" t="s">
        <v>31</v>
      </c>
      <c r="AX149" s="13" t="s">
        <v>8</v>
      </c>
      <c r="AY149" s="185" t="s">
        <v>129</v>
      </c>
    </row>
    <row r="150" spans="1:65" s="2" customFormat="1" ht="16.5" customHeight="1">
      <c r="A150" s="37"/>
      <c r="B150" s="170"/>
      <c r="C150" s="171" t="s">
        <v>179</v>
      </c>
      <c r="D150" s="171" t="s">
        <v>131</v>
      </c>
      <c r="E150" s="172" t="s">
        <v>186</v>
      </c>
      <c r="F150" s="173" t="s">
        <v>187</v>
      </c>
      <c r="G150" s="174" t="s">
        <v>155</v>
      </c>
      <c r="H150" s="175">
        <v>31.28</v>
      </c>
      <c r="I150" s="176"/>
      <c r="J150" s="175">
        <f>ROUND(I150*H150,0)</f>
        <v>0</v>
      </c>
      <c r="K150" s="173" t="s">
        <v>135</v>
      </c>
      <c r="L150" s="38"/>
      <c r="M150" s="177" t="s">
        <v>1</v>
      </c>
      <c r="N150" s="178" t="s">
        <v>39</v>
      </c>
      <c r="O150" s="76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1" t="s">
        <v>136</v>
      </c>
      <c r="AT150" s="181" t="s">
        <v>131</v>
      </c>
      <c r="AU150" s="181" t="s">
        <v>83</v>
      </c>
      <c r="AY150" s="18" t="s">
        <v>129</v>
      </c>
      <c r="BE150" s="182">
        <f>IF(N150="základní",J150,0)</f>
        <v>0</v>
      </c>
      <c r="BF150" s="182">
        <f>IF(N150="snížená",J150,0)</f>
        <v>0</v>
      </c>
      <c r="BG150" s="182">
        <f>IF(N150="zákl. přenesená",J150,0)</f>
        <v>0</v>
      </c>
      <c r="BH150" s="182">
        <f>IF(N150="sníž. přenesená",J150,0)</f>
        <v>0</v>
      </c>
      <c r="BI150" s="182">
        <f>IF(N150="nulová",J150,0)</f>
        <v>0</v>
      </c>
      <c r="BJ150" s="18" t="s">
        <v>8</v>
      </c>
      <c r="BK150" s="182">
        <f>ROUND(I150*H150,0)</f>
        <v>0</v>
      </c>
      <c r="BL150" s="18" t="s">
        <v>136</v>
      </c>
      <c r="BM150" s="181" t="s">
        <v>613</v>
      </c>
    </row>
    <row r="151" spans="1:65" s="2" customFormat="1" ht="24.15" customHeight="1">
      <c r="A151" s="37"/>
      <c r="B151" s="170"/>
      <c r="C151" s="171" t="s">
        <v>185</v>
      </c>
      <c r="D151" s="171" t="s">
        <v>131</v>
      </c>
      <c r="E151" s="172" t="s">
        <v>190</v>
      </c>
      <c r="F151" s="173" t="s">
        <v>191</v>
      </c>
      <c r="G151" s="174" t="s">
        <v>155</v>
      </c>
      <c r="H151" s="175">
        <v>22.08</v>
      </c>
      <c r="I151" s="176"/>
      <c r="J151" s="175">
        <f>ROUND(I151*H151,0)</f>
        <v>0</v>
      </c>
      <c r="K151" s="173" t="s">
        <v>135</v>
      </c>
      <c r="L151" s="38"/>
      <c r="M151" s="177" t="s">
        <v>1</v>
      </c>
      <c r="N151" s="178" t="s">
        <v>39</v>
      </c>
      <c r="O151" s="76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1" t="s">
        <v>136</v>
      </c>
      <c r="AT151" s="181" t="s">
        <v>131</v>
      </c>
      <c r="AU151" s="181" t="s">
        <v>83</v>
      </c>
      <c r="AY151" s="18" t="s">
        <v>129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18" t="s">
        <v>8</v>
      </c>
      <c r="BK151" s="182">
        <f>ROUND(I151*H151,0)</f>
        <v>0</v>
      </c>
      <c r="BL151" s="18" t="s">
        <v>136</v>
      </c>
      <c r="BM151" s="181" t="s">
        <v>614</v>
      </c>
    </row>
    <row r="152" spans="1:51" s="13" customFormat="1" ht="12">
      <c r="A152" s="13"/>
      <c r="B152" s="183"/>
      <c r="C152" s="13"/>
      <c r="D152" s="184" t="s">
        <v>138</v>
      </c>
      <c r="E152" s="185" t="s">
        <v>1</v>
      </c>
      <c r="F152" s="186" t="s">
        <v>615</v>
      </c>
      <c r="G152" s="13"/>
      <c r="H152" s="187">
        <v>22.08</v>
      </c>
      <c r="I152" s="188"/>
      <c r="J152" s="13"/>
      <c r="K152" s="13"/>
      <c r="L152" s="183"/>
      <c r="M152" s="189"/>
      <c r="N152" s="190"/>
      <c r="O152" s="190"/>
      <c r="P152" s="190"/>
      <c r="Q152" s="190"/>
      <c r="R152" s="190"/>
      <c r="S152" s="190"/>
      <c r="T152" s="19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5" t="s">
        <v>138</v>
      </c>
      <c r="AU152" s="185" t="s">
        <v>83</v>
      </c>
      <c r="AV152" s="13" t="s">
        <v>83</v>
      </c>
      <c r="AW152" s="13" t="s">
        <v>31</v>
      </c>
      <c r="AX152" s="13" t="s">
        <v>8</v>
      </c>
      <c r="AY152" s="185" t="s">
        <v>129</v>
      </c>
    </row>
    <row r="153" spans="1:65" s="2" customFormat="1" ht="16.5" customHeight="1">
      <c r="A153" s="37"/>
      <c r="B153" s="170"/>
      <c r="C153" s="207" t="s">
        <v>189</v>
      </c>
      <c r="D153" s="207" t="s">
        <v>195</v>
      </c>
      <c r="E153" s="208" t="s">
        <v>196</v>
      </c>
      <c r="F153" s="209" t="s">
        <v>197</v>
      </c>
      <c r="G153" s="210" t="s">
        <v>182</v>
      </c>
      <c r="H153" s="211">
        <v>41.95</v>
      </c>
      <c r="I153" s="212"/>
      <c r="J153" s="211">
        <f>ROUND(I153*H153,0)</f>
        <v>0</v>
      </c>
      <c r="K153" s="209" t="s">
        <v>135</v>
      </c>
      <c r="L153" s="213"/>
      <c r="M153" s="214" t="s">
        <v>1</v>
      </c>
      <c r="N153" s="215" t="s">
        <v>39</v>
      </c>
      <c r="O153" s="76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1" t="s">
        <v>174</v>
      </c>
      <c r="AT153" s="181" t="s">
        <v>195</v>
      </c>
      <c r="AU153" s="181" t="s">
        <v>83</v>
      </c>
      <c r="AY153" s="18" t="s">
        <v>129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8" t="s">
        <v>8</v>
      </c>
      <c r="BK153" s="182">
        <f>ROUND(I153*H153,0)</f>
        <v>0</v>
      </c>
      <c r="BL153" s="18" t="s">
        <v>136</v>
      </c>
      <c r="BM153" s="181" t="s">
        <v>616</v>
      </c>
    </row>
    <row r="154" spans="1:51" s="13" customFormat="1" ht="12">
      <c r="A154" s="13"/>
      <c r="B154" s="183"/>
      <c r="C154" s="13"/>
      <c r="D154" s="184" t="s">
        <v>138</v>
      </c>
      <c r="E154" s="185" t="s">
        <v>1</v>
      </c>
      <c r="F154" s="186" t="s">
        <v>617</v>
      </c>
      <c r="G154" s="13"/>
      <c r="H154" s="187">
        <v>41.95</v>
      </c>
      <c r="I154" s="188"/>
      <c r="J154" s="13"/>
      <c r="K154" s="13"/>
      <c r="L154" s="183"/>
      <c r="M154" s="189"/>
      <c r="N154" s="190"/>
      <c r="O154" s="190"/>
      <c r="P154" s="190"/>
      <c r="Q154" s="190"/>
      <c r="R154" s="190"/>
      <c r="S154" s="190"/>
      <c r="T154" s="19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5" t="s">
        <v>138</v>
      </c>
      <c r="AU154" s="185" t="s">
        <v>83</v>
      </c>
      <c r="AV154" s="13" t="s">
        <v>83</v>
      </c>
      <c r="AW154" s="13" t="s">
        <v>31</v>
      </c>
      <c r="AX154" s="13" t="s">
        <v>8</v>
      </c>
      <c r="AY154" s="185" t="s">
        <v>129</v>
      </c>
    </row>
    <row r="155" spans="1:65" s="2" customFormat="1" ht="24.15" customHeight="1">
      <c r="A155" s="37"/>
      <c r="B155" s="170"/>
      <c r="C155" s="171" t="s">
        <v>194</v>
      </c>
      <c r="D155" s="171" t="s">
        <v>131</v>
      </c>
      <c r="E155" s="172" t="s">
        <v>201</v>
      </c>
      <c r="F155" s="173" t="s">
        <v>202</v>
      </c>
      <c r="G155" s="174" t="s">
        <v>155</v>
      </c>
      <c r="H155" s="175">
        <v>7.36</v>
      </c>
      <c r="I155" s="176"/>
      <c r="J155" s="175">
        <f>ROUND(I155*H155,0)</f>
        <v>0</v>
      </c>
      <c r="K155" s="173" t="s">
        <v>135</v>
      </c>
      <c r="L155" s="38"/>
      <c r="M155" s="177" t="s">
        <v>1</v>
      </c>
      <c r="N155" s="178" t="s">
        <v>39</v>
      </c>
      <c r="O155" s="76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1" t="s">
        <v>136</v>
      </c>
      <c r="AT155" s="181" t="s">
        <v>131</v>
      </c>
      <c r="AU155" s="181" t="s">
        <v>83</v>
      </c>
      <c r="AY155" s="18" t="s">
        <v>129</v>
      </c>
      <c r="BE155" s="182">
        <f>IF(N155="základní",J155,0)</f>
        <v>0</v>
      </c>
      <c r="BF155" s="182">
        <f>IF(N155="snížená",J155,0)</f>
        <v>0</v>
      </c>
      <c r="BG155" s="182">
        <f>IF(N155="zákl. přenesená",J155,0)</f>
        <v>0</v>
      </c>
      <c r="BH155" s="182">
        <f>IF(N155="sníž. přenesená",J155,0)</f>
        <v>0</v>
      </c>
      <c r="BI155" s="182">
        <f>IF(N155="nulová",J155,0)</f>
        <v>0</v>
      </c>
      <c r="BJ155" s="18" t="s">
        <v>8</v>
      </c>
      <c r="BK155" s="182">
        <f>ROUND(I155*H155,0)</f>
        <v>0</v>
      </c>
      <c r="BL155" s="18" t="s">
        <v>136</v>
      </c>
      <c r="BM155" s="181" t="s">
        <v>618</v>
      </c>
    </row>
    <row r="156" spans="1:51" s="13" customFormat="1" ht="12">
      <c r="A156" s="13"/>
      <c r="B156" s="183"/>
      <c r="C156" s="13"/>
      <c r="D156" s="184" t="s">
        <v>138</v>
      </c>
      <c r="E156" s="185" t="s">
        <v>1</v>
      </c>
      <c r="F156" s="186" t="s">
        <v>619</v>
      </c>
      <c r="G156" s="13"/>
      <c r="H156" s="187">
        <v>7.36</v>
      </c>
      <c r="I156" s="188"/>
      <c r="J156" s="13"/>
      <c r="K156" s="13"/>
      <c r="L156" s="183"/>
      <c r="M156" s="189"/>
      <c r="N156" s="190"/>
      <c r="O156" s="190"/>
      <c r="P156" s="190"/>
      <c r="Q156" s="190"/>
      <c r="R156" s="190"/>
      <c r="S156" s="190"/>
      <c r="T156" s="19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5" t="s">
        <v>138</v>
      </c>
      <c r="AU156" s="185" t="s">
        <v>83</v>
      </c>
      <c r="AV156" s="13" t="s">
        <v>83</v>
      </c>
      <c r="AW156" s="13" t="s">
        <v>31</v>
      </c>
      <c r="AX156" s="13" t="s">
        <v>8</v>
      </c>
      <c r="AY156" s="185" t="s">
        <v>129</v>
      </c>
    </row>
    <row r="157" spans="1:65" s="2" customFormat="1" ht="16.5" customHeight="1">
      <c r="A157" s="37"/>
      <c r="B157" s="170"/>
      <c r="C157" s="207" t="s">
        <v>200</v>
      </c>
      <c r="D157" s="207" t="s">
        <v>195</v>
      </c>
      <c r="E157" s="208" t="s">
        <v>207</v>
      </c>
      <c r="F157" s="209" t="s">
        <v>208</v>
      </c>
      <c r="G157" s="210" t="s">
        <v>182</v>
      </c>
      <c r="H157" s="211">
        <v>9.79</v>
      </c>
      <c r="I157" s="212"/>
      <c r="J157" s="211">
        <f>ROUND(I157*H157,0)</f>
        <v>0</v>
      </c>
      <c r="K157" s="209" t="s">
        <v>135</v>
      </c>
      <c r="L157" s="213"/>
      <c r="M157" s="214" t="s">
        <v>1</v>
      </c>
      <c r="N157" s="215" t="s">
        <v>39</v>
      </c>
      <c r="O157" s="76"/>
      <c r="P157" s="179">
        <f>O157*H157</f>
        <v>0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1" t="s">
        <v>174</v>
      </c>
      <c r="AT157" s="181" t="s">
        <v>195</v>
      </c>
      <c r="AU157" s="181" t="s">
        <v>83</v>
      </c>
      <c r="AY157" s="18" t="s">
        <v>129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18" t="s">
        <v>8</v>
      </c>
      <c r="BK157" s="182">
        <f>ROUND(I157*H157,0)</f>
        <v>0</v>
      </c>
      <c r="BL157" s="18" t="s">
        <v>136</v>
      </c>
      <c r="BM157" s="181" t="s">
        <v>620</v>
      </c>
    </row>
    <row r="158" spans="1:51" s="13" customFormat="1" ht="12">
      <c r="A158" s="13"/>
      <c r="B158" s="183"/>
      <c r="C158" s="13"/>
      <c r="D158" s="184" t="s">
        <v>138</v>
      </c>
      <c r="E158" s="185" t="s">
        <v>1</v>
      </c>
      <c r="F158" s="186" t="s">
        <v>523</v>
      </c>
      <c r="G158" s="13"/>
      <c r="H158" s="187">
        <v>9.79</v>
      </c>
      <c r="I158" s="188"/>
      <c r="J158" s="13"/>
      <c r="K158" s="13"/>
      <c r="L158" s="183"/>
      <c r="M158" s="189"/>
      <c r="N158" s="190"/>
      <c r="O158" s="190"/>
      <c r="P158" s="190"/>
      <c r="Q158" s="190"/>
      <c r="R158" s="190"/>
      <c r="S158" s="190"/>
      <c r="T158" s="19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5" t="s">
        <v>138</v>
      </c>
      <c r="AU158" s="185" t="s">
        <v>83</v>
      </c>
      <c r="AV158" s="13" t="s">
        <v>83</v>
      </c>
      <c r="AW158" s="13" t="s">
        <v>31</v>
      </c>
      <c r="AX158" s="13" t="s">
        <v>8</v>
      </c>
      <c r="AY158" s="185" t="s">
        <v>129</v>
      </c>
    </row>
    <row r="159" spans="1:63" s="12" customFormat="1" ht="22.8" customHeight="1">
      <c r="A159" s="12"/>
      <c r="B159" s="157"/>
      <c r="C159" s="12"/>
      <c r="D159" s="158" t="s">
        <v>73</v>
      </c>
      <c r="E159" s="168" t="s">
        <v>136</v>
      </c>
      <c r="F159" s="168" t="s">
        <v>211</v>
      </c>
      <c r="G159" s="12"/>
      <c r="H159" s="12"/>
      <c r="I159" s="160"/>
      <c r="J159" s="169">
        <f>BK159</f>
        <v>0</v>
      </c>
      <c r="K159" s="12"/>
      <c r="L159" s="157"/>
      <c r="M159" s="162"/>
      <c r="N159" s="163"/>
      <c r="O159" s="163"/>
      <c r="P159" s="164">
        <f>SUM(P160:P165)</f>
        <v>0</v>
      </c>
      <c r="Q159" s="163"/>
      <c r="R159" s="164">
        <f>SUM(R160:R165)</f>
        <v>0.00319632</v>
      </c>
      <c r="S159" s="163"/>
      <c r="T159" s="165">
        <f>SUM(T160:T165)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58" t="s">
        <v>8</v>
      </c>
      <c r="AT159" s="166" t="s">
        <v>73</v>
      </c>
      <c r="AU159" s="166" t="s">
        <v>8</v>
      </c>
      <c r="AY159" s="158" t="s">
        <v>129</v>
      </c>
      <c r="BK159" s="167">
        <f>SUM(BK160:BK165)</f>
        <v>0</v>
      </c>
    </row>
    <row r="160" spans="1:65" s="2" customFormat="1" ht="16.5" customHeight="1">
      <c r="A160" s="37"/>
      <c r="B160" s="170"/>
      <c r="C160" s="171" t="s">
        <v>206</v>
      </c>
      <c r="D160" s="171" t="s">
        <v>131</v>
      </c>
      <c r="E160" s="172" t="s">
        <v>212</v>
      </c>
      <c r="F160" s="173" t="s">
        <v>213</v>
      </c>
      <c r="G160" s="174" t="s">
        <v>155</v>
      </c>
      <c r="H160" s="175">
        <v>1.84</v>
      </c>
      <c r="I160" s="176"/>
      <c r="J160" s="175">
        <f>ROUND(I160*H160,0)</f>
        <v>0</v>
      </c>
      <c r="K160" s="173" t="s">
        <v>135</v>
      </c>
      <c r="L160" s="38"/>
      <c r="M160" s="177" t="s">
        <v>1</v>
      </c>
      <c r="N160" s="178" t="s">
        <v>39</v>
      </c>
      <c r="O160" s="76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1" t="s">
        <v>136</v>
      </c>
      <c r="AT160" s="181" t="s">
        <v>131</v>
      </c>
      <c r="AU160" s="181" t="s">
        <v>83</v>
      </c>
      <c r="AY160" s="18" t="s">
        <v>129</v>
      </c>
      <c r="BE160" s="182">
        <f>IF(N160="základní",J160,0)</f>
        <v>0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18" t="s">
        <v>8</v>
      </c>
      <c r="BK160" s="182">
        <f>ROUND(I160*H160,0)</f>
        <v>0</v>
      </c>
      <c r="BL160" s="18" t="s">
        <v>136</v>
      </c>
      <c r="BM160" s="181" t="s">
        <v>621</v>
      </c>
    </row>
    <row r="161" spans="1:51" s="13" customFormat="1" ht="12">
      <c r="A161" s="13"/>
      <c r="B161" s="183"/>
      <c r="C161" s="13"/>
      <c r="D161" s="184" t="s">
        <v>138</v>
      </c>
      <c r="E161" s="185" t="s">
        <v>1</v>
      </c>
      <c r="F161" s="186" t="s">
        <v>622</v>
      </c>
      <c r="G161" s="13"/>
      <c r="H161" s="187">
        <v>1.84</v>
      </c>
      <c r="I161" s="188"/>
      <c r="J161" s="13"/>
      <c r="K161" s="13"/>
      <c r="L161" s="183"/>
      <c r="M161" s="189"/>
      <c r="N161" s="190"/>
      <c r="O161" s="190"/>
      <c r="P161" s="190"/>
      <c r="Q161" s="190"/>
      <c r="R161" s="190"/>
      <c r="S161" s="190"/>
      <c r="T161" s="19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5" t="s">
        <v>138</v>
      </c>
      <c r="AU161" s="185" t="s">
        <v>83</v>
      </c>
      <c r="AV161" s="13" t="s">
        <v>83</v>
      </c>
      <c r="AW161" s="13" t="s">
        <v>31</v>
      </c>
      <c r="AX161" s="13" t="s">
        <v>8</v>
      </c>
      <c r="AY161" s="185" t="s">
        <v>129</v>
      </c>
    </row>
    <row r="162" spans="1:65" s="2" customFormat="1" ht="24.15" customHeight="1">
      <c r="A162" s="37"/>
      <c r="B162" s="170"/>
      <c r="C162" s="171" t="s">
        <v>9</v>
      </c>
      <c r="D162" s="171" t="s">
        <v>131</v>
      </c>
      <c r="E162" s="172" t="s">
        <v>218</v>
      </c>
      <c r="F162" s="173" t="s">
        <v>219</v>
      </c>
      <c r="G162" s="174" t="s">
        <v>155</v>
      </c>
      <c r="H162" s="175">
        <v>0.09</v>
      </c>
      <c r="I162" s="176"/>
      <c r="J162" s="175">
        <f>ROUND(I162*H162,0)</f>
        <v>0</v>
      </c>
      <c r="K162" s="173" t="s">
        <v>135</v>
      </c>
      <c r="L162" s="38"/>
      <c r="M162" s="177" t="s">
        <v>1</v>
      </c>
      <c r="N162" s="178" t="s">
        <v>39</v>
      </c>
      <c r="O162" s="76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1" t="s">
        <v>136</v>
      </c>
      <c r="AT162" s="181" t="s">
        <v>131</v>
      </c>
      <c r="AU162" s="181" t="s">
        <v>83</v>
      </c>
      <c r="AY162" s="18" t="s">
        <v>129</v>
      </c>
      <c r="BE162" s="182">
        <f>IF(N162="základní",J162,0)</f>
        <v>0</v>
      </c>
      <c r="BF162" s="182">
        <f>IF(N162="snížená",J162,0)</f>
        <v>0</v>
      </c>
      <c r="BG162" s="182">
        <f>IF(N162="zákl. přenesená",J162,0)</f>
        <v>0</v>
      </c>
      <c r="BH162" s="182">
        <f>IF(N162="sníž. přenesená",J162,0)</f>
        <v>0</v>
      </c>
      <c r="BI162" s="182">
        <f>IF(N162="nulová",J162,0)</f>
        <v>0</v>
      </c>
      <c r="BJ162" s="18" t="s">
        <v>8</v>
      </c>
      <c r="BK162" s="182">
        <f>ROUND(I162*H162,0)</f>
        <v>0</v>
      </c>
      <c r="BL162" s="18" t="s">
        <v>136</v>
      </c>
      <c r="BM162" s="181" t="s">
        <v>623</v>
      </c>
    </row>
    <row r="163" spans="1:51" s="13" customFormat="1" ht="12">
      <c r="A163" s="13"/>
      <c r="B163" s="183"/>
      <c r="C163" s="13"/>
      <c r="D163" s="184" t="s">
        <v>138</v>
      </c>
      <c r="E163" s="185" t="s">
        <v>1</v>
      </c>
      <c r="F163" s="186" t="s">
        <v>528</v>
      </c>
      <c r="G163" s="13"/>
      <c r="H163" s="187">
        <v>0.09</v>
      </c>
      <c r="I163" s="188"/>
      <c r="J163" s="13"/>
      <c r="K163" s="13"/>
      <c r="L163" s="183"/>
      <c r="M163" s="189"/>
      <c r="N163" s="190"/>
      <c r="O163" s="190"/>
      <c r="P163" s="190"/>
      <c r="Q163" s="190"/>
      <c r="R163" s="190"/>
      <c r="S163" s="190"/>
      <c r="T163" s="19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5" t="s">
        <v>138</v>
      </c>
      <c r="AU163" s="185" t="s">
        <v>83</v>
      </c>
      <c r="AV163" s="13" t="s">
        <v>83</v>
      </c>
      <c r="AW163" s="13" t="s">
        <v>31</v>
      </c>
      <c r="AX163" s="13" t="s">
        <v>8</v>
      </c>
      <c r="AY163" s="185" t="s">
        <v>129</v>
      </c>
    </row>
    <row r="164" spans="1:65" s="2" customFormat="1" ht="16.5" customHeight="1">
      <c r="A164" s="37"/>
      <c r="B164" s="170"/>
      <c r="C164" s="171" t="s">
        <v>217</v>
      </c>
      <c r="D164" s="171" t="s">
        <v>131</v>
      </c>
      <c r="E164" s="172" t="s">
        <v>223</v>
      </c>
      <c r="F164" s="173" t="s">
        <v>224</v>
      </c>
      <c r="G164" s="174" t="s">
        <v>134</v>
      </c>
      <c r="H164" s="175">
        <v>0.5</v>
      </c>
      <c r="I164" s="176"/>
      <c r="J164" s="175">
        <f>ROUND(I164*H164,0)</f>
        <v>0</v>
      </c>
      <c r="K164" s="173" t="s">
        <v>135</v>
      </c>
      <c r="L164" s="38"/>
      <c r="M164" s="177" t="s">
        <v>1</v>
      </c>
      <c r="N164" s="178" t="s">
        <v>39</v>
      </c>
      <c r="O164" s="76"/>
      <c r="P164" s="179">
        <f>O164*H164</f>
        <v>0</v>
      </c>
      <c r="Q164" s="179">
        <v>0.00639264</v>
      </c>
      <c r="R164" s="179">
        <f>Q164*H164</f>
        <v>0.00319632</v>
      </c>
      <c r="S164" s="179">
        <v>0</v>
      </c>
      <c r="T164" s="18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1" t="s">
        <v>136</v>
      </c>
      <c r="AT164" s="181" t="s">
        <v>131</v>
      </c>
      <c r="AU164" s="181" t="s">
        <v>83</v>
      </c>
      <c r="AY164" s="18" t="s">
        <v>129</v>
      </c>
      <c r="BE164" s="182">
        <f>IF(N164="základní",J164,0)</f>
        <v>0</v>
      </c>
      <c r="BF164" s="182">
        <f>IF(N164="snížená",J164,0)</f>
        <v>0</v>
      </c>
      <c r="BG164" s="182">
        <f>IF(N164="zákl. přenesená",J164,0)</f>
        <v>0</v>
      </c>
      <c r="BH164" s="182">
        <f>IF(N164="sníž. přenesená",J164,0)</f>
        <v>0</v>
      </c>
      <c r="BI164" s="182">
        <f>IF(N164="nulová",J164,0)</f>
        <v>0</v>
      </c>
      <c r="BJ164" s="18" t="s">
        <v>8</v>
      </c>
      <c r="BK164" s="182">
        <f>ROUND(I164*H164,0)</f>
        <v>0</v>
      </c>
      <c r="BL164" s="18" t="s">
        <v>136</v>
      </c>
      <c r="BM164" s="181" t="s">
        <v>624</v>
      </c>
    </row>
    <row r="165" spans="1:51" s="13" customFormat="1" ht="12">
      <c r="A165" s="13"/>
      <c r="B165" s="183"/>
      <c r="C165" s="13"/>
      <c r="D165" s="184" t="s">
        <v>138</v>
      </c>
      <c r="E165" s="185" t="s">
        <v>1</v>
      </c>
      <c r="F165" s="186" t="s">
        <v>530</v>
      </c>
      <c r="G165" s="13"/>
      <c r="H165" s="187">
        <v>0.5</v>
      </c>
      <c r="I165" s="188"/>
      <c r="J165" s="13"/>
      <c r="K165" s="13"/>
      <c r="L165" s="183"/>
      <c r="M165" s="189"/>
      <c r="N165" s="190"/>
      <c r="O165" s="190"/>
      <c r="P165" s="190"/>
      <c r="Q165" s="190"/>
      <c r="R165" s="190"/>
      <c r="S165" s="190"/>
      <c r="T165" s="19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5" t="s">
        <v>138</v>
      </c>
      <c r="AU165" s="185" t="s">
        <v>83</v>
      </c>
      <c r="AV165" s="13" t="s">
        <v>83</v>
      </c>
      <c r="AW165" s="13" t="s">
        <v>31</v>
      </c>
      <c r="AX165" s="13" t="s">
        <v>8</v>
      </c>
      <c r="AY165" s="185" t="s">
        <v>129</v>
      </c>
    </row>
    <row r="166" spans="1:63" s="12" customFormat="1" ht="22.8" customHeight="1">
      <c r="A166" s="12"/>
      <c r="B166" s="157"/>
      <c r="C166" s="12"/>
      <c r="D166" s="158" t="s">
        <v>73</v>
      </c>
      <c r="E166" s="168" t="s">
        <v>157</v>
      </c>
      <c r="F166" s="168" t="s">
        <v>227</v>
      </c>
      <c r="G166" s="12"/>
      <c r="H166" s="12"/>
      <c r="I166" s="160"/>
      <c r="J166" s="169">
        <f>BK166</f>
        <v>0</v>
      </c>
      <c r="K166" s="12"/>
      <c r="L166" s="157"/>
      <c r="M166" s="162"/>
      <c r="N166" s="163"/>
      <c r="O166" s="163"/>
      <c r="P166" s="164">
        <f>SUM(P167:P176)</f>
        <v>0</v>
      </c>
      <c r="Q166" s="163"/>
      <c r="R166" s="164">
        <f>SUM(R167:R176)</f>
        <v>0</v>
      </c>
      <c r="S166" s="163"/>
      <c r="T166" s="165">
        <f>SUM(T167:T176)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8" t="s">
        <v>8</v>
      </c>
      <c r="AT166" s="166" t="s">
        <v>73</v>
      </c>
      <c r="AU166" s="166" t="s">
        <v>8</v>
      </c>
      <c r="AY166" s="158" t="s">
        <v>129</v>
      </c>
      <c r="BK166" s="167">
        <f>SUM(BK167:BK176)</f>
        <v>0</v>
      </c>
    </row>
    <row r="167" spans="1:65" s="2" customFormat="1" ht="37.8" customHeight="1">
      <c r="A167" s="37"/>
      <c r="B167" s="170"/>
      <c r="C167" s="171" t="s">
        <v>222</v>
      </c>
      <c r="D167" s="171" t="s">
        <v>131</v>
      </c>
      <c r="E167" s="172" t="s">
        <v>229</v>
      </c>
      <c r="F167" s="173" t="s">
        <v>230</v>
      </c>
      <c r="G167" s="174" t="s">
        <v>134</v>
      </c>
      <c r="H167" s="175">
        <v>46</v>
      </c>
      <c r="I167" s="176"/>
      <c r="J167" s="175">
        <f>ROUND(I167*H167,0)</f>
        <v>0</v>
      </c>
      <c r="K167" s="173" t="s">
        <v>135</v>
      </c>
      <c r="L167" s="38"/>
      <c r="M167" s="177" t="s">
        <v>1</v>
      </c>
      <c r="N167" s="178" t="s">
        <v>39</v>
      </c>
      <c r="O167" s="76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1" t="s">
        <v>136</v>
      </c>
      <c r="AT167" s="181" t="s">
        <v>131</v>
      </c>
      <c r="AU167" s="181" t="s">
        <v>83</v>
      </c>
      <c r="AY167" s="18" t="s">
        <v>129</v>
      </c>
      <c r="BE167" s="182">
        <f>IF(N167="základní",J167,0)</f>
        <v>0</v>
      </c>
      <c r="BF167" s="182">
        <f>IF(N167="snížená",J167,0)</f>
        <v>0</v>
      </c>
      <c r="BG167" s="182">
        <f>IF(N167="zákl. přenesená",J167,0)</f>
        <v>0</v>
      </c>
      <c r="BH167" s="182">
        <f>IF(N167="sníž. přenesená",J167,0)</f>
        <v>0</v>
      </c>
      <c r="BI167" s="182">
        <f>IF(N167="nulová",J167,0)</f>
        <v>0</v>
      </c>
      <c r="BJ167" s="18" t="s">
        <v>8</v>
      </c>
      <c r="BK167" s="182">
        <f>ROUND(I167*H167,0)</f>
        <v>0</v>
      </c>
      <c r="BL167" s="18" t="s">
        <v>136</v>
      </c>
      <c r="BM167" s="181" t="s">
        <v>625</v>
      </c>
    </row>
    <row r="168" spans="1:51" s="13" customFormat="1" ht="12">
      <c r="A168" s="13"/>
      <c r="B168" s="183"/>
      <c r="C168" s="13"/>
      <c r="D168" s="184" t="s">
        <v>138</v>
      </c>
      <c r="E168" s="185" t="s">
        <v>1</v>
      </c>
      <c r="F168" s="186" t="s">
        <v>626</v>
      </c>
      <c r="G168" s="13"/>
      <c r="H168" s="187">
        <v>46</v>
      </c>
      <c r="I168" s="188"/>
      <c r="J168" s="13"/>
      <c r="K168" s="13"/>
      <c r="L168" s="183"/>
      <c r="M168" s="189"/>
      <c r="N168" s="190"/>
      <c r="O168" s="190"/>
      <c r="P168" s="190"/>
      <c r="Q168" s="190"/>
      <c r="R168" s="190"/>
      <c r="S168" s="190"/>
      <c r="T168" s="19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5" t="s">
        <v>138</v>
      </c>
      <c r="AU168" s="185" t="s">
        <v>83</v>
      </c>
      <c r="AV168" s="13" t="s">
        <v>83</v>
      </c>
      <c r="AW168" s="13" t="s">
        <v>31</v>
      </c>
      <c r="AX168" s="13" t="s">
        <v>8</v>
      </c>
      <c r="AY168" s="185" t="s">
        <v>129</v>
      </c>
    </row>
    <row r="169" spans="1:65" s="2" customFormat="1" ht="37.8" customHeight="1">
      <c r="A169" s="37"/>
      <c r="B169" s="170"/>
      <c r="C169" s="171" t="s">
        <v>228</v>
      </c>
      <c r="D169" s="171" t="s">
        <v>131</v>
      </c>
      <c r="E169" s="172" t="s">
        <v>235</v>
      </c>
      <c r="F169" s="173" t="s">
        <v>236</v>
      </c>
      <c r="G169" s="174" t="s">
        <v>134</v>
      </c>
      <c r="H169" s="175">
        <v>23</v>
      </c>
      <c r="I169" s="176"/>
      <c r="J169" s="175">
        <f>ROUND(I169*H169,0)</f>
        <v>0</v>
      </c>
      <c r="K169" s="173" t="s">
        <v>135</v>
      </c>
      <c r="L169" s="38"/>
      <c r="M169" s="177" t="s">
        <v>1</v>
      </c>
      <c r="N169" s="178" t="s">
        <v>39</v>
      </c>
      <c r="O169" s="76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1" t="s">
        <v>136</v>
      </c>
      <c r="AT169" s="181" t="s">
        <v>131</v>
      </c>
      <c r="AU169" s="181" t="s">
        <v>83</v>
      </c>
      <c r="AY169" s="18" t="s">
        <v>129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18" t="s">
        <v>8</v>
      </c>
      <c r="BK169" s="182">
        <f>ROUND(I169*H169,0)</f>
        <v>0</v>
      </c>
      <c r="BL169" s="18" t="s">
        <v>136</v>
      </c>
      <c r="BM169" s="181" t="s">
        <v>627</v>
      </c>
    </row>
    <row r="170" spans="1:51" s="13" customFormat="1" ht="12">
      <c r="A170" s="13"/>
      <c r="B170" s="183"/>
      <c r="C170" s="13"/>
      <c r="D170" s="184" t="s">
        <v>138</v>
      </c>
      <c r="E170" s="185" t="s">
        <v>1</v>
      </c>
      <c r="F170" s="186" t="s">
        <v>628</v>
      </c>
      <c r="G170" s="13"/>
      <c r="H170" s="187">
        <v>23</v>
      </c>
      <c r="I170" s="188"/>
      <c r="J170" s="13"/>
      <c r="K170" s="13"/>
      <c r="L170" s="183"/>
      <c r="M170" s="189"/>
      <c r="N170" s="190"/>
      <c r="O170" s="190"/>
      <c r="P170" s="190"/>
      <c r="Q170" s="190"/>
      <c r="R170" s="190"/>
      <c r="S170" s="190"/>
      <c r="T170" s="19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5" t="s">
        <v>138</v>
      </c>
      <c r="AU170" s="185" t="s">
        <v>83</v>
      </c>
      <c r="AV170" s="13" t="s">
        <v>83</v>
      </c>
      <c r="AW170" s="13" t="s">
        <v>31</v>
      </c>
      <c r="AX170" s="13" t="s">
        <v>8</v>
      </c>
      <c r="AY170" s="185" t="s">
        <v>129</v>
      </c>
    </row>
    <row r="171" spans="1:65" s="2" customFormat="1" ht="24.15" customHeight="1">
      <c r="A171" s="37"/>
      <c r="B171" s="170"/>
      <c r="C171" s="171" t="s">
        <v>234</v>
      </c>
      <c r="D171" s="171" t="s">
        <v>131</v>
      </c>
      <c r="E171" s="172" t="s">
        <v>249</v>
      </c>
      <c r="F171" s="173" t="s">
        <v>250</v>
      </c>
      <c r="G171" s="174" t="s">
        <v>134</v>
      </c>
      <c r="H171" s="175">
        <v>207</v>
      </c>
      <c r="I171" s="176"/>
      <c r="J171" s="175">
        <f>ROUND(I171*H171,0)</f>
        <v>0</v>
      </c>
      <c r="K171" s="173" t="s">
        <v>135</v>
      </c>
      <c r="L171" s="38"/>
      <c r="M171" s="177" t="s">
        <v>1</v>
      </c>
      <c r="N171" s="178" t="s">
        <v>39</v>
      </c>
      <c r="O171" s="76"/>
      <c r="P171" s="179">
        <f>O171*H171</f>
        <v>0</v>
      </c>
      <c r="Q171" s="179">
        <v>0</v>
      </c>
      <c r="R171" s="179">
        <f>Q171*H171</f>
        <v>0</v>
      </c>
      <c r="S171" s="179">
        <v>0</v>
      </c>
      <c r="T171" s="18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1" t="s">
        <v>136</v>
      </c>
      <c r="AT171" s="181" t="s">
        <v>131</v>
      </c>
      <c r="AU171" s="181" t="s">
        <v>83</v>
      </c>
      <c r="AY171" s="18" t="s">
        <v>129</v>
      </c>
      <c r="BE171" s="182">
        <f>IF(N171="základní",J171,0)</f>
        <v>0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18" t="s">
        <v>8</v>
      </c>
      <c r="BK171" s="182">
        <f>ROUND(I171*H171,0)</f>
        <v>0</v>
      </c>
      <c r="BL171" s="18" t="s">
        <v>136</v>
      </c>
      <c r="BM171" s="181" t="s">
        <v>629</v>
      </c>
    </row>
    <row r="172" spans="1:51" s="13" customFormat="1" ht="12">
      <c r="A172" s="13"/>
      <c r="B172" s="183"/>
      <c r="C172" s="13"/>
      <c r="D172" s="184" t="s">
        <v>138</v>
      </c>
      <c r="E172" s="185" t="s">
        <v>1</v>
      </c>
      <c r="F172" s="186" t="s">
        <v>630</v>
      </c>
      <c r="G172" s="13"/>
      <c r="H172" s="187">
        <v>46</v>
      </c>
      <c r="I172" s="188"/>
      <c r="J172" s="13"/>
      <c r="K172" s="13"/>
      <c r="L172" s="183"/>
      <c r="M172" s="189"/>
      <c r="N172" s="190"/>
      <c r="O172" s="190"/>
      <c r="P172" s="190"/>
      <c r="Q172" s="190"/>
      <c r="R172" s="190"/>
      <c r="S172" s="190"/>
      <c r="T172" s="19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5" t="s">
        <v>138</v>
      </c>
      <c r="AU172" s="185" t="s">
        <v>83</v>
      </c>
      <c r="AV172" s="13" t="s">
        <v>83</v>
      </c>
      <c r="AW172" s="13" t="s">
        <v>31</v>
      </c>
      <c r="AX172" s="13" t="s">
        <v>74</v>
      </c>
      <c r="AY172" s="185" t="s">
        <v>129</v>
      </c>
    </row>
    <row r="173" spans="1:51" s="13" customFormat="1" ht="12">
      <c r="A173" s="13"/>
      <c r="B173" s="183"/>
      <c r="C173" s="13"/>
      <c r="D173" s="184" t="s">
        <v>138</v>
      </c>
      <c r="E173" s="185" t="s">
        <v>1</v>
      </c>
      <c r="F173" s="186" t="s">
        <v>631</v>
      </c>
      <c r="G173" s="13"/>
      <c r="H173" s="187">
        <v>161</v>
      </c>
      <c r="I173" s="188"/>
      <c r="J173" s="13"/>
      <c r="K173" s="13"/>
      <c r="L173" s="183"/>
      <c r="M173" s="189"/>
      <c r="N173" s="190"/>
      <c r="O173" s="190"/>
      <c r="P173" s="190"/>
      <c r="Q173" s="190"/>
      <c r="R173" s="190"/>
      <c r="S173" s="190"/>
      <c r="T173" s="19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5" t="s">
        <v>138</v>
      </c>
      <c r="AU173" s="185" t="s">
        <v>83</v>
      </c>
      <c r="AV173" s="13" t="s">
        <v>83</v>
      </c>
      <c r="AW173" s="13" t="s">
        <v>31</v>
      </c>
      <c r="AX173" s="13" t="s">
        <v>74</v>
      </c>
      <c r="AY173" s="185" t="s">
        <v>129</v>
      </c>
    </row>
    <row r="174" spans="1:51" s="14" customFormat="1" ht="12">
      <c r="A174" s="14"/>
      <c r="B174" s="192"/>
      <c r="C174" s="14"/>
      <c r="D174" s="184" t="s">
        <v>138</v>
      </c>
      <c r="E174" s="193" t="s">
        <v>1</v>
      </c>
      <c r="F174" s="194" t="s">
        <v>145</v>
      </c>
      <c r="G174" s="14"/>
      <c r="H174" s="195">
        <v>207</v>
      </c>
      <c r="I174" s="196"/>
      <c r="J174" s="14"/>
      <c r="K174" s="14"/>
      <c r="L174" s="192"/>
      <c r="M174" s="197"/>
      <c r="N174" s="198"/>
      <c r="O174" s="198"/>
      <c r="P174" s="198"/>
      <c r="Q174" s="198"/>
      <c r="R174" s="198"/>
      <c r="S174" s="198"/>
      <c r="T174" s="19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193" t="s">
        <v>138</v>
      </c>
      <c r="AU174" s="193" t="s">
        <v>83</v>
      </c>
      <c r="AV174" s="14" t="s">
        <v>136</v>
      </c>
      <c r="AW174" s="14" t="s">
        <v>31</v>
      </c>
      <c r="AX174" s="14" t="s">
        <v>8</v>
      </c>
      <c r="AY174" s="193" t="s">
        <v>129</v>
      </c>
    </row>
    <row r="175" spans="1:65" s="2" customFormat="1" ht="33" customHeight="1">
      <c r="A175" s="37"/>
      <c r="B175" s="170"/>
      <c r="C175" s="171" t="s">
        <v>240</v>
      </c>
      <c r="D175" s="171" t="s">
        <v>131</v>
      </c>
      <c r="E175" s="172" t="s">
        <v>254</v>
      </c>
      <c r="F175" s="173" t="s">
        <v>255</v>
      </c>
      <c r="G175" s="174" t="s">
        <v>134</v>
      </c>
      <c r="H175" s="175">
        <v>161</v>
      </c>
      <c r="I175" s="176"/>
      <c r="J175" s="175">
        <f>ROUND(I175*H175,0)</f>
        <v>0</v>
      </c>
      <c r="K175" s="173" t="s">
        <v>135</v>
      </c>
      <c r="L175" s="38"/>
      <c r="M175" s="177" t="s">
        <v>1</v>
      </c>
      <c r="N175" s="178" t="s">
        <v>39</v>
      </c>
      <c r="O175" s="76"/>
      <c r="P175" s="179">
        <f>O175*H175</f>
        <v>0</v>
      </c>
      <c r="Q175" s="179">
        <v>0</v>
      </c>
      <c r="R175" s="179">
        <f>Q175*H175</f>
        <v>0</v>
      </c>
      <c r="S175" s="179">
        <v>0</v>
      </c>
      <c r="T175" s="18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1" t="s">
        <v>136</v>
      </c>
      <c r="AT175" s="181" t="s">
        <v>131</v>
      </c>
      <c r="AU175" s="181" t="s">
        <v>83</v>
      </c>
      <c r="AY175" s="18" t="s">
        <v>129</v>
      </c>
      <c r="BE175" s="182">
        <f>IF(N175="základní",J175,0)</f>
        <v>0</v>
      </c>
      <c r="BF175" s="182">
        <f>IF(N175="snížená",J175,0)</f>
        <v>0</v>
      </c>
      <c r="BG175" s="182">
        <f>IF(N175="zákl. přenesená",J175,0)</f>
        <v>0</v>
      </c>
      <c r="BH175" s="182">
        <f>IF(N175="sníž. přenesená",J175,0)</f>
        <v>0</v>
      </c>
      <c r="BI175" s="182">
        <f>IF(N175="nulová",J175,0)</f>
        <v>0</v>
      </c>
      <c r="BJ175" s="18" t="s">
        <v>8</v>
      </c>
      <c r="BK175" s="182">
        <f>ROUND(I175*H175,0)</f>
        <v>0</v>
      </c>
      <c r="BL175" s="18" t="s">
        <v>136</v>
      </c>
      <c r="BM175" s="181" t="s">
        <v>632</v>
      </c>
    </row>
    <row r="176" spans="1:51" s="13" customFormat="1" ht="12">
      <c r="A176" s="13"/>
      <c r="B176" s="183"/>
      <c r="C176" s="13"/>
      <c r="D176" s="184" t="s">
        <v>138</v>
      </c>
      <c r="E176" s="185" t="s">
        <v>1</v>
      </c>
      <c r="F176" s="186" t="s">
        <v>602</v>
      </c>
      <c r="G176" s="13"/>
      <c r="H176" s="187">
        <v>161</v>
      </c>
      <c r="I176" s="188"/>
      <c r="J176" s="13"/>
      <c r="K176" s="13"/>
      <c r="L176" s="183"/>
      <c r="M176" s="189"/>
      <c r="N176" s="190"/>
      <c r="O176" s="190"/>
      <c r="P176" s="190"/>
      <c r="Q176" s="190"/>
      <c r="R176" s="190"/>
      <c r="S176" s="190"/>
      <c r="T176" s="19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5" t="s">
        <v>138</v>
      </c>
      <c r="AU176" s="185" t="s">
        <v>83</v>
      </c>
      <c r="AV176" s="13" t="s">
        <v>83</v>
      </c>
      <c r="AW176" s="13" t="s">
        <v>31</v>
      </c>
      <c r="AX176" s="13" t="s">
        <v>8</v>
      </c>
      <c r="AY176" s="185" t="s">
        <v>129</v>
      </c>
    </row>
    <row r="177" spans="1:63" s="12" customFormat="1" ht="22.8" customHeight="1">
      <c r="A177" s="12"/>
      <c r="B177" s="157"/>
      <c r="C177" s="12"/>
      <c r="D177" s="158" t="s">
        <v>73</v>
      </c>
      <c r="E177" s="168" t="s">
        <v>174</v>
      </c>
      <c r="F177" s="168" t="s">
        <v>257</v>
      </c>
      <c r="G177" s="12"/>
      <c r="H177" s="12"/>
      <c r="I177" s="160"/>
      <c r="J177" s="169">
        <f>BK177</f>
        <v>0</v>
      </c>
      <c r="K177" s="12"/>
      <c r="L177" s="157"/>
      <c r="M177" s="162"/>
      <c r="N177" s="163"/>
      <c r="O177" s="163"/>
      <c r="P177" s="164">
        <f>SUM(P178:P189)</f>
        <v>0</v>
      </c>
      <c r="Q177" s="163"/>
      <c r="R177" s="164">
        <f>SUM(R178:R189)</f>
        <v>1.2731732420000001</v>
      </c>
      <c r="S177" s="163"/>
      <c r="T177" s="165">
        <f>SUM(T178:T189)</f>
        <v>0.016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58" t="s">
        <v>8</v>
      </c>
      <c r="AT177" s="166" t="s">
        <v>73</v>
      </c>
      <c r="AU177" s="166" t="s">
        <v>8</v>
      </c>
      <c r="AY177" s="158" t="s">
        <v>129</v>
      </c>
      <c r="BK177" s="167">
        <f>SUM(BK178:BK189)</f>
        <v>0</v>
      </c>
    </row>
    <row r="178" spans="1:65" s="2" customFormat="1" ht="24.15" customHeight="1">
      <c r="A178" s="37"/>
      <c r="B178" s="170"/>
      <c r="C178" s="171" t="s">
        <v>7</v>
      </c>
      <c r="D178" s="171" t="s">
        <v>131</v>
      </c>
      <c r="E178" s="172" t="s">
        <v>540</v>
      </c>
      <c r="F178" s="173" t="s">
        <v>541</v>
      </c>
      <c r="G178" s="174" t="s">
        <v>261</v>
      </c>
      <c r="H178" s="175">
        <v>23</v>
      </c>
      <c r="I178" s="176"/>
      <c r="J178" s="175">
        <f>ROUND(I178*H178,0)</f>
        <v>0</v>
      </c>
      <c r="K178" s="173" t="s">
        <v>135</v>
      </c>
      <c r="L178" s="38"/>
      <c r="M178" s="177" t="s">
        <v>1</v>
      </c>
      <c r="N178" s="178" t="s">
        <v>39</v>
      </c>
      <c r="O178" s="76"/>
      <c r="P178" s="179">
        <f>O178*H178</f>
        <v>0</v>
      </c>
      <c r="Q178" s="179">
        <v>0</v>
      </c>
      <c r="R178" s="179">
        <f>Q178*H178</f>
        <v>0</v>
      </c>
      <c r="S178" s="179">
        <v>0</v>
      </c>
      <c r="T178" s="18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1" t="s">
        <v>136</v>
      </c>
      <c r="AT178" s="181" t="s">
        <v>131</v>
      </c>
      <c r="AU178" s="181" t="s">
        <v>83</v>
      </c>
      <c r="AY178" s="18" t="s">
        <v>129</v>
      </c>
      <c r="BE178" s="182">
        <f>IF(N178="základní",J178,0)</f>
        <v>0</v>
      </c>
      <c r="BF178" s="182">
        <f>IF(N178="snížená",J178,0)</f>
        <v>0</v>
      </c>
      <c r="BG178" s="182">
        <f>IF(N178="zákl. přenesená",J178,0)</f>
        <v>0</v>
      </c>
      <c r="BH178" s="182">
        <f>IF(N178="sníž. přenesená",J178,0)</f>
        <v>0</v>
      </c>
      <c r="BI178" s="182">
        <f>IF(N178="nulová",J178,0)</f>
        <v>0</v>
      </c>
      <c r="BJ178" s="18" t="s">
        <v>8</v>
      </c>
      <c r="BK178" s="182">
        <f>ROUND(I178*H178,0)</f>
        <v>0</v>
      </c>
      <c r="BL178" s="18" t="s">
        <v>136</v>
      </c>
      <c r="BM178" s="181" t="s">
        <v>633</v>
      </c>
    </row>
    <row r="179" spans="1:65" s="2" customFormat="1" ht="21.75" customHeight="1">
      <c r="A179" s="37"/>
      <c r="B179" s="170"/>
      <c r="C179" s="207" t="s">
        <v>248</v>
      </c>
      <c r="D179" s="207" t="s">
        <v>195</v>
      </c>
      <c r="E179" s="208" t="s">
        <v>543</v>
      </c>
      <c r="F179" s="209" t="s">
        <v>544</v>
      </c>
      <c r="G179" s="210" t="s">
        <v>261</v>
      </c>
      <c r="H179" s="211">
        <v>23</v>
      </c>
      <c r="I179" s="212"/>
      <c r="J179" s="211">
        <f>ROUND(I179*H179,0)</f>
        <v>0</v>
      </c>
      <c r="K179" s="209" t="s">
        <v>135</v>
      </c>
      <c r="L179" s="213"/>
      <c r="M179" s="214" t="s">
        <v>1</v>
      </c>
      <c r="N179" s="215" t="s">
        <v>39</v>
      </c>
      <c r="O179" s="76"/>
      <c r="P179" s="179">
        <f>O179*H179</f>
        <v>0</v>
      </c>
      <c r="Q179" s="179">
        <v>0.0145</v>
      </c>
      <c r="R179" s="179">
        <f>Q179*H179</f>
        <v>0.3335</v>
      </c>
      <c r="S179" s="179">
        <v>0</v>
      </c>
      <c r="T179" s="18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1" t="s">
        <v>174</v>
      </c>
      <c r="AT179" s="181" t="s">
        <v>195</v>
      </c>
      <c r="AU179" s="181" t="s">
        <v>83</v>
      </c>
      <c r="AY179" s="18" t="s">
        <v>129</v>
      </c>
      <c r="BE179" s="182">
        <f>IF(N179="základní",J179,0)</f>
        <v>0</v>
      </c>
      <c r="BF179" s="182">
        <f>IF(N179="snížená",J179,0)</f>
        <v>0</v>
      </c>
      <c r="BG179" s="182">
        <f>IF(N179="zákl. přenesená",J179,0)</f>
        <v>0</v>
      </c>
      <c r="BH179" s="182">
        <f>IF(N179="sníž. přenesená",J179,0)</f>
        <v>0</v>
      </c>
      <c r="BI179" s="182">
        <f>IF(N179="nulová",J179,0)</f>
        <v>0</v>
      </c>
      <c r="BJ179" s="18" t="s">
        <v>8</v>
      </c>
      <c r="BK179" s="182">
        <f>ROUND(I179*H179,0)</f>
        <v>0</v>
      </c>
      <c r="BL179" s="18" t="s">
        <v>136</v>
      </c>
      <c r="BM179" s="181" t="s">
        <v>634</v>
      </c>
    </row>
    <row r="180" spans="1:51" s="13" customFormat="1" ht="12">
      <c r="A180" s="13"/>
      <c r="B180" s="183"/>
      <c r="C180" s="13"/>
      <c r="D180" s="184" t="s">
        <v>138</v>
      </c>
      <c r="E180" s="13"/>
      <c r="F180" s="186" t="s">
        <v>635</v>
      </c>
      <c r="G180" s="13"/>
      <c r="H180" s="187">
        <v>23</v>
      </c>
      <c r="I180" s="188"/>
      <c r="J180" s="13"/>
      <c r="K180" s="13"/>
      <c r="L180" s="183"/>
      <c r="M180" s="189"/>
      <c r="N180" s="190"/>
      <c r="O180" s="190"/>
      <c r="P180" s="190"/>
      <c r="Q180" s="190"/>
      <c r="R180" s="190"/>
      <c r="S180" s="190"/>
      <c r="T180" s="19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5" t="s">
        <v>138</v>
      </c>
      <c r="AU180" s="185" t="s">
        <v>83</v>
      </c>
      <c r="AV180" s="13" t="s">
        <v>83</v>
      </c>
      <c r="AW180" s="13" t="s">
        <v>3</v>
      </c>
      <c r="AX180" s="13" t="s">
        <v>8</v>
      </c>
      <c r="AY180" s="185" t="s">
        <v>129</v>
      </c>
    </row>
    <row r="181" spans="1:65" s="2" customFormat="1" ht="24.15" customHeight="1">
      <c r="A181" s="37"/>
      <c r="B181" s="170"/>
      <c r="C181" s="171" t="s">
        <v>253</v>
      </c>
      <c r="D181" s="171" t="s">
        <v>131</v>
      </c>
      <c r="E181" s="172" t="s">
        <v>547</v>
      </c>
      <c r="F181" s="173" t="s">
        <v>548</v>
      </c>
      <c r="G181" s="174" t="s">
        <v>280</v>
      </c>
      <c r="H181" s="175">
        <v>2</v>
      </c>
      <c r="I181" s="176"/>
      <c r="J181" s="175">
        <f>ROUND(I181*H181,0)</f>
        <v>0</v>
      </c>
      <c r="K181" s="173" t="s">
        <v>135</v>
      </c>
      <c r="L181" s="38"/>
      <c r="M181" s="177" t="s">
        <v>1</v>
      </c>
      <c r="N181" s="178" t="s">
        <v>39</v>
      </c>
      <c r="O181" s="76"/>
      <c r="P181" s="179">
        <f>O181*H181</f>
        <v>0</v>
      </c>
      <c r="Q181" s="179">
        <v>0</v>
      </c>
      <c r="R181" s="179">
        <f>Q181*H181</f>
        <v>0</v>
      </c>
      <c r="S181" s="179">
        <v>0.008</v>
      </c>
      <c r="T181" s="180">
        <f>S181*H181</f>
        <v>0.016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1" t="s">
        <v>136</v>
      </c>
      <c r="AT181" s="181" t="s">
        <v>131</v>
      </c>
      <c r="AU181" s="181" t="s">
        <v>83</v>
      </c>
      <c r="AY181" s="18" t="s">
        <v>129</v>
      </c>
      <c r="BE181" s="182">
        <f>IF(N181="základní",J181,0)</f>
        <v>0</v>
      </c>
      <c r="BF181" s="182">
        <f>IF(N181="snížená",J181,0)</f>
        <v>0</v>
      </c>
      <c r="BG181" s="182">
        <f>IF(N181="zákl. přenesená",J181,0)</f>
        <v>0</v>
      </c>
      <c r="BH181" s="182">
        <f>IF(N181="sníž. přenesená",J181,0)</f>
        <v>0</v>
      </c>
      <c r="BI181" s="182">
        <f>IF(N181="nulová",J181,0)</f>
        <v>0</v>
      </c>
      <c r="BJ181" s="18" t="s">
        <v>8</v>
      </c>
      <c r="BK181" s="182">
        <f>ROUND(I181*H181,0)</f>
        <v>0</v>
      </c>
      <c r="BL181" s="18" t="s">
        <v>136</v>
      </c>
      <c r="BM181" s="181" t="s">
        <v>636</v>
      </c>
    </row>
    <row r="182" spans="1:65" s="2" customFormat="1" ht="21.75" customHeight="1">
      <c r="A182" s="37"/>
      <c r="B182" s="170"/>
      <c r="C182" s="207" t="s">
        <v>258</v>
      </c>
      <c r="D182" s="207" t="s">
        <v>195</v>
      </c>
      <c r="E182" s="208" t="s">
        <v>550</v>
      </c>
      <c r="F182" s="209" t="s">
        <v>551</v>
      </c>
      <c r="G182" s="210" t="s">
        <v>280</v>
      </c>
      <c r="H182" s="211">
        <v>1</v>
      </c>
      <c r="I182" s="212"/>
      <c r="J182" s="211">
        <f>ROUND(I182*H182,0)</f>
        <v>0</v>
      </c>
      <c r="K182" s="209" t="s">
        <v>135</v>
      </c>
      <c r="L182" s="213"/>
      <c r="M182" s="214" t="s">
        <v>1</v>
      </c>
      <c r="N182" s="215" t="s">
        <v>39</v>
      </c>
      <c r="O182" s="76"/>
      <c r="P182" s="179">
        <f>O182*H182</f>
        <v>0</v>
      </c>
      <c r="Q182" s="179">
        <v>0.008</v>
      </c>
      <c r="R182" s="179">
        <f>Q182*H182</f>
        <v>0.008</v>
      </c>
      <c r="S182" s="179">
        <v>0</v>
      </c>
      <c r="T182" s="18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1" t="s">
        <v>174</v>
      </c>
      <c r="AT182" s="181" t="s">
        <v>195</v>
      </c>
      <c r="AU182" s="181" t="s">
        <v>83</v>
      </c>
      <c r="AY182" s="18" t="s">
        <v>129</v>
      </c>
      <c r="BE182" s="182">
        <f>IF(N182="základní",J182,0)</f>
        <v>0</v>
      </c>
      <c r="BF182" s="182">
        <f>IF(N182="snížená",J182,0)</f>
        <v>0</v>
      </c>
      <c r="BG182" s="182">
        <f>IF(N182="zákl. přenesená",J182,0)</f>
        <v>0</v>
      </c>
      <c r="BH182" s="182">
        <f>IF(N182="sníž. přenesená",J182,0)</f>
        <v>0</v>
      </c>
      <c r="BI182" s="182">
        <f>IF(N182="nulová",J182,0)</f>
        <v>0</v>
      </c>
      <c r="BJ182" s="18" t="s">
        <v>8</v>
      </c>
      <c r="BK182" s="182">
        <f>ROUND(I182*H182,0)</f>
        <v>0</v>
      </c>
      <c r="BL182" s="18" t="s">
        <v>136</v>
      </c>
      <c r="BM182" s="181" t="s">
        <v>637</v>
      </c>
    </row>
    <row r="183" spans="1:65" s="2" customFormat="1" ht="24.15" customHeight="1">
      <c r="A183" s="37"/>
      <c r="B183" s="170"/>
      <c r="C183" s="207" t="s">
        <v>264</v>
      </c>
      <c r="D183" s="207" t="s">
        <v>195</v>
      </c>
      <c r="E183" s="208" t="s">
        <v>638</v>
      </c>
      <c r="F183" s="209" t="s">
        <v>639</v>
      </c>
      <c r="G183" s="210" t="s">
        <v>280</v>
      </c>
      <c r="H183" s="211">
        <v>1</v>
      </c>
      <c r="I183" s="212"/>
      <c r="J183" s="211">
        <f>ROUND(I183*H183,0)</f>
        <v>0</v>
      </c>
      <c r="K183" s="209" t="s">
        <v>135</v>
      </c>
      <c r="L183" s="213"/>
      <c r="M183" s="214" t="s">
        <v>1</v>
      </c>
      <c r="N183" s="215" t="s">
        <v>39</v>
      </c>
      <c r="O183" s="76"/>
      <c r="P183" s="179">
        <f>O183*H183</f>
        <v>0</v>
      </c>
      <c r="Q183" s="179">
        <v>0.0068</v>
      </c>
      <c r="R183" s="179">
        <f>Q183*H183</f>
        <v>0.0068</v>
      </c>
      <c r="S183" s="179">
        <v>0</v>
      </c>
      <c r="T183" s="18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1" t="s">
        <v>174</v>
      </c>
      <c r="AT183" s="181" t="s">
        <v>195</v>
      </c>
      <c r="AU183" s="181" t="s">
        <v>83</v>
      </c>
      <c r="AY183" s="18" t="s">
        <v>129</v>
      </c>
      <c r="BE183" s="182">
        <f>IF(N183="základní",J183,0)</f>
        <v>0</v>
      </c>
      <c r="BF183" s="182">
        <f>IF(N183="snížená",J183,0)</f>
        <v>0</v>
      </c>
      <c r="BG183" s="182">
        <f>IF(N183="zákl. přenesená",J183,0)</f>
        <v>0</v>
      </c>
      <c r="BH183" s="182">
        <f>IF(N183="sníž. přenesená",J183,0)</f>
        <v>0</v>
      </c>
      <c r="BI183" s="182">
        <f>IF(N183="nulová",J183,0)</f>
        <v>0</v>
      </c>
      <c r="BJ183" s="18" t="s">
        <v>8</v>
      </c>
      <c r="BK183" s="182">
        <f>ROUND(I183*H183,0)</f>
        <v>0</v>
      </c>
      <c r="BL183" s="18" t="s">
        <v>136</v>
      </c>
      <c r="BM183" s="181" t="s">
        <v>640</v>
      </c>
    </row>
    <row r="184" spans="1:65" s="2" customFormat="1" ht="16.5" customHeight="1">
      <c r="A184" s="37"/>
      <c r="B184" s="170"/>
      <c r="C184" s="171" t="s">
        <v>269</v>
      </c>
      <c r="D184" s="171" t="s">
        <v>131</v>
      </c>
      <c r="E184" s="172" t="s">
        <v>574</v>
      </c>
      <c r="F184" s="173" t="s">
        <v>575</v>
      </c>
      <c r="G184" s="174" t="s">
        <v>261</v>
      </c>
      <c r="H184" s="175">
        <v>23</v>
      </c>
      <c r="I184" s="176"/>
      <c r="J184" s="175">
        <f>ROUND(I184*H184,0)</f>
        <v>0</v>
      </c>
      <c r="K184" s="173" t="s">
        <v>135</v>
      </c>
      <c r="L184" s="38"/>
      <c r="M184" s="177" t="s">
        <v>1</v>
      </c>
      <c r="N184" s="178" t="s">
        <v>39</v>
      </c>
      <c r="O184" s="76"/>
      <c r="P184" s="179">
        <f>O184*H184</f>
        <v>0</v>
      </c>
      <c r="Q184" s="179">
        <v>0</v>
      </c>
      <c r="R184" s="179">
        <f>Q184*H184</f>
        <v>0</v>
      </c>
      <c r="S184" s="179">
        <v>0</v>
      </c>
      <c r="T184" s="18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1" t="s">
        <v>136</v>
      </c>
      <c r="AT184" s="181" t="s">
        <v>131</v>
      </c>
      <c r="AU184" s="181" t="s">
        <v>83</v>
      </c>
      <c r="AY184" s="18" t="s">
        <v>129</v>
      </c>
      <c r="BE184" s="182">
        <f>IF(N184="základní",J184,0)</f>
        <v>0</v>
      </c>
      <c r="BF184" s="182">
        <f>IF(N184="snížená",J184,0)</f>
        <v>0</v>
      </c>
      <c r="BG184" s="182">
        <f>IF(N184="zákl. přenesená",J184,0)</f>
        <v>0</v>
      </c>
      <c r="BH184" s="182">
        <f>IF(N184="sníž. přenesená",J184,0)</f>
        <v>0</v>
      </c>
      <c r="BI184" s="182">
        <f>IF(N184="nulová",J184,0)</f>
        <v>0</v>
      </c>
      <c r="BJ184" s="18" t="s">
        <v>8</v>
      </c>
      <c r="BK184" s="182">
        <f>ROUND(I184*H184,0)</f>
        <v>0</v>
      </c>
      <c r="BL184" s="18" t="s">
        <v>136</v>
      </c>
      <c r="BM184" s="181" t="s">
        <v>641</v>
      </c>
    </row>
    <row r="185" spans="1:65" s="2" customFormat="1" ht="24.15" customHeight="1">
      <c r="A185" s="37"/>
      <c r="B185" s="170"/>
      <c r="C185" s="171" t="s">
        <v>273</v>
      </c>
      <c r="D185" s="171" t="s">
        <v>131</v>
      </c>
      <c r="E185" s="172" t="s">
        <v>390</v>
      </c>
      <c r="F185" s="173" t="s">
        <v>391</v>
      </c>
      <c r="G185" s="174" t="s">
        <v>261</v>
      </c>
      <c r="H185" s="175">
        <v>23</v>
      </c>
      <c r="I185" s="176"/>
      <c r="J185" s="175">
        <f>ROUND(I185*H185,0)</f>
        <v>0</v>
      </c>
      <c r="K185" s="173" t="s">
        <v>135</v>
      </c>
      <c r="L185" s="38"/>
      <c r="M185" s="177" t="s">
        <v>1</v>
      </c>
      <c r="N185" s="178" t="s">
        <v>39</v>
      </c>
      <c r="O185" s="76"/>
      <c r="P185" s="179">
        <f>O185*H185</f>
        <v>0</v>
      </c>
      <c r="Q185" s="179">
        <v>5.5E-07</v>
      </c>
      <c r="R185" s="179">
        <f>Q185*H185</f>
        <v>1.2650000000000001E-05</v>
      </c>
      <c r="S185" s="179">
        <v>0</v>
      </c>
      <c r="T185" s="180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1" t="s">
        <v>136</v>
      </c>
      <c r="AT185" s="181" t="s">
        <v>131</v>
      </c>
      <c r="AU185" s="181" t="s">
        <v>83</v>
      </c>
      <c r="AY185" s="18" t="s">
        <v>129</v>
      </c>
      <c r="BE185" s="182">
        <f>IF(N185="základní",J185,0)</f>
        <v>0</v>
      </c>
      <c r="BF185" s="182">
        <f>IF(N185="snížená",J185,0)</f>
        <v>0</v>
      </c>
      <c r="BG185" s="182">
        <f>IF(N185="zákl. přenesená",J185,0)</f>
        <v>0</v>
      </c>
      <c r="BH185" s="182">
        <f>IF(N185="sníž. přenesená",J185,0)</f>
        <v>0</v>
      </c>
      <c r="BI185" s="182">
        <f>IF(N185="nulová",J185,0)</f>
        <v>0</v>
      </c>
      <c r="BJ185" s="18" t="s">
        <v>8</v>
      </c>
      <c r="BK185" s="182">
        <f>ROUND(I185*H185,0)</f>
        <v>0</v>
      </c>
      <c r="BL185" s="18" t="s">
        <v>136</v>
      </c>
      <c r="BM185" s="181" t="s">
        <v>642</v>
      </c>
    </row>
    <row r="186" spans="1:65" s="2" customFormat="1" ht="24.15" customHeight="1">
      <c r="A186" s="37"/>
      <c r="B186" s="170"/>
      <c r="C186" s="171" t="s">
        <v>277</v>
      </c>
      <c r="D186" s="171" t="s">
        <v>131</v>
      </c>
      <c r="E186" s="172" t="s">
        <v>402</v>
      </c>
      <c r="F186" s="173" t="s">
        <v>403</v>
      </c>
      <c r="G186" s="174" t="s">
        <v>280</v>
      </c>
      <c r="H186" s="175">
        <v>2</v>
      </c>
      <c r="I186" s="176"/>
      <c r="J186" s="175">
        <f>ROUND(I186*H186,0)</f>
        <v>0</v>
      </c>
      <c r="K186" s="173" t="s">
        <v>135</v>
      </c>
      <c r="L186" s="38"/>
      <c r="M186" s="177" t="s">
        <v>1</v>
      </c>
      <c r="N186" s="178" t="s">
        <v>39</v>
      </c>
      <c r="O186" s="76"/>
      <c r="P186" s="179">
        <f>O186*H186</f>
        <v>0</v>
      </c>
      <c r="Q186" s="179">
        <v>0.459372906</v>
      </c>
      <c r="R186" s="179">
        <f>Q186*H186</f>
        <v>0.918745812</v>
      </c>
      <c r="S186" s="179">
        <v>0</v>
      </c>
      <c r="T186" s="18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1" t="s">
        <v>136</v>
      </c>
      <c r="AT186" s="181" t="s">
        <v>131</v>
      </c>
      <c r="AU186" s="181" t="s">
        <v>83</v>
      </c>
      <c r="AY186" s="18" t="s">
        <v>129</v>
      </c>
      <c r="BE186" s="182">
        <f>IF(N186="základní",J186,0)</f>
        <v>0</v>
      </c>
      <c r="BF186" s="182">
        <f>IF(N186="snížená",J186,0)</f>
        <v>0</v>
      </c>
      <c r="BG186" s="182">
        <f>IF(N186="zákl. přenesená",J186,0)</f>
        <v>0</v>
      </c>
      <c r="BH186" s="182">
        <f>IF(N186="sníž. přenesená",J186,0)</f>
        <v>0</v>
      </c>
      <c r="BI186" s="182">
        <f>IF(N186="nulová",J186,0)</f>
        <v>0</v>
      </c>
      <c r="BJ186" s="18" t="s">
        <v>8</v>
      </c>
      <c r="BK186" s="182">
        <f>ROUND(I186*H186,0)</f>
        <v>0</v>
      </c>
      <c r="BL186" s="18" t="s">
        <v>136</v>
      </c>
      <c r="BM186" s="181" t="s">
        <v>643</v>
      </c>
    </row>
    <row r="187" spans="1:65" s="2" customFormat="1" ht="16.5" customHeight="1">
      <c r="A187" s="37"/>
      <c r="B187" s="170"/>
      <c r="C187" s="171" t="s">
        <v>282</v>
      </c>
      <c r="D187" s="171" t="s">
        <v>131</v>
      </c>
      <c r="E187" s="172" t="s">
        <v>406</v>
      </c>
      <c r="F187" s="173" t="s">
        <v>407</v>
      </c>
      <c r="G187" s="174" t="s">
        <v>261</v>
      </c>
      <c r="H187" s="175">
        <v>23</v>
      </c>
      <c r="I187" s="176"/>
      <c r="J187" s="175">
        <f>ROUND(I187*H187,0)</f>
        <v>0</v>
      </c>
      <c r="K187" s="173" t="s">
        <v>135</v>
      </c>
      <c r="L187" s="38"/>
      <c r="M187" s="177" t="s">
        <v>1</v>
      </c>
      <c r="N187" s="178" t="s">
        <v>39</v>
      </c>
      <c r="O187" s="76"/>
      <c r="P187" s="179">
        <f>O187*H187</f>
        <v>0</v>
      </c>
      <c r="Q187" s="179">
        <v>0.00019236</v>
      </c>
      <c r="R187" s="179">
        <f>Q187*H187</f>
        <v>0.00442428</v>
      </c>
      <c r="S187" s="179">
        <v>0</v>
      </c>
      <c r="T187" s="180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1" t="s">
        <v>136</v>
      </c>
      <c r="AT187" s="181" t="s">
        <v>131</v>
      </c>
      <c r="AU187" s="181" t="s">
        <v>83</v>
      </c>
      <c r="AY187" s="18" t="s">
        <v>129</v>
      </c>
      <c r="BE187" s="182">
        <f>IF(N187="základní",J187,0)</f>
        <v>0</v>
      </c>
      <c r="BF187" s="182">
        <f>IF(N187="snížená",J187,0)</f>
        <v>0</v>
      </c>
      <c r="BG187" s="182">
        <f>IF(N187="zákl. přenesená",J187,0)</f>
        <v>0</v>
      </c>
      <c r="BH187" s="182">
        <f>IF(N187="sníž. přenesená",J187,0)</f>
        <v>0</v>
      </c>
      <c r="BI187" s="182">
        <f>IF(N187="nulová",J187,0)</f>
        <v>0</v>
      </c>
      <c r="BJ187" s="18" t="s">
        <v>8</v>
      </c>
      <c r="BK187" s="182">
        <f>ROUND(I187*H187,0)</f>
        <v>0</v>
      </c>
      <c r="BL187" s="18" t="s">
        <v>136</v>
      </c>
      <c r="BM187" s="181" t="s">
        <v>644</v>
      </c>
    </row>
    <row r="188" spans="1:51" s="13" customFormat="1" ht="12">
      <c r="A188" s="13"/>
      <c r="B188" s="183"/>
      <c r="C188" s="13"/>
      <c r="D188" s="184" t="s">
        <v>138</v>
      </c>
      <c r="E188" s="185" t="s">
        <v>1</v>
      </c>
      <c r="F188" s="186" t="s">
        <v>253</v>
      </c>
      <c r="G188" s="13"/>
      <c r="H188" s="187">
        <v>23</v>
      </c>
      <c r="I188" s="188"/>
      <c r="J188" s="13"/>
      <c r="K188" s="13"/>
      <c r="L188" s="183"/>
      <c r="M188" s="189"/>
      <c r="N188" s="190"/>
      <c r="O188" s="190"/>
      <c r="P188" s="190"/>
      <c r="Q188" s="190"/>
      <c r="R188" s="190"/>
      <c r="S188" s="190"/>
      <c r="T188" s="19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5" t="s">
        <v>138</v>
      </c>
      <c r="AU188" s="185" t="s">
        <v>83</v>
      </c>
      <c r="AV188" s="13" t="s">
        <v>83</v>
      </c>
      <c r="AW188" s="13" t="s">
        <v>31</v>
      </c>
      <c r="AX188" s="13" t="s">
        <v>8</v>
      </c>
      <c r="AY188" s="185" t="s">
        <v>129</v>
      </c>
    </row>
    <row r="189" spans="1:65" s="2" customFormat="1" ht="21.75" customHeight="1">
      <c r="A189" s="37"/>
      <c r="B189" s="170"/>
      <c r="C189" s="171" t="s">
        <v>286</v>
      </c>
      <c r="D189" s="171" t="s">
        <v>131</v>
      </c>
      <c r="E189" s="172" t="s">
        <v>411</v>
      </c>
      <c r="F189" s="173" t="s">
        <v>412</v>
      </c>
      <c r="G189" s="174" t="s">
        <v>261</v>
      </c>
      <c r="H189" s="175">
        <v>23</v>
      </c>
      <c r="I189" s="176"/>
      <c r="J189" s="175">
        <f>ROUND(I189*H189,0)</f>
        <v>0</v>
      </c>
      <c r="K189" s="173" t="s">
        <v>135</v>
      </c>
      <c r="L189" s="38"/>
      <c r="M189" s="177" t="s">
        <v>1</v>
      </c>
      <c r="N189" s="178" t="s">
        <v>39</v>
      </c>
      <c r="O189" s="76"/>
      <c r="P189" s="179">
        <f>O189*H189</f>
        <v>0</v>
      </c>
      <c r="Q189" s="179">
        <v>7.35E-05</v>
      </c>
      <c r="R189" s="179">
        <f>Q189*H189</f>
        <v>0.0016905</v>
      </c>
      <c r="S189" s="179">
        <v>0</v>
      </c>
      <c r="T189" s="18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1" t="s">
        <v>136</v>
      </c>
      <c r="AT189" s="181" t="s">
        <v>131</v>
      </c>
      <c r="AU189" s="181" t="s">
        <v>83</v>
      </c>
      <c r="AY189" s="18" t="s">
        <v>129</v>
      </c>
      <c r="BE189" s="182">
        <f>IF(N189="základní",J189,0)</f>
        <v>0</v>
      </c>
      <c r="BF189" s="182">
        <f>IF(N189="snížená",J189,0)</f>
        <v>0</v>
      </c>
      <c r="BG189" s="182">
        <f>IF(N189="zákl. přenesená",J189,0)</f>
        <v>0</v>
      </c>
      <c r="BH189" s="182">
        <f>IF(N189="sníž. přenesená",J189,0)</f>
        <v>0</v>
      </c>
      <c r="BI189" s="182">
        <f>IF(N189="nulová",J189,0)</f>
        <v>0</v>
      </c>
      <c r="BJ189" s="18" t="s">
        <v>8</v>
      </c>
      <c r="BK189" s="182">
        <f>ROUND(I189*H189,0)</f>
        <v>0</v>
      </c>
      <c r="BL189" s="18" t="s">
        <v>136</v>
      </c>
      <c r="BM189" s="181" t="s">
        <v>645</v>
      </c>
    </row>
    <row r="190" spans="1:63" s="12" customFormat="1" ht="22.8" customHeight="1">
      <c r="A190" s="12"/>
      <c r="B190" s="157"/>
      <c r="C190" s="12"/>
      <c r="D190" s="158" t="s">
        <v>73</v>
      </c>
      <c r="E190" s="168" t="s">
        <v>179</v>
      </c>
      <c r="F190" s="168" t="s">
        <v>422</v>
      </c>
      <c r="G190" s="12"/>
      <c r="H190" s="12"/>
      <c r="I190" s="160"/>
      <c r="J190" s="169">
        <f>BK190</f>
        <v>0</v>
      </c>
      <c r="K190" s="12"/>
      <c r="L190" s="157"/>
      <c r="M190" s="162"/>
      <c r="N190" s="163"/>
      <c r="O190" s="163"/>
      <c r="P190" s="164">
        <f>SUM(P191:P194)</f>
        <v>0</v>
      </c>
      <c r="Q190" s="163"/>
      <c r="R190" s="164">
        <f>SUM(R191:R194)</f>
        <v>0.008618959999999998</v>
      </c>
      <c r="S190" s="163"/>
      <c r="T190" s="165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58" t="s">
        <v>8</v>
      </c>
      <c r="AT190" s="166" t="s">
        <v>73</v>
      </c>
      <c r="AU190" s="166" t="s">
        <v>8</v>
      </c>
      <c r="AY190" s="158" t="s">
        <v>129</v>
      </c>
      <c r="BK190" s="167">
        <f>SUM(BK191:BK194)</f>
        <v>0</v>
      </c>
    </row>
    <row r="191" spans="1:65" s="2" customFormat="1" ht="33" customHeight="1">
      <c r="A191" s="37"/>
      <c r="B191" s="170"/>
      <c r="C191" s="171" t="s">
        <v>290</v>
      </c>
      <c r="D191" s="171" t="s">
        <v>131</v>
      </c>
      <c r="E191" s="172" t="s">
        <v>424</v>
      </c>
      <c r="F191" s="173" t="s">
        <v>425</v>
      </c>
      <c r="G191" s="174" t="s">
        <v>261</v>
      </c>
      <c r="H191" s="175">
        <v>14</v>
      </c>
      <c r="I191" s="176"/>
      <c r="J191" s="175">
        <f>ROUND(I191*H191,0)</f>
        <v>0</v>
      </c>
      <c r="K191" s="173" t="s">
        <v>135</v>
      </c>
      <c r="L191" s="38"/>
      <c r="M191" s="177" t="s">
        <v>1</v>
      </c>
      <c r="N191" s="178" t="s">
        <v>39</v>
      </c>
      <c r="O191" s="76"/>
      <c r="P191" s="179">
        <f>O191*H191</f>
        <v>0</v>
      </c>
      <c r="Q191" s="179">
        <v>0.00061</v>
      </c>
      <c r="R191" s="179">
        <f>Q191*H191</f>
        <v>0.008539999999999999</v>
      </c>
      <c r="S191" s="179">
        <v>0</v>
      </c>
      <c r="T191" s="18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1" t="s">
        <v>136</v>
      </c>
      <c r="AT191" s="181" t="s">
        <v>131</v>
      </c>
      <c r="AU191" s="181" t="s">
        <v>83</v>
      </c>
      <c r="AY191" s="18" t="s">
        <v>129</v>
      </c>
      <c r="BE191" s="182">
        <f>IF(N191="základní",J191,0)</f>
        <v>0</v>
      </c>
      <c r="BF191" s="182">
        <f>IF(N191="snížená",J191,0)</f>
        <v>0</v>
      </c>
      <c r="BG191" s="182">
        <f>IF(N191="zákl. přenesená",J191,0)</f>
        <v>0</v>
      </c>
      <c r="BH191" s="182">
        <f>IF(N191="sníž. přenesená",J191,0)</f>
        <v>0</v>
      </c>
      <c r="BI191" s="182">
        <f>IF(N191="nulová",J191,0)</f>
        <v>0</v>
      </c>
      <c r="BJ191" s="18" t="s">
        <v>8</v>
      </c>
      <c r="BK191" s="182">
        <f>ROUND(I191*H191,0)</f>
        <v>0</v>
      </c>
      <c r="BL191" s="18" t="s">
        <v>136</v>
      </c>
      <c r="BM191" s="181" t="s">
        <v>646</v>
      </c>
    </row>
    <row r="192" spans="1:51" s="13" customFormat="1" ht="12">
      <c r="A192" s="13"/>
      <c r="B192" s="183"/>
      <c r="C192" s="13"/>
      <c r="D192" s="184" t="s">
        <v>138</v>
      </c>
      <c r="E192" s="185" t="s">
        <v>1</v>
      </c>
      <c r="F192" s="186" t="s">
        <v>647</v>
      </c>
      <c r="G192" s="13"/>
      <c r="H192" s="187">
        <v>14</v>
      </c>
      <c r="I192" s="188"/>
      <c r="J192" s="13"/>
      <c r="K192" s="13"/>
      <c r="L192" s="183"/>
      <c r="M192" s="189"/>
      <c r="N192" s="190"/>
      <c r="O192" s="190"/>
      <c r="P192" s="190"/>
      <c r="Q192" s="190"/>
      <c r="R192" s="190"/>
      <c r="S192" s="190"/>
      <c r="T192" s="19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5" t="s">
        <v>138</v>
      </c>
      <c r="AU192" s="185" t="s">
        <v>83</v>
      </c>
      <c r="AV192" s="13" t="s">
        <v>83</v>
      </c>
      <c r="AW192" s="13" t="s">
        <v>31</v>
      </c>
      <c r="AX192" s="13" t="s">
        <v>8</v>
      </c>
      <c r="AY192" s="185" t="s">
        <v>129</v>
      </c>
    </row>
    <row r="193" spans="1:65" s="2" customFormat="1" ht="24.15" customHeight="1">
      <c r="A193" s="37"/>
      <c r="B193" s="170"/>
      <c r="C193" s="171" t="s">
        <v>294</v>
      </c>
      <c r="D193" s="171" t="s">
        <v>131</v>
      </c>
      <c r="E193" s="172" t="s">
        <v>430</v>
      </c>
      <c r="F193" s="173" t="s">
        <v>431</v>
      </c>
      <c r="G193" s="174" t="s">
        <v>261</v>
      </c>
      <c r="H193" s="175">
        <v>48</v>
      </c>
      <c r="I193" s="176"/>
      <c r="J193" s="175">
        <f>ROUND(I193*H193,0)</f>
        <v>0</v>
      </c>
      <c r="K193" s="173" t="s">
        <v>135</v>
      </c>
      <c r="L193" s="38"/>
      <c r="M193" s="177" t="s">
        <v>1</v>
      </c>
      <c r="N193" s="178" t="s">
        <v>39</v>
      </c>
      <c r="O193" s="76"/>
      <c r="P193" s="179">
        <f>O193*H193</f>
        <v>0</v>
      </c>
      <c r="Q193" s="179">
        <v>1.645E-06</v>
      </c>
      <c r="R193" s="179">
        <f>Q193*H193</f>
        <v>7.895999999999999E-05</v>
      </c>
      <c r="S193" s="179">
        <v>0</v>
      </c>
      <c r="T193" s="18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1" t="s">
        <v>136</v>
      </c>
      <c r="AT193" s="181" t="s">
        <v>131</v>
      </c>
      <c r="AU193" s="181" t="s">
        <v>83</v>
      </c>
      <c r="AY193" s="18" t="s">
        <v>129</v>
      </c>
      <c r="BE193" s="182">
        <f>IF(N193="základní",J193,0)</f>
        <v>0</v>
      </c>
      <c r="BF193" s="182">
        <f>IF(N193="snížená",J193,0)</f>
        <v>0</v>
      </c>
      <c r="BG193" s="182">
        <f>IF(N193="zákl. přenesená",J193,0)</f>
        <v>0</v>
      </c>
      <c r="BH193" s="182">
        <f>IF(N193="sníž. přenesená",J193,0)</f>
        <v>0</v>
      </c>
      <c r="BI193" s="182">
        <f>IF(N193="nulová",J193,0)</f>
        <v>0</v>
      </c>
      <c r="BJ193" s="18" t="s">
        <v>8</v>
      </c>
      <c r="BK193" s="182">
        <f>ROUND(I193*H193,0)</f>
        <v>0</v>
      </c>
      <c r="BL193" s="18" t="s">
        <v>136</v>
      </c>
      <c r="BM193" s="181" t="s">
        <v>648</v>
      </c>
    </row>
    <row r="194" spans="1:51" s="13" customFormat="1" ht="12">
      <c r="A194" s="13"/>
      <c r="B194" s="183"/>
      <c r="C194" s="13"/>
      <c r="D194" s="184" t="s">
        <v>138</v>
      </c>
      <c r="E194" s="185" t="s">
        <v>1</v>
      </c>
      <c r="F194" s="186" t="s">
        <v>649</v>
      </c>
      <c r="G194" s="13"/>
      <c r="H194" s="187">
        <v>48</v>
      </c>
      <c r="I194" s="188"/>
      <c r="J194" s="13"/>
      <c r="K194" s="13"/>
      <c r="L194" s="183"/>
      <c r="M194" s="189"/>
      <c r="N194" s="190"/>
      <c r="O194" s="190"/>
      <c r="P194" s="190"/>
      <c r="Q194" s="190"/>
      <c r="R194" s="190"/>
      <c r="S194" s="190"/>
      <c r="T194" s="19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5" t="s">
        <v>138</v>
      </c>
      <c r="AU194" s="185" t="s">
        <v>83</v>
      </c>
      <c r="AV194" s="13" t="s">
        <v>83</v>
      </c>
      <c r="AW194" s="13" t="s">
        <v>31</v>
      </c>
      <c r="AX194" s="13" t="s">
        <v>8</v>
      </c>
      <c r="AY194" s="185" t="s">
        <v>129</v>
      </c>
    </row>
    <row r="195" spans="1:63" s="12" customFormat="1" ht="22.8" customHeight="1">
      <c r="A195" s="12"/>
      <c r="B195" s="157"/>
      <c r="C195" s="12"/>
      <c r="D195" s="158" t="s">
        <v>73</v>
      </c>
      <c r="E195" s="168" t="s">
        <v>436</v>
      </c>
      <c r="F195" s="168" t="s">
        <v>437</v>
      </c>
      <c r="G195" s="12"/>
      <c r="H195" s="12"/>
      <c r="I195" s="160"/>
      <c r="J195" s="169">
        <f>BK195</f>
        <v>0</v>
      </c>
      <c r="K195" s="12"/>
      <c r="L195" s="157"/>
      <c r="M195" s="162"/>
      <c r="N195" s="163"/>
      <c r="O195" s="163"/>
      <c r="P195" s="164">
        <f>SUM(P196:P198)</f>
        <v>0</v>
      </c>
      <c r="Q195" s="163"/>
      <c r="R195" s="164">
        <f>SUM(R196:R198)</f>
        <v>0</v>
      </c>
      <c r="S195" s="163"/>
      <c r="T195" s="165">
        <f>SUM(T196:T198)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58" t="s">
        <v>8</v>
      </c>
      <c r="AT195" s="166" t="s">
        <v>73</v>
      </c>
      <c r="AU195" s="166" t="s">
        <v>8</v>
      </c>
      <c r="AY195" s="158" t="s">
        <v>129</v>
      </c>
      <c r="BK195" s="167">
        <f>SUM(BK196:BK198)</f>
        <v>0</v>
      </c>
    </row>
    <row r="196" spans="1:65" s="2" customFormat="1" ht="33" customHeight="1">
      <c r="A196" s="37"/>
      <c r="B196" s="170"/>
      <c r="C196" s="171" t="s">
        <v>298</v>
      </c>
      <c r="D196" s="171" t="s">
        <v>131</v>
      </c>
      <c r="E196" s="172" t="s">
        <v>439</v>
      </c>
      <c r="F196" s="173" t="s">
        <v>440</v>
      </c>
      <c r="G196" s="174" t="s">
        <v>182</v>
      </c>
      <c r="H196" s="175">
        <v>29.64</v>
      </c>
      <c r="I196" s="176"/>
      <c r="J196" s="175">
        <f>ROUND(I196*H196,0)</f>
        <v>0</v>
      </c>
      <c r="K196" s="173" t="s">
        <v>135</v>
      </c>
      <c r="L196" s="38"/>
      <c r="M196" s="177" t="s">
        <v>1</v>
      </c>
      <c r="N196" s="178" t="s">
        <v>39</v>
      </c>
      <c r="O196" s="76"/>
      <c r="P196" s="179">
        <f>O196*H196</f>
        <v>0</v>
      </c>
      <c r="Q196" s="179">
        <v>0</v>
      </c>
      <c r="R196" s="179">
        <f>Q196*H196</f>
        <v>0</v>
      </c>
      <c r="S196" s="179">
        <v>0</v>
      </c>
      <c r="T196" s="18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1" t="s">
        <v>136</v>
      </c>
      <c r="AT196" s="181" t="s">
        <v>131</v>
      </c>
      <c r="AU196" s="181" t="s">
        <v>83</v>
      </c>
      <c r="AY196" s="18" t="s">
        <v>129</v>
      </c>
      <c r="BE196" s="182">
        <f>IF(N196="základní",J196,0)</f>
        <v>0</v>
      </c>
      <c r="BF196" s="182">
        <f>IF(N196="snížená",J196,0)</f>
        <v>0</v>
      </c>
      <c r="BG196" s="182">
        <f>IF(N196="zákl. přenesená",J196,0)</f>
        <v>0</v>
      </c>
      <c r="BH196" s="182">
        <f>IF(N196="sníž. přenesená",J196,0)</f>
        <v>0</v>
      </c>
      <c r="BI196" s="182">
        <f>IF(N196="nulová",J196,0)</f>
        <v>0</v>
      </c>
      <c r="BJ196" s="18" t="s">
        <v>8</v>
      </c>
      <c r="BK196" s="182">
        <f>ROUND(I196*H196,0)</f>
        <v>0</v>
      </c>
      <c r="BL196" s="18" t="s">
        <v>136</v>
      </c>
      <c r="BM196" s="181" t="s">
        <v>650</v>
      </c>
    </row>
    <row r="197" spans="1:65" s="2" customFormat="1" ht="24.15" customHeight="1">
      <c r="A197" s="37"/>
      <c r="B197" s="170"/>
      <c r="C197" s="171" t="s">
        <v>302</v>
      </c>
      <c r="D197" s="171" t="s">
        <v>131</v>
      </c>
      <c r="E197" s="172" t="s">
        <v>443</v>
      </c>
      <c r="F197" s="173" t="s">
        <v>444</v>
      </c>
      <c r="G197" s="174" t="s">
        <v>182</v>
      </c>
      <c r="H197" s="175">
        <v>118.56</v>
      </c>
      <c r="I197" s="176"/>
      <c r="J197" s="175">
        <f>ROUND(I197*H197,0)</f>
        <v>0</v>
      </c>
      <c r="K197" s="173" t="s">
        <v>135</v>
      </c>
      <c r="L197" s="38"/>
      <c r="M197" s="177" t="s">
        <v>1</v>
      </c>
      <c r="N197" s="178" t="s">
        <v>39</v>
      </c>
      <c r="O197" s="76"/>
      <c r="P197" s="179">
        <f>O197*H197</f>
        <v>0</v>
      </c>
      <c r="Q197" s="179">
        <v>0</v>
      </c>
      <c r="R197" s="179">
        <f>Q197*H197</f>
        <v>0</v>
      </c>
      <c r="S197" s="179">
        <v>0</v>
      </c>
      <c r="T197" s="180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1" t="s">
        <v>136</v>
      </c>
      <c r="AT197" s="181" t="s">
        <v>131</v>
      </c>
      <c r="AU197" s="181" t="s">
        <v>83</v>
      </c>
      <c r="AY197" s="18" t="s">
        <v>129</v>
      </c>
      <c r="BE197" s="182">
        <f>IF(N197="základní",J197,0)</f>
        <v>0</v>
      </c>
      <c r="BF197" s="182">
        <f>IF(N197="snížená",J197,0)</f>
        <v>0</v>
      </c>
      <c r="BG197" s="182">
        <f>IF(N197="zákl. přenesená",J197,0)</f>
        <v>0</v>
      </c>
      <c r="BH197" s="182">
        <f>IF(N197="sníž. přenesená",J197,0)</f>
        <v>0</v>
      </c>
      <c r="BI197" s="182">
        <f>IF(N197="nulová",J197,0)</f>
        <v>0</v>
      </c>
      <c r="BJ197" s="18" t="s">
        <v>8</v>
      </c>
      <c r="BK197" s="182">
        <f>ROUND(I197*H197,0)</f>
        <v>0</v>
      </c>
      <c r="BL197" s="18" t="s">
        <v>136</v>
      </c>
      <c r="BM197" s="181" t="s">
        <v>651</v>
      </c>
    </row>
    <row r="198" spans="1:51" s="13" customFormat="1" ht="12">
      <c r="A198" s="13"/>
      <c r="B198" s="183"/>
      <c r="C198" s="13"/>
      <c r="D198" s="184" t="s">
        <v>138</v>
      </c>
      <c r="E198" s="13"/>
      <c r="F198" s="186" t="s">
        <v>652</v>
      </c>
      <c r="G198" s="13"/>
      <c r="H198" s="187">
        <v>118.56</v>
      </c>
      <c r="I198" s="188"/>
      <c r="J198" s="13"/>
      <c r="K198" s="13"/>
      <c r="L198" s="183"/>
      <c r="M198" s="189"/>
      <c r="N198" s="190"/>
      <c r="O198" s="190"/>
      <c r="P198" s="190"/>
      <c r="Q198" s="190"/>
      <c r="R198" s="190"/>
      <c r="S198" s="190"/>
      <c r="T198" s="19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5" t="s">
        <v>138</v>
      </c>
      <c r="AU198" s="185" t="s">
        <v>83</v>
      </c>
      <c r="AV198" s="13" t="s">
        <v>83</v>
      </c>
      <c r="AW198" s="13" t="s">
        <v>3</v>
      </c>
      <c r="AX198" s="13" t="s">
        <v>8</v>
      </c>
      <c r="AY198" s="185" t="s">
        <v>129</v>
      </c>
    </row>
    <row r="199" spans="1:63" s="12" customFormat="1" ht="22.8" customHeight="1">
      <c r="A199" s="12"/>
      <c r="B199" s="157"/>
      <c r="C199" s="12"/>
      <c r="D199" s="158" t="s">
        <v>73</v>
      </c>
      <c r="E199" s="168" t="s">
        <v>447</v>
      </c>
      <c r="F199" s="168" t="s">
        <v>448</v>
      </c>
      <c r="G199" s="12"/>
      <c r="H199" s="12"/>
      <c r="I199" s="160"/>
      <c r="J199" s="169">
        <f>BK199</f>
        <v>0</v>
      </c>
      <c r="K199" s="12"/>
      <c r="L199" s="157"/>
      <c r="M199" s="162"/>
      <c r="N199" s="163"/>
      <c r="O199" s="163"/>
      <c r="P199" s="164">
        <f>P200</f>
        <v>0</v>
      </c>
      <c r="Q199" s="163"/>
      <c r="R199" s="164">
        <f>R200</f>
        <v>0</v>
      </c>
      <c r="S199" s="163"/>
      <c r="T199" s="165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58" t="s">
        <v>8</v>
      </c>
      <c r="AT199" s="166" t="s">
        <v>73</v>
      </c>
      <c r="AU199" s="166" t="s">
        <v>8</v>
      </c>
      <c r="AY199" s="158" t="s">
        <v>129</v>
      </c>
      <c r="BK199" s="167">
        <f>BK200</f>
        <v>0</v>
      </c>
    </row>
    <row r="200" spans="1:65" s="2" customFormat="1" ht="24.15" customHeight="1">
      <c r="A200" s="37"/>
      <c r="B200" s="170"/>
      <c r="C200" s="171" t="s">
        <v>306</v>
      </c>
      <c r="D200" s="171" t="s">
        <v>131</v>
      </c>
      <c r="E200" s="172" t="s">
        <v>450</v>
      </c>
      <c r="F200" s="173" t="s">
        <v>451</v>
      </c>
      <c r="G200" s="174" t="s">
        <v>182</v>
      </c>
      <c r="H200" s="175">
        <v>1.34</v>
      </c>
      <c r="I200" s="176"/>
      <c r="J200" s="175">
        <f>ROUND(I200*H200,0)</f>
        <v>0</v>
      </c>
      <c r="K200" s="173" t="s">
        <v>135</v>
      </c>
      <c r="L200" s="38"/>
      <c r="M200" s="177" t="s">
        <v>1</v>
      </c>
      <c r="N200" s="178" t="s">
        <v>39</v>
      </c>
      <c r="O200" s="76"/>
      <c r="P200" s="179">
        <f>O200*H200</f>
        <v>0</v>
      </c>
      <c r="Q200" s="179">
        <v>0</v>
      </c>
      <c r="R200" s="179">
        <f>Q200*H200</f>
        <v>0</v>
      </c>
      <c r="S200" s="179">
        <v>0</v>
      </c>
      <c r="T200" s="180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1" t="s">
        <v>136</v>
      </c>
      <c r="AT200" s="181" t="s">
        <v>131</v>
      </c>
      <c r="AU200" s="181" t="s">
        <v>83</v>
      </c>
      <c r="AY200" s="18" t="s">
        <v>129</v>
      </c>
      <c r="BE200" s="182">
        <f>IF(N200="základní",J200,0)</f>
        <v>0</v>
      </c>
      <c r="BF200" s="182">
        <f>IF(N200="snížená",J200,0)</f>
        <v>0</v>
      </c>
      <c r="BG200" s="182">
        <f>IF(N200="zákl. přenesená",J200,0)</f>
        <v>0</v>
      </c>
      <c r="BH200" s="182">
        <f>IF(N200="sníž. přenesená",J200,0)</f>
        <v>0</v>
      </c>
      <c r="BI200" s="182">
        <f>IF(N200="nulová",J200,0)</f>
        <v>0</v>
      </c>
      <c r="BJ200" s="18" t="s">
        <v>8</v>
      </c>
      <c r="BK200" s="182">
        <f>ROUND(I200*H200,0)</f>
        <v>0</v>
      </c>
      <c r="BL200" s="18" t="s">
        <v>136</v>
      </c>
      <c r="BM200" s="181" t="s">
        <v>653</v>
      </c>
    </row>
    <row r="201" spans="1:63" s="12" customFormat="1" ht="25.9" customHeight="1">
      <c r="A201" s="12"/>
      <c r="B201" s="157"/>
      <c r="C201" s="12"/>
      <c r="D201" s="158" t="s">
        <v>73</v>
      </c>
      <c r="E201" s="159" t="s">
        <v>453</v>
      </c>
      <c r="F201" s="159" t="s">
        <v>454</v>
      </c>
      <c r="G201" s="12"/>
      <c r="H201" s="12"/>
      <c r="I201" s="160"/>
      <c r="J201" s="161">
        <f>BK201</f>
        <v>0</v>
      </c>
      <c r="K201" s="12"/>
      <c r="L201" s="157"/>
      <c r="M201" s="162"/>
      <c r="N201" s="163"/>
      <c r="O201" s="163"/>
      <c r="P201" s="164">
        <f>P202+P207+P209+P211</f>
        <v>0</v>
      </c>
      <c r="Q201" s="163"/>
      <c r="R201" s="164">
        <f>R202+R207+R209+R211</f>
        <v>0</v>
      </c>
      <c r="S201" s="163"/>
      <c r="T201" s="165">
        <f>T202+T207+T209+T211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58" t="s">
        <v>157</v>
      </c>
      <c r="AT201" s="166" t="s">
        <v>73</v>
      </c>
      <c r="AU201" s="166" t="s">
        <v>74</v>
      </c>
      <c r="AY201" s="158" t="s">
        <v>129</v>
      </c>
      <c r="BK201" s="167">
        <f>BK202+BK207+BK209+BK211</f>
        <v>0</v>
      </c>
    </row>
    <row r="202" spans="1:63" s="12" customFormat="1" ht="22.8" customHeight="1">
      <c r="A202" s="12"/>
      <c r="B202" s="157"/>
      <c r="C202" s="12"/>
      <c r="D202" s="158" t="s">
        <v>73</v>
      </c>
      <c r="E202" s="168" t="s">
        <v>455</v>
      </c>
      <c r="F202" s="168" t="s">
        <v>456</v>
      </c>
      <c r="G202" s="12"/>
      <c r="H202" s="12"/>
      <c r="I202" s="160"/>
      <c r="J202" s="169">
        <f>BK202</f>
        <v>0</v>
      </c>
      <c r="K202" s="12"/>
      <c r="L202" s="157"/>
      <c r="M202" s="162"/>
      <c r="N202" s="163"/>
      <c r="O202" s="163"/>
      <c r="P202" s="164">
        <f>SUM(P203:P206)</f>
        <v>0</v>
      </c>
      <c r="Q202" s="163"/>
      <c r="R202" s="164">
        <f>SUM(R203:R206)</f>
        <v>0</v>
      </c>
      <c r="S202" s="163"/>
      <c r="T202" s="165">
        <f>SUM(T203:T206)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58" t="s">
        <v>157</v>
      </c>
      <c r="AT202" s="166" t="s">
        <v>73</v>
      </c>
      <c r="AU202" s="166" t="s">
        <v>8</v>
      </c>
      <c r="AY202" s="158" t="s">
        <v>129</v>
      </c>
      <c r="BK202" s="167">
        <f>SUM(BK203:BK206)</f>
        <v>0</v>
      </c>
    </row>
    <row r="203" spans="1:65" s="2" customFormat="1" ht="16.5" customHeight="1">
      <c r="A203" s="37"/>
      <c r="B203" s="170"/>
      <c r="C203" s="171" t="s">
        <v>310</v>
      </c>
      <c r="D203" s="171" t="s">
        <v>131</v>
      </c>
      <c r="E203" s="172" t="s">
        <v>458</v>
      </c>
      <c r="F203" s="173" t="s">
        <v>459</v>
      </c>
      <c r="G203" s="174" t="s">
        <v>460</v>
      </c>
      <c r="H203" s="175">
        <v>1</v>
      </c>
      <c r="I203" s="176"/>
      <c r="J203" s="175">
        <f>ROUND(I203*H203,0)</f>
        <v>0</v>
      </c>
      <c r="K203" s="173" t="s">
        <v>461</v>
      </c>
      <c r="L203" s="38"/>
      <c r="M203" s="177" t="s">
        <v>1</v>
      </c>
      <c r="N203" s="178" t="s">
        <v>39</v>
      </c>
      <c r="O203" s="76"/>
      <c r="P203" s="179">
        <f>O203*H203</f>
        <v>0</v>
      </c>
      <c r="Q203" s="179">
        <v>0</v>
      </c>
      <c r="R203" s="179">
        <f>Q203*H203</f>
        <v>0</v>
      </c>
      <c r="S203" s="179">
        <v>0</v>
      </c>
      <c r="T203" s="18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1" t="s">
        <v>462</v>
      </c>
      <c r="AT203" s="181" t="s">
        <v>131</v>
      </c>
      <c r="AU203" s="181" t="s">
        <v>83</v>
      </c>
      <c r="AY203" s="18" t="s">
        <v>129</v>
      </c>
      <c r="BE203" s="182">
        <f>IF(N203="základní",J203,0)</f>
        <v>0</v>
      </c>
      <c r="BF203" s="182">
        <f>IF(N203="snížená",J203,0)</f>
        <v>0</v>
      </c>
      <c r="BG203" s="182">
        <f>IF(N203="zákl. přenesená",J203,0)</f>
        <v>0</v>
      </c>
      <c r="BH203" s="182">
        <f>IF(N203="sníž. přenesená",J203,0)</f>
        <v>0</v>
      </c>
      <c r="BI203" s="182">
        <f>IF(N203="nulová",J203,0)</f>
        <v>0</v>
      </c>
      <c r="BJ203" s="18" t="s">
        <v>8</v>
      </c>
      <c r="BK203" s="182">
        <f>ROUND(I203*H203,0)</f>
        <v>0</v>
      </c>
      <c r="BL203" s="18" t="s">
        <v>462</v>
      </c>
      <c r="BM203" s="181" t="s">
        <v>654</v>
      </c>
    </row>
    <row r="204" spans="1:65" s="2" customFormat="1" ht="16.5" customHeight="1">
      <c r="A204" s="37"/>
      <c r="B204" s="170"/>
      <c r="C204" s="171" t="s">
        <v>314</v>
      </c>
      <c r="D204" s="171" t="s">
        <v>131</v>
      </c>
      <c r="E204" s="172" t="s">
        <v>465</v>
      </c>
      <c r="F204" s="173" t="s">
        <v>466</v>
      </c>
      <c r="G204" s="174" t="s">
        <v>460</v>
      </c>
      <c r="H204" s="175">
        <v>1</v>
      </c>
      <c r="I204" s="176"/>
      <c r="J204" s="175">
        <f>ROUND(I204*H204,0)</f>
        <v>0</v>
      </c>
      <c r="K204" s="173" t="s">
        <v>461</v>
      </c>
      <c r="L204" s="38"/>
      <c r="M204" s="177" t="s">
        <v>1</v>
      </c>
      <c r="N204" s="178" t="s">
        <v>39</v>
      </c>
      <c r="O204" s="76"/>
      <c r="P204" s="179">
        <f>O204*H204</f>
        <v>0</v>
      </c>
      <c r="Q204" s="179">
        <v>0</v>
      </c>
      <c r="R204" s="179">
        <f>Q204*H204</f>
        <v>0</v>
      </c>
      <c r="S204" s="179">
        <v>0</v>
      </c>
      <c r="T204" s="18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1" t="s">
        <v>462</v>
      </c>
      <c r="AT204" s="181" t="s">
        <v>131</v>
      </c>
      <c r="AU204" s="181" t="s">
        <v>83</v>
      </c>
      <c r="AY204" s="18" t="s">
        <v>129</v>
      </c>
      <c r="BE204" s="182">
        <f>IF(N204="základní",J204,0)</f>
        <v>0</v>
      </c>
      <c r="BF204" s="182">
        <f>IF(N204="snížená",J204,0)</f>
        <v>0</v>
      </c>
      <c r="BG204" s="182">
        <f>IF(N204="zákl. přenesená",J204,0)</f>
        <v>0</v>
      </c>
      <c r="BH204" s="182">
        <f>IF(N204="sníž. přenesená",J204,0)</f>
        <v>0</v>
      </c>
      <c r="BI204" s="182">
        <f>IF(N204="nulová",J204,0)</f>
        <v>0</v>
      </c>
      <c r="BJ204" s="18" t="s">
        <v>8</v>
      </c>
      <c r="BK204" s="182">
        <f>ROUND(I204*H204,0)</f>
        <v>0</v>
      </c>
      <c r="BL204" s="18" t="s">
        <v>462</v>
      </c>
      <c r="BM204" s="181" t="s">
        <v>655</v>
      </c>
    </row>
    <row r="205" spans="1:65" s="2" customFormat="1" ht="16.5" customHeight="1">
      <c r="A205" s="37"/>
      <c r="B205" s="170"/>
      <c r="C205" s="171" t="s">
        <v>318</v>
      </c>
      <c r="D205" s="171" t="s">
        <v>131</v>
      </c>
      <c r="E205" s="172" t="s">
        <v>469</v>
      </c>
      <c r="F205" s="173" t="s">
        <v>470</v>
      </c>
      <c r="G205" s="174" t="s">
        <v>460</v>
      </c>
      <c r="H205" s="175">
        <v>1</v>
      </c>
      <c r="I205" s="176"/>
      <c r="J205" s="175">
        <f>ROUND(I205*H205,0)</f>
        <v>0</v>
      </c>
      <c r="K205" s="173" t="s">
        <v>461</v>
      </c>
      <c r="L205" s="38"/>
      <c r="M205" s="177" t="s">
        <v>1</v>
      </c>
      <c r="N205" s="178" t="s">
        <v>39</v>
      </c>
      <c r="O205" s="76"/>
      <c r="P205" s="179">
        <f>O205*H205</f>
        <v>0</v>
      </c>
      <c r="Q205" s="179">
        <v>0</v>
      </c>
      <c r="R205" s="179">
        <f>Q205*H205</f>
        <v>0</v>
      </c>
      <c r="S205" s="179">
        <v>0</v>
      </c>
      <c r="T205" s="180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1" t="s">
        <v>462</v>
      </c>
      <c r="AT205" s="181" t="s">
        <v>131</v>
      </c>
      <c r="AU205" s="181" t="s">
        <v>83</v>
      </c>
      <c r="AY205" s="18" t="s">
        <v>129</v>
      </c>
      <c r="BE205" s="182">
        <f>IF(N205="základní",J205,0)</f>
        <v>0</v>
      </c>
      <c r="BF205" s="182">
        <f>IF(N205="snížená",J205,0)</f>
        <v>0</v>
      </c>
      <c r="BG205" s="182">
        <f>IF(N205="zákl. přenesená",J205,0)</f>
        <v>0</v>
      </c>
      <c r="BH205" s="182">
        <f>IF(N205="sníž. přenesená",J205,0)</f>
        <v>0</v>
      </c>
      <c r="BI205" s="182">
        <f>IF(N205="nulová",J205,0)</f>
        <v>0</v>
      </c>
      <c r="BJ205" s="18" t="s">
        <v>8</v>
      </c>
      <c r="BK205" s="182">
        <f>ROUND(I205*H205,0)</f>
        <v>0</v>
      </c>
      <c r="BL205" s="18" t="s">
        <v>462</v>
      </c>
      <c r="BM205" s="181" t="s">
        <v>656</v>
      </c>
    </row>
    <row r="206" spans="1:65" s="2" customFormat="1" ht="16.5" customHeight="1">
      <c r="A206" s="37"/>
      <c r="B206" s="170"/>
      <c r="C206" s="171" t="s">
        <v>322</v>
      </c>
      <c r="D206" s="171" t="s">
        <v>131</v>
      </c>
      <c r="E206" s="172" t="s">
        <v>473</v>
      </c>
      <c r="F206" s="173" t="s">
        <v>474</v>
      </c>
      <c r="G206" s="174" t="s">
        <v>460</v>
      </c>
      <c r="H206" s="175">
        <v>1</v>
      </c>
      <c r="I206" s="176"/>
      <c r="J206" s="175">
        <f>ROUND(I206*H206,0)</f>
        <v>0</v>
      </c>
      <c r="K206" s="173" t="s">
        <v>461</v>
      </c>
      <c r="L206" s="38"/>
      <c r="M206" s="177" t="s">
        <v>1</v>
      </c>
      <c r="N206" s="178" t="s">
        <v>39</v>
      </c>
      <c r="O206" s="76"/>
      <c r="P206" s="179">
        <f>O206*H206</f>
        <v>0</v>
      </c>
      <c r="Q206" s="179">
        <v>0</v>
      </c>
      <c r="R206" s="179">
        <f>Q206*H206</f>
        <v>0</v>
      </c>
      <c r="S206" s="179">
        <v>0</v>
      </c>
      <c r="T206" s="18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1" t="s">
        <v>462</v>
      </c>
      <c r="AT206" s="181" t="s">
        <v>131</v>
      </c>
      <c r="AU206" s="181" t="s">
        <v>83</v>
      </c>
      <c r="AY206" s="18" t="s">
        <v>129</v>
      </c>
      <c r="BE206" s="182">
        <f>IF(N206="základní",J206,0)</f>
        <v>0</v>
      </c>
      <c r="BF206" s="182">
        <f>IF(N206="snížená",J206,0)</f>
        <v>0</v>
      </c>
      <c r="BG206" s="182">
        <f>IF(N206="zákl. přenesená",J206,0)</f>
        <v>0</v>
      </c>
      <c r="BH206" s="182">
        <f>IF(N206="sníž. přenesená",J206,0)</f>
        <v>0</v>
      </c>
      <c r="BI206" s="182">
        <f>IF(N206="nulová",J206,0)</f>
        <v>0</v>
      </c>
      <c r="BJ206" s="18" t="s">
        <v>8</v>
      </c>
      <c r="BK206" s="182">
        <f>ROUND(I206*H206,0)</f>
        <v>0</v>
      </c>
      <c r="BL206" s="18" t="s">
        <v>462</v>
      </c>
      <c r="BM206" s="181" t="s">
        <v>657</v>
      </c>
    </row>
    <row r="207" spans="1:63" s="12" customFormat="1" ht="22.8" customHeight="1">
      <c r="A207" s="12"/>
      <c r="B207" s="157"/>
      <c r="C207" s="12"/>
      <c r="D207" s="158" t="s">
        <v>73</v>
      </c>
      <c r="E207" s="168" t="s">
        <v>476</v>
      </c>
      <c r="F207" s="168" t="s">
        <v>477</v>
      </c>
      <c r="G207" s="12"/>
      <c r="H207" s="12"/>
      <c r="I207" s="160"/>
      <c r="J207" s="169">
        <f>BK207</f>
        <v>0</v>
      </c>
      <c r="K207" s="12"/>
      <c r="L207" s="157"/>
      <c r="M207" s="162"/>
      <c r="N207" s="163"/>
      <c r="O207" s="163"/>
      <c r="P207" s="164">
        <f>P208</f>
        <v>0</v>
      </c>
      <c r="Q207" s="163"/>
      <c r="R207" s="164">
        <f>R208</f>
        <v>0</v>
      </c>
      <c r="S207" s="163"/>
      <c r="T207" s="165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58" t="s">
        <v>157</v>
      </c>
      <c r="AT207" s="166" t="s">
        <v>73</v>
      </c>
      <c r="AU207" s="166" t="s">
        <v>8</v>
      </c>
      <c r="AY207" s="158" t="s">
        <v>129</v>
      </c>
      <c r="BK207" s="167">
        <f>BK208</f>
        <v>0</v>
      </c>
    </row>
    <row r="208" spans="1:65" s="2" customFormat="1" ht="16.5" customHeight="1">
      <c r="A208" s="37"/>
      <c r="B208" s="170"/>
      <c r="C208" s="171" t="s">
        <v>326</v>
      </c>
      <c r="D208" s="171" t="s">
        <v>131</v>
      </c>
      <c r="E208" s="172" t="s">
        <v>479</v>
      </c>
      <c r="F208" s="173" t="s">
        <v>480</v>
      </c>
      <c r="G208" s="174" t="s">
        <v>460</v>
      </c>
      <c r="H208" s="175">
        <v>1</v>
      </c>
      <c r="I208" s="176"/>
      <c r="J208" s="175">
        <f>ROUND(I208*H208,0)</f>
        <v>0</v>
      </c>
      <c r="K208" s="173" t="s">
        <v>461</v>
      </c>
      <c r="L208" s="38"/>
      <c r="M208" s="177" t="s">
        <v>1</v>
      </c>
      <c r="N208" s="178" t="s">
        <v>39</v>
      </c>
      <c r="O208" s="76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1" t="s">
        <v>462</v>
      </c>
      <c r="AT208" s="181" t="s">
        <v>131</v>
      </c>
      <c r="AU208" s="181" t="s">
        <v>83</v>
      </c>
      <c r="AY208" s="18" t="s">
        <v>129</v>
      </c>
      <c r="BE208" s="182">
        <f>IF(N208="základní",J208,0)</f>
        <v>0</v>
      </c>
      <c r="BF208" s="182">
        <f>IF(N208="snížená",J208,0)</f>
        <v>0</v>
      </c>
      <c r="BG208" s="182">
        <f>IF(N208="zákl. přenesená",J208,0)</f>
        <v>0</v>
      </c>
      <c r="BH208" s="182">
        <f>IF(N208="sníž. přenesená",J208,0)</f>
        <v>0</v>
      </c>
      <c r="BI208" s="182">
        <f>IF(N208="nulová",J208,0)</f>
        <v>0</v>
      </c>
      <c r="BJ208" s="18" t="s">
        <v>8</v>
      </c>
      <c r="BK208" s="182">
        <f>ROUND(I208*H208,0)</f>
        <v>0</v>
      </c>
      <c r="BL208" s="18" t="s">
        <v>462</v>
      </c>
      <c r="BM208" s="181" t="s">
        <v>658</v>
      </c>
    </row>
    <row r="209" spans="1:63" s="12" customFormat="1" ht="22.8" customHeight="1">
      <c r="A209" s="12"/>
      <c r="B209" s="157"/>
      <c r="C209" s="12"/>
      <c r="D209" s="158" t="s">
        <v>73</v>
      </c>
      <c r="E209" s="168" t="s">
        <v>482</v>
      </c>
      <c r="F209" s="168" t="s">
        <v>483</v>
      </c>
      <c r="G209" s="12"/>
      <c r="H209" s="12"/>
      <c r="I209" s="160"/>
      <c r="J209" s="169">
        <f>BK209</f>
        <v>0</v>
      </c>
      <c r="K209" s="12"/>
      <c r="L209" s="157"/>
      <c r="M209" s="162"/>
      <c r="N209" s="163"/>
      <c r="O209" s="163"/>
      <c r="P209" s="164">
        <f>P210</f>
        <v>0</v>
      </c>
      <c r="Q209" s="163"/>
      <c r="R209" s="164">
        <f>R210</f>
        <v>0</v>
      </c>
      <c r="S209" s="163"/>
      <c r="T209" s="165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58" t="s">
        <v>157</v>
      </c>
      <c r="AT209" s="166" t="s">
        <v>73</v>
      </c>
      <c r="AU209" s="166" t="s">
        <v>8</v>
      </c>
      <c r="AY209" s="158" t="s">
        <v>129</v>
      </c>
      <c r="BK209" s="167">
        <f>BK210</f>
        <v>0</v>
      </c>
    </row>
    <row r="210" spans="1:65" s="2" customFormat="1" ht="16.5" customHeight="1">
      <c r="A210" s="37"/>
      <c r="B210" s="170"/>
      <c r="C210" s="171" t="s">
        <v>330</v>
      </c>
      <c r="D210" s="171" t="s">
        <v>131</v>
      </c>
      <c r="E210" s="172" t="s">
        <v>485</v>
      </c>
      <c r="F210" s="173" t="s">
        <v>486</v>
      </c>
      <c r="G210" s="174" t="s">
        <v>280</v>
      </c>
      <c r="H210" s="175">
        <v>1</v>
      </c>
      <c r="I210" s="176"/>
      <c r="J210" s="175">
        <f>ROUND(I210*H210,0)</f>
        <v>0</v>
      </c>
      <c r="K210" s="173" t="s">
        <v>135</v>
      </c>
      <c r="L210" s="38"/>
      <c r="M210" s="177" t="s">
        <v>1</v>
      </c>
      <c r="N210" s="178" t="s">
        <v>39</v>
      </c>
      <c r="O210" s="76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1" t="s">
        <v>462</v>
      </c>
      <c r="AT210" s="181" t="s">
        <v>131</v>
      </c>
      <c r="AU210" s="181" t="s">
        <v>83</v>
      </c>
      <c r="AY210" s="18" t="s">
        <v>129</v>
      </c>
      <c r="BE210" s="182">
        <f>IF(N210="základní",J210,0)</f>
        <v>0</v>
      </c>
      <c r="BF210" s="182">
        <f>IF(N210="snížená",J210,0)</f>
        <v>0</v>
      </c>
      <c r="BG210" s="182">
        <f>IF(N210="zákl. přenesená",J210,0)</f>
        <v>0</v>
      </c>
      <c r="BH210" s="182">
        <f>IF(N210="sníž. přenesená",J210,0)</f>
        <v>0</v>
      </c>
      <c r="BI210" s="182">
        <f>IF(N210="nulová",J210,0)</f>
        <v>0</v>
      </c>
      <c r="BJ210" s="18" t="s">
        <v>8</v>
      </c>
      <c r="BK210" s="182">
        <f>ROUND(I210*H210,0)</f>
        <v>0</v>
      </c>
      <c r="BL210" s="18" t="s">
        <v>462</v>
      </c>
      <c r="BM210" s="181" t="s">
        <v>659</v>
      </c>
    </row>
    <row r="211" spans="1:63" s="12" customFormat="1" ht="22.8" customHeight="1">
      <c r="A211" s="12"/>
      <c r="B211" s="157"/>
      <c r="C211" s="12"/>
      <c r="D211" s="158" t="s">
        <v>73</v>
      </c>
      <c r="E211" s="168" t="s">
        <v>488</v>
      </c>
      <c r="F211" s="168" t="s">
        <v>489</v>
      </c>
      <c r="G211" s="12"/>
      <c r="H211" s="12"/>
      <c r="I211" s="160"/>
      <c r="J211" s="169">
        <f>BK211</f>
        <v>0</v>
      </c>
      <c r="K211" s="12"/>
      <c r="L211" s="157"/>
      <c r="M211" s="162"/>
      <c r="N211" s="163"/>
      <c r="O211" s="163"/>
      <c r="P211" s="164">
        <f>P212</f>
        <v>0</v>
      </c>
      <c r="Q211" s="163"/>
      <c r="R211" s="164">
        <f>R212</f>
        <v>0</v>
      </c>
      <c r="S211" s="163"/>
      <c r="T211" s="165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58" t="s">
        <v>157</v>
      </c>
      <c r="AT211" s="166" t="s">
        <v>73</v>
      </c>
      <c r="AU211" s="166" t="s">
        <v>8</v>
      </c>
      <c r="AY211" s="158" t="s">
        <v>129</v>
      </c>
      <c r="BK211" s="167">
        <f>BK212</f>
        <v>0</v>
      </c>
    </row>
    <row r="212" spans="1:65" s="2" customFormat="1" ht="24.15" customHeight="1">
      <c r="A212" s="37"/>
      <c r="B212" s="170"/>
      <c r="C212" s="171" t="s">
        <v>334</v>
      </c>
      <c r="D212" s="171" t="s">
        <v>131</v>
      </c>
      <c r="E212" s="172" t="s">
        <v>491</v>
      </c>
      <c r="F212" s="173" t="s">
        <v>492</v>
      </c>
      <c r="G212" s="174" t="s">
        <v>460</v>
      </c>
      <c r="H212" s="175">
        <v>1</v>
      </c>
      <c r="I212" s="176"/>
      <c r="J212" s="175">
        <f>ROUND(I212*H212,0)</f>
        <v>0</v>
      </c>
      <c r="K212" s="173" t="s">
        <v>461</v>
      </c>
      <c r="L212" s="38"/>
      <c r="M212" s="216" t="s">
        <v>1</v>
      </c>
      <c r="N212" s="217" t="s">
        <v>39</v>
      </c>
      <c r="O212" s="218"/>
      <c r="P212" s="219">
        <f>O212*H212</f>
        <v>0</v>
      </c>
      <c r="Q212" s="219">
        <v>0</v>
      </c>
      <c r="R212" s="219">
        <f>Q212*H212</f>
        <v>0</v>
      </c>
      <c r="S212" s="219">
        <v>0</v>
      </c>
      <c r="T212" s="22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81" t="s">
        <v>462</v>
      </c>
      <c r="AT212" s="181" t="s">
        <v>131</v>
      </c>
      <c r="AU212" s="181" t="s">
        <v>83</v>
      </c>
      <c r="AY212" s="18" t="s">
        <v>129</v>
      </c>
      <c r="BE212" s="182">
        <f>IF(N212="základní",J212,0)</f>
        <v>0</v>
      </c>
      <c r="BF212" s="182">
        <f>IF(N212="snížená",J212,0)</f>
        <v>0</v>
      </c>
      <c r="BG212" s="182">
        <f>IF(N212="zákl. přenesená",J212,0)</f>
        <v>0</v>
      </c>
      <c r="BH212" s="182">
        <f>IF(N212="sníž. přenesená",J212,0)</f>
        <v>0</v>
      </c>
      <c r="BI212" s="182">
        <f>IF(N212="nulová",J212,0)</f>
        <v>0</v>
      </c>
      <c r="BJ212" s="18" t="s">
        <v>8</v>
      </c>
      <c r="BK212" s="182">
        <f>ROUND(I212*H212,0)</f>
        <v>0</v>
      </c>
      <c r="BL212" s="18" t="s">
        <v>462</v>
      </c>
      <c r="BM212" s="181" t="s">
        <v>660</v>
      </c>
    </row>
    <row r="213" spans="1:31" s="2" customFormat="1" ht="6.95" customHeight="1">
      <c r="A213" s="37"/>
      <c r="B213" s="59"/>
      <c r="C213" s="60"/>
      <c r="D213" s="60"/>
      <c r="E213" s="60"/>
      <c r="F213" s="60"/>
      <c r="G213" s="60"/>
      <c r="H213" s="60"/>
      <c r="I213" s="60"/>
      <c r="J213" s="60"/>
      <c r="K213" s="60"/>
      <c r="L213" s="38"/>
      <c r="M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</row>
  </sheetData>
  <autoFilter ref="C128:K212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 hidden="1">
      <c r="B4" s="21"/>
      <c r="D4" s="22" t="s">
        <v>93</v>
      </c>
      <c r="L4" s="21"/>
      <c r="M4" s="119" t="s">
        <v>11</v>
      </c>
      <c r="AT4" s="18" t="s">
        <v>3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31" t="s">
        <v>16</v>
      </c>
      <c r="L6" s="21"/>
    </row>
    <row r="7" spans="2:12" s="1" customFormat="1" ht="16.5" customHeight="1" hidden="1">
      <c r="B7" s="21"/>
      <c r="E7" s="120" t="str">
        <f>'Rekapitulace stavby'!K6</f>
        <v>Vrchlabí, oprava vodovodu v ulici Pražská</v>
      </c>
      <c r="F7" s="31"/>
      <c r="G7" s="31"/>
      <c r="H7" s="31"/>
      <c r="L7" s="21"/>
    </row>
    <row r="8" spans="1:31" s="2" customFormat="1" ht="12" customHeight="1" hidden="1">
      <c r="A8" s="37"/>
      <c r="B8" s="38"/>
      <c r="C8" s="37"/>
      <c r="D8" s="31" t="s">
        <v>94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38"/>
      <c r="C9" s="37"/>
      <c r="D9" s="37"/>
      <c r="E9" s="66" t="s">
        <v>661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12. 1. 2022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27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38"/>
      <c r="C23" s="37"/>
      <c r="D23" s="31" t="s">
        <v>32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27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38"/>
      <c r="C26" s="37"/>
      <c r="D26" s="31" t="s">
        <v>33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 hidden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38"/>
      <c r="C30" s="37"/>
      <c r="D30" s="124" t="s">
        <v>34</v>
      </c>
      <c r="E30" s="37"/>
      <c r="F30" s="37"/>
      <c r="G30" s="37"/>
      <c r="H30" s="37"/>
      <c r="I30" s="37"/>
      <c r="J30" s="95">
        <f>ROUND(J129,2)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38"/>
      <c r="C32" s="37"/>
      <c r="D32" s="37"/>
      <c r="E32" s="37"/>
      <c r="F32" s="42" t="s">
        <v>36</v>
      </c>
      <c r="G32" s="37"/>
      <c r="H32" s="37"/>
      <c r="I32" s="42" t="s">
        <v>35</v>
      </c>
      <c r="J32" s="42" t="s">
        <v>37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38"/>
      <c r="C33" s="37"/>
      <c r="D33" s="125" t="s">
        <v>38</v>
      </c>
      <c r="E33" s="31" t="s">
        <v>39</v>
      </c>
      <c r="F33" s="126">
        <f>ROUND((SUM(BE129:BE270)),2)</f>
        <v>0</v>
      </c>
      <c r="G33" s="37"/>
      <c r="H33" s="37"/>
      <c r="I33" s="127">
        <v>0.21</v>
      </c>
      <c r="J33" s="126">
        <f>ROUND(((SUM(BE129:BE270))*I33),2)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38"/>
      <c r="C34" s="37"/>
      <c r="D34" s="37"/>
      <c r="E34" s="31" t="s">
        <v>40</v>
      </c>
      <c r="F34" s="126">
        <f>ROUND((SUM(BF129:BF270)),2)</f>
        <v>0</v>
      </c>
      <c r="G34" s="37"/>
      <c r="H34" s="37"/>
      <c r="I34" s="127">
        <v>0.15</v>
      </c>
      <c r="J34" s="126">
        <f>ROUND(((SUM(BF129:BF270))*I34),2)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41</v>
      </c>
      <c r="F35" s="126">
        <f>ROUND((SUM(BG129:BG270)),2)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42</v>
      </c>
      <c r="F36" s="126">
        <f>ROUND((SUM(BH129:BH270)),2)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43</v>
      </c>
      <c r="F37" s="126">
        <f>ROUND((SUM(BI129:BI270)),2)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38"/>
      <c r="C39" s="128"/>
      <c r="D39" s="129" t="s">
        <v>44</v>
      </c>
      <c r="E39" s="80"/>
      <c r="F39" s="80"/>
      <c r="G39" s="130" t="s">
        <v>45</v>
      </c>
      <c r="H39" s="131" t="s">
        <v>46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54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5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7"/>
      <c r="B61" s="38"/>
      <c r="C61" s="37"/>
      <c r="D61" s="57" t="s">
        <v>49</v>
      </c>
      <c r="E61" s="40"/>
      <c r="F61" s="134" t="s">
        <v>50</v>
      </c>
      <c r="G61" s="57" t="s">
        <v>49</v>
      </c>
      <c r="H61" s="40"/>
      <c r="I61" s="40"/>
      <c r="J61" s="135" t="s">
        <v>50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7"/>
      <c r="B65" s="38"/>
      <c r="C65" s="37"/>
      <c r="D65" s="55" t="s">
        <v>51</v>
      </c>
      <c r="E65" s="58"/>
      <c r="F65" s="58"/>
      <c r="G65" s="55" t="s">
        <v>52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7"/>
      <c r="B76" s="38"/>
      <c r="C76" s="37"/>
      <c r="D76" s="57" t="s">
        <v>49</v>
      </c>
      <c r="E76" s="40"/>
      <c r="F76" s="134" t="s">
        <v>50</v>
      </c>
      <c r="G76" s="57" t="s">
        <v>49</v>
      </c>
      <c r="H76" s="40"/>
      <c r="I76" s="40"/>
      <c r="J76" s="135" t="s">
        <v>50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96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Vrchlabí, oprava vodovodu v ulici Pražská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94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SO-04 - Pražská 2. etapa, km 0,2881-0,4548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12. 1. 2022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30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32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97</v>
      </c>
      <c r="D94" s="128"/>
      <c r="E94" s="128"/>
      <c r="F94" s="128"/>
      <c r="G94" s="128"/>
      <c r="H94" s="128"/>
      <c r="I94" s="128"/>
      <c r="J94" s="137" t="s">
        <v>98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99</v>
      </c>
      <c r="D96" s="37"/>
      <c r="E96" s="37"/>
      <c r="F96" s="37"/>
      <c r="G96" s="37"/>
      <c r="H96" s="37"/>
      <c r="I96" s="37"/>
      <c r="J96" s="95">
        <f>J129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100</v>
      </c>
    </row>
    <row r="97" spans="1:31" s="9" customFormat="1" ht="24.95" customHeight="1">
      <c r="A97" s="9"/>
      <c r="B97" s="139"/>
      <c r="C97" s="9"/>
      <c r="D97" s="140" t="s">
        <v>101</v>
      </c>
      <c r="E97" s="141"/>
      <c r="F97" s="141"/>
      <c r="G97" s="141"/>
      <c r="H97" s="141"/>
      <c r="I97" s="141"/>
      <c r="J97" s="142">
        <f>J130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102</v>
      </c>
      <c r="E98" s="145"/>
      <c r="F98" s="145"/>
      <c r="G98" s="145"/>
      <c r="H98" s="145"/>
      <c r="I98" s="145"/>
      <c r="J98" s="146">
        <f>J131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103</v>
      </c>
      <c r="E99" s="145"/>
      <c r="F99" s="145"/>
      <c r="G99" s="145"/>
      <c r="H99" s="145"/>
      <c r="I99" s="145"/>
      <c r="J99" s="146">
        <f>J168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104</v>
      </c>
      <c r="E100" s="145"/>
      <c r="F100" s="145"/>
      <c r="G100" s="145"/>
      <c r="H100" s="145"/>
      <c r="I100" s="145"/>
      <c r="J100" s="146">
        <f>J178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105</v>
      </c>
      <c r="E101" s="145"/>
      <c r="F101" s="145"/>
      <c r="G101" s="145"/>
      <c r="H101" s="145"/>
      <c r="I101" s="145"/>
      <c r="J101" s="146">
        <f>J190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106</v>
      </c>
      <c r="E102" s="145"/>
      <c r="F102" s="145"/>
      <c r="G102" s="145"/>
      <c r="H102" s="145"/>
      <c r="I102" s="145"/>
      <c r="J102" s="146">
        <f>J244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107</v>
      </c>
      <c r="E103" s="145"/>
      <c r="F103" s="145"/>
      <c r="G103" s="145"/>
      <c r="H103" s="145"/>
      <c r="I103" s="145"/>
      <c r="J103" s="146">
        <f>J253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108</v>
      </c>
      <c r="E104" s="145"/>
      <c r="F104" s="145"/>
      <c r="G104" s="145"/>
      <c r="H104" s="145"/>
      <c r="I104" s="145"/>
      <c r="J104" s="146">
        <f>J257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39"/>
      <c r="C105" s="9"/>
      <c r="D105" s="140" t="s">
        <v>109</v>
      </c>
      <c r="E105" s="141"/>
      <c r="F105" s="141"/>
      <c r="G105" s="141"/>
      <c r="H105" s="141"/>
      <c r="I105" s="141"/>
      <c r="J105" s="142">
        <f>J259</f>
        <v>0</v>
      </c>
      <c r="K105" s="9"/>
      <c r="L105" s="13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43"/>
      <c r="C106" s="10"/>
      <c r="D106" s="144" t="s">
        <v>110</v>
      </c>
      <c r="E106" s="145"/>
      <c r="F106" s="145"/>
      <c r="G106" s="145"/>
      <c r="H106" s="145"/>
      <c r="I106" s="145"/>
      <c r="J106" s="146">
        <f>J260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43"/>
      <c r="C107" s="10"/>
      <c r="D107" s="144" t="s">
        <v>111</v>
      </c>
      <c r="E107" s="145"/>
      <c r="F107" s="145"/>
      <c r="G107" s="145"/>
      <c r="H107" s="145"/>
      <c r="I107" s="145"/>
      <c r="J107" s="146">
        <f>J265</f>
        <v>0</v>
      </c>
      <c r="K107" s="10"/>
      <c r="L107" s="14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43"/>
      <c r="C108" s="10"/>
      <c r="D108" s="144" t="s">
        <v>112</v>
      </c>
      <c r="E108" s="145"/>
      <c r="F108" s="145"/>
      <c r="G108" s="145"/>
      <c r="H108" s="145"/>
      <c r="I108" s="145"/>
      <c r="J108" s="146">
        <f>J267</f>
        <v>0</v>
      </c>
      <c r="K108" s="10"/>
      <c r="L108" s="14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43"/>
      <c r="C109" s="10"/>
      <c r="D109" s="144" t="s">
        <v>113</v>
      </c>
      <c r="E109" s="145"/>
      <c r="F109" s="145"/>
      <c r="G109" s="145"/>
      <c r="H109" s="145"/>
      <c r="I109" s="145"/>
      <c r="J109" s="146">
        <f>J269</f>
        <v>0</v>
      </c>
      <c r="K109" s="10"/>
      <c r="L109" s="14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114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7"/>
      <c r="D119" s="37"/>
      <c r="E119" s="120" t="str">
        <f>E7</f>
        <v>Vrchlabí, oprava vodovodu v ulici Pražská</v>
      </c>
      <c r="F119" s="31"/>
      <c r="G119" s="31"/>
      <c r="H119" s="31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94</v>
      </c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7"/>
      <c r="D121" s="37"/>
      <c r="E121" s="66" t="str">
        <f>E9</f>
        <v>SO-04 - Pražská 2. etapa, km 0,2881-0,4548</v>
      </c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20</v>
      </c>
      <c r="D123" s="37"/>
      <c r="E123" s="37"/>
      <c r="F123" s="26" t="str">
        <f>F12</f>
        <v xml:space="preserve"> </v>
      </c>
      <c r="G123" s="37"/>
      <c r="H123" s="37"/>
      <c r="I123" s="31" t="s">
        <v>22</v>
      </c>
      <c r="J123" s="68" t="str">
        <f>IF(J12="","",J12)</f>
        <v>12. 1. 2022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24</v>
      </c>
      <c r="D125" s="37"/>
      <c r="E125" s="37"/>
      <c r="F125" s="26" t="str">
        <f>E15</f>
        <v xml:space="preserve"> </v>
      </c>
      <c r="G125" s="37"/>
      <c r="H125" s="37"/>
      <c r="I125" s="31" t="s">
        <v>30</v>
      </c>
      <c r="J125" s="35" t="str">
        <f>E21</f>
        <v xml:space="preserve"> </v>
      </c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28</v>
      </c>
      <c r="D126" s="37"/>
      <c r="E126" s="37"/>
      <c r="F126" s="26" t="str">
        <f>IF(E18="","",E18)</f>
        <v>Vyplň údaj</v>
      </c>
      <c r="G126" s="37"/>
      <c r="H126" s="37"/>
      <c r="I126" s="31" t="s">
        <v>32</v>
      </c>
      <c r="J126" s="35" t="str">
        <f>E24</f>
        <v xml:space="preserve"> 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1" customFormat="1" ht="29.25" customHeight="1">
      <c r="A128" s="147"/>
      <c r="B128" s="148"/>
      <c r="C128" s="149" t="s">
        <v>115</v>
      </c>
      <c r="D128" s="150" t="s">
        <v>59</v>
      </c>
      <c r="E128" s="150" t="s">
        <v>55</v>
      </c>
      <c r="F128" s="150" t="s">
        <v>56</v>
      </c>
      <c r="G128" s="150" t="s">
        <v>116</v>
      </c>
      <c r="H128" s="150" t="s">
        <v>117</v>
      </c>
      <c r="I128" s="150" t="s">
        <v>118</v>
      </c>
      <c r="J128" s="150" t="s">
        <v>98</v>
      </c>
      <c r="K128" s="151" t="s">
        <v>119</v>
      </c>
      <c r="L128" s="152"/>
      <c r="M128" s="85" t="s">
        <v>1</v>
      </c>
      <c r="N128" s="86" t="s">
        <v>38</v>
      </c>
      <c r="O128" s="86" t="s">
        <v>120</v>
      </c>
      <c r="P128" s="86" t="s">
        <v>121</v>
      </c>
      <c r="Q128" s="86" t="s">
        <v>122</v>
      </c>
      <c r="R128" s="86" t="s">
        <v>123</v>
      </c>
      <c r="S128" s="86" t="s">
        <v>124</v>
      </c>
      <c r="T128" s="87" t="s">
        <v>125</v>
      </c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</row>
    <row r="129" spans="1:63" s="2" customFormat="1" ht="22.8" customHeight="1">
      <c r="A129" s="37"/>
      <c r="B129" s="38"/>
      <c r="C129" s="92" t="s">
        <v>126</v>
      </c>
      <c r="D129" s="37"/>
      <c r="E129" s="37"/>
      <c r="F129" s="37"/>
      <c r="G129" s="37"/>
      <c r="H129" s="37"/>
      <c r="I129" s="37"/>
      <c r="J129" s="153">
        <f>BK129</f>
        <v>0</v>
      </c>
      <c r="K129" s="37"/>
      <c r="L129" s="38"/>
      <c r="M129" s="88"/>
      <c r="N129" s="72"/>
      <c r="O129" s="89"/>
      <c r="P129" s="154">
        <f>P130+P259</f>
        <v>0</v>
      </c>
      <c r="Q129" s="89"/>
      <c r="R129" s="154">
        <f>R130+R259</f>
        <v>22.478904325200002</v>
      </c>
      <c r="S129" s="89"/>
      <c r="T129" s="155">
        <f>T130+T259</f>
        <v>180.38294000000002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73</v>
      </c>
      <c r="AU129" s="18" t="s">
        <v>100</v>
      </c>
      <c r="BK129" s="156">
        <f>BK130+BK259</f>
        <v>0</v>
      </c>
    </row>
    <row r="130" spans="1:63" s="12" customFormat="1" ht="25.9" customHeight="1">
      <c r="A130" s="12"/>
      <c r="B130" s="157"/>
      <c r="C130" s="12"/>
      <c r="D130" s="158" t="s">
        <v>73</v>
      </c>
      <c r="E130" s="159" t="s">
        <v>127</v>
      </c>
      <c r="F130" s="159" t="s">
        <v>128</v>
      </c>
      <c r="G130" s="12"/>
      <c r="H130" s="12"/>
      <c r="I130" s="160"/>
      <c r="J130" s="161">
        <f>BK130</f>
        <v>0</v>
      </c>
      <c r="K130" s="12"/>
      <c r="L130" s="157"/>
      <c r="M130" s="162"/>
      <c r="N130" s="163"/>
      <c r="O130" s="163"/>
      <c r="P130" s="164">
        <f>P131+P168+P178+P190+P244+P253+P257</f>
        <v>0</v>
      </c>
      <c r="Q130" s="163"/>
      <c r="R130" s="164">
        <f>R131+R168+R178+R190+R244+R253+R257</f>
        <v>22.478904325200002</v>
      </c>
      <c r="S130" s="163"/>
      <c r="T130" s="165">
        <f>T131+T168+T178+T190+T244+T253+T257</f>
        <v>180.38294000000002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8" t="s">
        <v>8</v>
      </c>
      <c r="AT130" s="166" t="s">
        <v>73</v>
      </c>
      <c r="AU130" s="166" t="s">
        <v>74</v>
      </c>
      <c r="AY130" s="158" t="s">
        <v>129</v>
      </c>
      <c r="BK130" s="167">
        <f>BK131+BK168+BK178+BK190+BK244+BK253+BK257</f>
        <v>0</v>
      </c>
    </row>
    <row r="131" spans="1:63" s="12" customFormat="1" ht="22.8" customHeight="1">
      <c r="A131" s="12"/>
      <c r="B131" s="157"/>
      <c r="C131" s="12"/>
      <c r="D131" s="158" t="s">
        <v>73</v>
      </c>
      <c r="E131" s="168" t="s">
        <v>8</v>
      </c>
      <c r="F131" s="168" t="s">
        <v>130</v>
      </c>
      <c r="G131" s="12"/>
      <c r="H131" s="12"/>
      <c r="I131" s="160"/>
      <c r="J131" s="169">
        <f>BK131</f>
        <v>0</v>
      </c>
      <c r="K131" s="12"/>
      <c r="L131" s="157"/>
      <c r="M131" s="162"/>
      <c r="N131" s="163"/>
      <c r="O131" s="163"/>
      <c r="P131" s="164">
        <f>SUM(P132:P167)</f>
        <v>0</v>
      </c>
      <c r="Q131" s="163"/>
      <c r="R131" s="164">
        <f>SUM(R132:R167)</f>
        <v>0.5175825232</v>
      </c>
      <c r="S131" s="163"/>
      <c r="T131" s="165">
        <f>SUM(T132:T167)</f>
        <v>180.22532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8" t="s">
        <v>8</v>
      </c>
      <c r="AT131" s="166" t="s">
        <v>73</v>
      </c>
      <c r="AU131" s="166" t="s">
        <v>8</v>
      </c>
      <c r="AY131" s="158" t="s">
        <v>129</v>
      </c>
      <c r="BK131" s="167">
        <f>SUM(BK132:BK167)</f>
        <v>0</v>
      </c>
    </row>
    <row r="132" spans="1:65" s="2" customFormat="1" ht="24.15" customHeight="1">
      <c r="A132" s="37"/>
      <c r="B132" s="170"/>
      <c r="C132" s="171" t="s">
        <v>8</v>
      </c>
      <c r="D132" s="171" t="s">
        <v>131</v>
      </c>
      <c r="E132" s="172" t="s">
        <v>132</v>
      </c>
      <c r="F132" s="173" t="s">
        <v>133</v>
      </c>
      <c r="G132" s="174" t="s">
        <v>134</v>
      </c>
      <c r="H132" s="175">
        <v>26.8</v>
      </c>
      <c r="I132" s="176"/>
      <c r="J132" s="175">
        <f>ROUND(I132*H132,0)</f>
        <v>0</v>
      </c>
      <c r="K132" s="173" t="s">
        <v>135</v>
      </c>
      <c r="L132" s="38"/>
      <c r="M132" s="177" t="s">
        <v>1</v>
      </c>
      <c r="N132" s="178" t="s">
        <v>39</v>
      </c>
      <c r="O132" s="76"/>
      <c r="P132" s="179">
        <f>O132*H132</f>
        <v>0</v>
      </c>
      <c r="Q132" s="179">
        <v>0</v>
      </c>
      <c r="R132" s="179">
        <f>Q132*H132</f>
        <v>0</v>
      </c>
      <c r="S132" s="179">
        <v>0.26</v>
      </c>
      <c r="T132" s="180">
        <f>S132*H132</f>
        <v>6.968000000000001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1" t="s">
        <v>136</v>
      </c>
      <c r="AT132" s="181" t="s">
        <v>131</v>
      </c>
      <c r="AU132" s="181" t="s">
        <v>83</v>
      </c>
      <c r="AY132" s="18" t="s">
        <v>129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8" t="s">
        <v>8</v>
      </c>
      <c r="BK132" s="182">
        <f>ROUND(I132*H132,0)</f>
        <v>0</v>
      </c>
      <c r="BL132" s="18" t="s">
        <v>136</v>
      </c>
      <c r="BM132" s="181" t="s">
        <v>662</v>
      </c>
    </row>
    <row r="133" spans="1:51" s="13" customFormat="1" ht="12">
      <c r="A133" s="13"/>
      <c r="B133" s="183"/>
      <c r="C133" s="13"/>
      <c r="D133" s="184" t="s">
        <v>138</v>
      </c>
      <c r="E133" s="185" t="s">
        <v>1</v>
      </c>
      <c r="F133" s="186" t="s">
        <v>663</v>
      </c>
      <c r="G133" s="13"/>
      <c r="H133" s="187">
        <v>26.8</v>
      </c>
      <c r="I133" s="188"/>
      <c r="J133" s="13"/>
      <c r="K133" s="13"/>
      <c r="L133" s="183"/>
      <c r="M133" s="189"/>
      <c r="N133" s="190"/>
      <c r="O133" s="190"/>
      <c r="P133" s="190"/>
      <c r="Q133" s="190"/>
      <c r="R133" s="190"/>
      <c r="S133" s="190"/>
      <c r="T133" s="19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5" t="s">
        <v>138</v>
      </c>
      <c r="AU133" s="185" t="s">
        <v>83</v>
      </c>
      <c r="AV133" s="13" t="s">
        <v>83</v>
      </c>
      <c r="AW133" s="13" t="s">
        <v>31</v>
      </c>
      <c r="AX133" s="13" t="s">
        <v>8</v>
      </c>
      <c r="AY133" s="185" t="s">
        <v>129</v>
      </c>
    </row>
    <row r="134" spans="1:65" s="2" customFormat="1" ht="24.15" customHeight="1">
      <c r="A134" s="37"/>
      <c r="B134" s="170"/>
      <c r="C134" s="171" t="s">
        <v>83</v>
      </c>
      <c r="D134" s="171" t="s">
        <v>131</v>
      </c>
      <c r="E134" s="172" t="s">
        <v>140</v>
      </c>
      <c r="F134" s="173" t="s">
        <v>141</v>
      </c>
      <c r="G134" s="174" t="s">
        <v>134</v>
      </c>
      <c r="H134" s="175">
        <v>181.52</v>
      </c>
      <c r="I134" s="176"/>
      <c r="J134" s="175">
        <f>ROUND(I134*H134,0)</f>
        <v>0</v>
      </c>
      <c r="K134" s="173" t="s">
        <v>135</v>
      </c>
      <c r="L134" s="38"/>
      <c r="M134" s="177" t="s">
        <v>1</v>
      </c>
      <c r="N134" s="178" t="s">
        <v>39</v>
      </c>
      <c r="O134" s="76"/>
      <c r="P134" s="179">
        <f>O134*H134</f>
        <v>0</v>
      </c>
      <c r="Q134" s="179">
        <v>0</v>
      </c>
      <c r="R134" s="179">
        <f>Q134*H134</f>
        <v>0</v>
      </c>
      <c r="S134" s="179">
        <v>0.316</v>
      </c>
      <c r="T134" s="180">
        <f>S134*H134</f>
        <v>57.36032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1" t="s">
        <v>136</v>
      </c>
      <c r="AT134" s="181" t="s">
        <v>131</v>
      </c>
      <c r="AU134" s="181" t="s">
        <v>83</v>
      </c>
      <c r="AY134" s="18" t="s">
        <v>129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18" t="s">
        <v>8</v>
      </c>
      <c r="BK134" s="182">
        <f>ROUND(I134*H134,0)</f>
        <v>0</v>
      </c>
      <c r="BL134" s="18" t="s">
        <v>136</v>
      </c>
      <c r="BM134" s="181" t="s">
        <v>664</v>
      </c>
    </row>
    <row r="135" spans="1:51" s="13" customFormat="1" ht="12">
      <c r="A135" s="13"/>
      <c r="B135" s="183"/>
      <c r="C135" s="13"/>
      <c r="D135" s="184" t="s">
        <v>138</v>
      </c>
      <c r="E135" s="185" t="s">
        <v>1</v>
      </c>
      <c r="F135" s="186" t="s">
        <v>665</v>
      </c>
      <c r="G135" s="13"/>
      <c r="H135" s="187">
        <v>138.64</v>
      </c>
      <c r="I135" s="188"/>
      <c r="J135" s="13"/>
      <c r="K135" s="13"/>
      <c r="L135" s="183"/>
      <c r="M135" s="189"/>
      <c r="N135" s="190"/>
      <c r="O135" s="190"/>
      <c r="P135" s="190"/>
      <c r="Q135" s="190"/>
      <c r="R135" s="190"/>
      <c r="S135" s="190"/>
      <c r="T135" s="19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5" t="s">
        <v>138</v>
      </c>
      <c r="AU135" s="185" t="s">
        <v>83</v>
      </c>
      <c r="AV135" s="13" t="s">
        <v>83</v>
      </c>
      <c r="AW135" s="13" t="s">
        <v>31</v>
      </c>
      <c r="AX135" s="13" t="s">
        <v>74</v>
      </c>
      <c r="AY135" s="185" t="s">
        <v>129</v>
      </c>
    </row>
    <row r="136" spans="1:51" s="13" customFormat="1" ht="12">
      <c r="A136" s="13"/>
      <c r="B136" s="183"/>
      <c r="C136" s="13"/>
      <c r="D136" s="184" t="s">
        <v>138</v>
      </c>
      <c r="E136" s="185" t="s">
        <v>1</v>
      </c>
      <c r="F136" s="186" t="s">
        <v>666</v>
      </c>
      <c r="G136" s="13"/>
      <c r="H136" s="187">
        <v>42.88</v>
      </c>
      <c r="I136" s="188"/>
      <c r="J136" s="13"/>
      <c r="K136" s="13"/>
      <c r="L136" s="183"/>
      <c r="M136" s="189"/>
      <c r="N136" s="190"/>
      <c r="O136" s="190"/>
      <c r="P136" s="190"/>
      <c r="Q136" s="190"/>
      <c r="R136" s="190"/>
      <c r="S136" s="190"/>
      <c r="T136" s="19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5" t="s">
        <v>138</v>
      </c>
      <c r="AU136" s="185" t="s">
        <v>83</v>
      </c>
      <c r="AV136" s="13" t="s">
        <v>83</v>
      </c>
      <c r="AW136" s="13" t="s">
        <v>31</v>
      </c>
      <c r="AX136" s="13" t="s">
        <v>74</v>
      </c>
      <c r="AY136" s="185" t="s">
        <v>129</v>
      </c>
    </row>
    <row r="137" spans="1:51" s="14" customFormat="1" ht="12">
      <c r="A137" s="14"/>
      <c r="B137" s="192"/>
      <c r="C137" s="14"/>
      <c r="D137" s="184" t="s">
        <v>138</v>
      </c>
      <c r="E137" s="193" t="s">
        <v>1</v>
      </c>
      <c r="F137" s="194" t="s">
        <v>145</v>
      </c>
      <c r="G137" s="14"/>
      <c r="H137" s="195">
        <v>181.52</v>
      </c>
      <c r="I137" s="196"/>
      <c r="J137" s="14"/>
      <c r="K137" s="14"/>
      <c r="L137" s="192"/>
      <c r="M137" s="197"/>
      <c r="N137" s="198"/>
      <c r="O137" s="198"/>
      <c r="P137" s="198"/>
      <c r="Q137" s="198"/>
      <c r="R137" s="198"/>
      <c r="S137" s="198"/>
      <c r="T137" s="19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193" t="s">
        <v>138</v>
      </c>
      <c r="AU137" s="193" t="s">
        <v>83</v>
      </c>
      <c r="AV137" s="14" t="s">
        <v>136</v>
      </c>
      <c r="AW137" s="14" t="s">
        <v>31</v>
      </c>
      <c r="AX137" s="14" t="s">
        <v>8</v>
      </c>
      <c r="AY137" s="193" t="s">
        <v>129</v>
      </c>
    </row>
    <row r="138" spans="1:65" s="2" customFormat="1" ht="33" customHeight="1">
      <c r="A138" s="37"/>
      <c r="B138" s="170"/>
      <c r="C138" s="171" t="s">
        <v>146</v>
      </c>
      <c r="D138" s="171" t="s">
        <v>131</v>
      </c>
      <c r="E138" s="172" t="s">
        <v>147</v>
      </c>
      <c r="F138" s="173" t="s">
        <v>148</v>
      </c>
      <c r="G138" s="174" t="s">
        <v>134</v>
      </c>
      <c r="H138" s="175">
        <v>1007.8</v>
      </c>
      <c r="I138" s="176"/>
      <c r="J138" s="175">
        <f>ROUND(I138*H138,0)</f>
        <v>0</v>
      </c>
      <c r="K138" s="173" t="s">
        <v>135</v>
      </c>
      <c r="L138" s="38"/>
      <c r="M138" s="177" t="s">
        <v>1</v>
      </c>
      <c r="N138" s="178" t="s">
        <v>39</v>
      </c>
      <c r="O138" s="76"/>
      <c r="P138" s="179">
        <f>O138*H138</f>
        <v>0</v>
      </c>
      <c r="Q138" s="179">
        <v>5E-05</v>
      </c>
      <c r="R138" s="179">
        <f>Q138*H138</f>
        <v>0.05039</v>
      </c>
      <c r="S138" s="179">
        <v>0.115</v>
      </c>
      <c r="T138" s="180">
        <f>S138*H138</f>
        <v>115.897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1" t="s">
        <v>136</v>
      </c>
      <c r="AT138" s="181" t="s">
        <v>131</v>
      </c>
      <c r="AU138" s="181" t="s">
        <v>83</v>
      </c>
      <c r="AY138" s="18" t="s">
        <v>129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18" t="s">
        <v>8</v>
      </c>
      <c r="BK138" s="182">
        <f>ROUND(I138*H138,0)</f>
        <v>0</v>
      </c>
      <c r="BL138" s="18" t="s">
        <v>136</v>
      </c>
      <c r="BM138" s="181" t="s">
        <v>667</v>
      </c>
    </row>
    <row r="139" spans="1:51" s="13" customFormat="1" ht="12">
      <c r="A139" s="13"/>
      <c r="B139" s="183"/>
      <c r="C139" s="13"/>
      <c r="D139" s="184" t="s">
        <v>138</v>
      </c>
      <c r="E139" s="185" t="s">
        <v>1</v>
      </c>
      <c r="F139" s="186" t="s">
        <v>668</v>
      </c>
      <c r="G139" s="13"/>
      <c r="H139" s="187">
        <v>1007.8</v>
      </c>
      <c r="I139" s="188"/>
      <c r="J139" s="13"/>
      <c r="K139" s="13"/>
      <c r="L139" s="183"/>
      <c r="M139" s="189"/>
      <c r="N139" s="190"/>
      <c r="O139" s="190"/>
      <c r="P139" s="190"/>
      <c r="Q139" s="190"/>
      <c r="R139" s="190"/>
      <c r="S139" s="190"/>
      <c r="T139" s="19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5" t="s">
        <v>138</v>
      </c>
      <c r="AU139" s="185" t="s">
        <v>83</v>
      </c>
      <c r="AV139" s="13" t="s">
        <v>83</v>
      </c>
      <c r="AW139" s="13" t="s">
        <v>31</v>
      </c>
      <c r="AX139" s="13" t="s">
        <v>8</v>
      </c>
      <c r="AY139" s="185" t="s">
        <v>129</v>
      </c>
    </row>
    <row r="140" spans="1:65" s="2" customFormat="1" ht="24.15" customHeight="1">
      <c r="A140" s="37"/>
      <c r="B140" s="170"/>
      <c r="C140" s="171" t="s">
        <v>136</v>
      </c>
      <c r="D140" s="171" t="s">
        <v>131</v>
      </c>
      <c r="E140" s="172" t="s">
        <v>153</v>
      </c>
      <c r="F140" s="173" t="s">
        <v>154</v>
      </c>
      <c r="G140" s="174" t="s">
        <v>155</v>
      </c>
      <c r="H140" s="175">
        <v>321.45</v>
      </c>
      <c r="I140" s="176"/>
      <c r="J140" s="175">
        <f>ROUND(I140*H140,0)</f>
        <v>0</v>
      </c>
      <c r="K140" s="173" t="s">
        <v>135</v>
      </c>
      <c r="L140" s="38"/>
      <c r="M140" s="177" t="s">
        <v>1</v>
      </c>
      <c r="N140" s="178" t="s">
        <v>39</v>
      </c>
      <c r="O140" s="76"/>
      <c r="P140" s="179">
        <f>O140*H140</f>
        <v>0</v>
      </c>
      <c r="Q140" s="179">
        <v>0</v>
      </c>
      <c r="R140" s="179">
        <f>Q140*H140</f>
        <v>0</v>
      </c>
      <c r="S140" s="179">
        <v>0</v>
      </c>
      <c r="T140" s="18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1" t="s">
        <v>136</v>
      </c>
      <c r="AT140" s="181" t="s">
        <v>131</v>
      </c>
      <c r="AU140" s="181" t="s">
        <v>83</v>
      </c>
      <c r="AY140" s="18" t="s">
        <v>129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8" t="s">
        <v>8</v>
      </c>
      <c r="BK140" s="182">
        <f>ROUND(I140*H140,0)</f>
        <v>0</v>
      </c>
      <c r="BL140" s="18" t="s">
        <v>136</v>
      </c>
      <c r="BM140" s="181" t="s">
        <v>669</v>
      </c>
    </row>
    <row r="141" spans="1:65" s="2" customFormat="1" ht="33" customHeight="1">
      <c r="A141" s="37"/>
      <c r="B141" s="170"/>
      <c r="C141" s="171" t="s">
        <v>157</v>
      </c>
      <c r="D141" s="171" t="s">
        <v>131</v>
      </c>
      <c r="E141" s="172" t="s">
        <v>158</v>
      </c>
      <c r="F141" s="173" t="s">
        <v>159</v>
      </c>
      <c r="G141" s="174" t="s">
        <v>155</v>
      </c>
      <c r="H141" s="175">
        <v>321.45</v>
      </c>
      <c r="I141" s="176"/>
      <c r="J141" s="175">
        <f>ROUND(I141*H141,0)</f>
        <v>0</v>
      </c>
      <c r="K141" s="173" t="s">
        <v>135</v>
      </c>
      <c r="L141" s="38"/>
      <c r="M141" s="177" t="s">
        <v>1</v>
      </c>
      <c r="N141" s="178" t="s">
        <v>39</v>
      </c>
      <c r="O141" s="76"/>
      <c r="P141" s="179">
        <f>O141*H141</f>
        <v>0</v>
      </c>
      <c r="Q141" s="179">
        <v>0</v>
      </c>
      <c r="R141" s="179">
        <f>Q141*H141</f>
        <v>0</v>
      </c>
      <c r="S141" s="179">
        <v>0</v>
      </c>
      <c r="T141" s="18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1" t="s">
        <v>136</v>
      </c>
      <c r="AT141" s="181" t="s">
        <v>131</v>
      </c>
      <c r="AU141" s="181" t="s">
        <v>83</v>
      </c>
      <c r="AY141" s="18" t="s">
        <v>129</v>
      </c>
      <c r="BE141" s="182">
        <f>IF(N141="základní",J141,0)</f>
        <v>0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18" t="s">
        <v>8</v>
      </c>
      <c r="BK141" s="182">
        <f>ROUND(I141*H141,0)</f>
        <v>0</v>
      </c>
      <c r="BL141" s="18" t="s">
        <v>136</v>
      </c>
      <c r="BM141" s="181" t="s">
        <v>670</v>
      </c>
    </row>
    <row r="142" spans="1:51" s="15" customFormat="1" ht="12">
      <c r="A142" s="15"/>
      <c r="B142" s="200"/>
      <c r="C142" s="15"/>
      <c r="D142" s="184" t="s">
        <v>138</v>
      </c>
      <c r="E142" s="201" t="s">
        <v>1</v>
      </c>
      <c r="F142" s="202" t="s">
        <v>161</v>
      </c>
      <c r="G142" s="15"/>
      <c r="H142" s="201" t="s">
        <v>1</v>
      </c>
      <c r="I142" s="203"/>
      <c r="J142" s="15"/>
      <c r="K142" s="15"/>
      <c r="L142" s="200"/>
      <c r="M142" s="204"/>
      <c r="N142" s="205"/>
      <c r="O142" s="205"/>
      <c r="P142" s="205"/>
      <c r="Q142" s="205"/>
      <c r="R142" s="205"/>
      <c r="S142" s="205"/>
      <c r="T142" s="20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01" t="s">
        <v>138</v>
      </c>
      <c r="AU142" s="201" t="s">
        <v>83</v>
      </c>
      <c r="AV142" s="15" t="s">
        <v>8</v>
      </c>
      <c r="AW142" s="15" t="s">
        <v>31</v>
      </c>
      <c r="AX142" s="15" t="s">
        <v>74</v>
      </c>
      <c r="AY142" s="201" t="s">
        <v>129</v>
      </c>
    </row>
    <row r="143" spans="1:51" s="13" customFormat="1" ht="12">
      <c r="A143" s="13"/>
      <c r="B143" s="183"/>
      <c r="C143" s="13"/>
      <c r="D143" s="184" t="s">
        <v>138</v>
      </c>
      <c r="E143" s="185" t="s">
        <v>1</v>
      </c>
      <c r="F143" s="186" t="s">
        <v>671</v>
      </c>
      <c r="G143" s="13"/>
      <c r="H143" s="187">
        <v>235.69</v>
      </c>
      <c r="I143" s="188"/>
      <c r="J143" s="13"/>
      <c r="K143" s="13"/>
      <c r="L143" s="183"/>
      <c r="M143" s="189"/>
      <c r="N143" s="190"/>
      <c r="O143" s="190"/>
      <c r="P143" s="190"/>
      <c r="Q143" s="190"/>
      <c r="R143" s="190"/>
      <c r="S143" s="190"/>
      <c r="T143" s="19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5" t="s">
        <v>138</v>
      </c>
      <c r="AU143" s="185" t="s">
        <v>83</v>
      </c>
      <c r="AV143" s="13" t="s">
        <v>83</v>
      </c>
      <c r="AW143" s="13" t="s">
        <v>31</v>
      </c>
      <c r="AX143" s="13" t="s">
        <v>74</v>
      </c>
      <c r="AY143" s="185" t="s">
        <v>129</v>
      </c>
    </row>
    <row r="144" spans="1:51" s="13" customFormat="1" ht="12">
      <c r="A144" s="13"/>
      <c r="B144" s="183"/>
      <c r="C144" s="13"/>
      <c r="D144" s="184" t="s">
        <v>138</v>
      </c>
      <c r="E144" s="185" t="s">
        <v>1</v>
      </c>
      <c r="F144" s="186" t="s">
        <v>672</v>
      </c>
      <c r="G144" s="13"/>
      <c r="H144" s="187">
        <v>85.76</v>
      </c>
      <c r="I144" s="188"/>
      <c r="J144" s="13"/>
      <c r="K144" s="13"/>
      <c r="L144" s="183"/>
      <c r="M144" s="189"/>
      <c r="N144" s="190"/>
      <c r="O144" s="190"/>
      <c r="P144" s="190"/>
      <c r="Q144" s="190"/>
      <c r="R144" s="190"/>
      <c r="S144" s="190"/>
      <c r="T144" s="19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5" t="s">
        <v>138</v>
      </c>
      <c r="AU144" s="185" t="s">
        <v>83</v>
      </c>
      <c r="AV144" s="13" t="s">
        <v>83</v>
      </c>
      <c r="AW144" s="13" t="s">
        <v>31</v>
      </c>
      <c r="AX144" s="13" t="s">
        <v>74</v>
      </c>
      <c r="AY144" s="185" t="s">
        <v>129</v>
      </c>
    </row>
    <row r="145" spans="1:51" s="14" customFormat="1" ht="12">
      <c r="A145" s="14"/>
      <c r="B145" s="192"/>
      <c r="C145" s="14"/>
      <c r="D145" s="184" t="s">
        <v>138</v>
      </c>
      <c r="E145" s="193" t="s">
        <v>1</v>
      </c>
      <c r="F145" s="194" t="s">
        <v>145</v>
      </c>
      <c r="G145" s="14"/>
      <c r="H145" s="195">
        <v>321.45</v>
      </c>
      <c r="I145" s="196"/>
      <c r="J145" s="14"/>
      <c r="K145" s="14"/>
      <c r="L145" s="192"/>
      <c r="M145" s="197"/>
      <c r="N145" s="198"/>
      <c r="O145" s="198"/>
      <c r="P145" s="198"/>
      <c r="Q145" s="198"/>
      <c r="R145" s="198"/>
      <c r="S145" s="198"/>
      <c r="T145" s="19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193" t="s">
        <v>138</v>
      </c>
      <c r="AU145" s="193" t="s">
        <v>83</v>
      </c>
      <c r="AV145" s="14" t="s">
        <v>136</v>
      </c>
      <c r="AW145" s="14" t="s">
        <v>31</v>
      </c>
      <c r="AX145" s="14" t="s">
        <v>8</v>
      </c>
      <c r="AY145" s="193" t="s">
        <v>129</v>
      </c>
    </row>
    <row r="146" spans="1:65" s="2" customFormat="1" ht="21.75" customHeight="1">
      <c r="A146" s="37"/>
      <c r="B146" s="170"/>
      <c r="C146" s="171" t="s">
        <v>164</v>
      </c>
      <c r="D146" s="171" t="s">
        <v>131</v>
      </c>
      <c r="E146" s="172" t="s">
        <v>165</v>
      </c>
      <c r="F146" s="173" t="s">
        <v>166</v>
      </c>
      <c r="G146" s="174" t="s">
        <v>134</v>
      </c>
      <c r="H146" s="175">
        <v>803.62</v>
      </c>
      <c r="I146" s="176"/>
      <c r="J146" s="175">
        <f>ROUND(I146*H146,0)</f>
        <v>0</v>
      </c>
      <c r="K146" s="173" t="s">
        <v>135</v>
      </c>
      <c r="L146" s="38"/>
      <c r="M146" s="177" t="s">
        <v>1</v>
      </c>
      <c r="N146" s="178" t="s">
        <v>39</v>
      </c>
      <c r="O146" s="76"/>
      <c r="P146" s="179">
        <f>O146*H146</f>
        <v>0</v>
      </c>
      <c r="Q146" s="179">
        <v>0.00058136</v>
      </c>
      <c r="R146" s="179">
        <f>Q146*H146</f>
        <v>0.4671925232</v>
      </c>
      <c r="S146" s="179">
        <v>0</v>
      </c>
      <c r="T146" s="18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1" t="s">
        <v>136</v>
      </c>
      <c r="AT146" s="181" t="s">
        <v>131</v>
      </c>
      <c r="AU146" s="181" t="s">
        <v>83</v>
      </c>
      <c r="AY146" s="18" t="s">
        <v>129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8" t="s">
        <v>8</v>
      </c>
      <c r="BK146" s="182">
        <f>ROUND(I146*H146,0)</f>
        <v>0</v>
      </c>
      <c r="BL146" s="18" t="s">
        <v>136</v>
      </c>
      <c r="BM146" s="181" t="s">
        <v>673</v>
      </c>
    </row>
    <row r="147" spans="1:51" s="15" customFormat="1" ht="12">
      <c r="A147" s="15"/>
      <c r="B147" s="200"/>
      <c r="C147" s="15"/>
      <c r="D147" s="184" t="s">
        <v>138</v>
      </c>
      <c r="E147" s="201" t="s">
        <v>1</v>
      </c>
      <c r="F147" s="202" t="s">
        <v>161</v>
      </c>
      <c r="G147" s="15"/>
      <c r="H147" s="201" t="s">
        <v>1</v>
      </c>
      <c r="I147" s="203"/>
      <c r="J147" s="15"/>
      <c r="K147" s="15"/>
      <c r="L147" s="200"/>
      <c r="M147" s="204"/>
      <c r="N147" s="205"/>
      <c r="O147" s="205"/>
      <c r="P147" s="205"/>
      <c r="Q147" s="205"/>
      <c r="R147" s="205"/>
      <c r="S147" s="205"/>
      <c r="T147" s="20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01" t="s">
        <v>138</v>
      </c>
      <c r="AU147" s="201" t="s">
        <v>83</v>
      </c>
      <c r="AV147" s="15" t="s">
        <v>8</v>
      </c>
      <c r="AW147" s="15" t="s">
        <v>31</v>
      </c>
      <c r="AX147" s="15" t="s">
        <v>74</v>
      </c>
      <c r="AY147" s="201" t="s">
        <v>129</v>
      </c>
    </row>
    <row r="148" spans="1:51" s="13" customFormat="1" ht="12">
      <c r="A148" s="13"/>
      <c r="B148" s="183"/>
      <c r="C148" s="13"/>
      <c r="D148" s="184" t="s">
        <v>138</v>
      </c>
      <c r="E148" s="185" t="s">
        <v>1</v>
      </c>
      <c r="F148" s="186" t="s">
        <v>674</v>
      </c>
      <c r="G148" s="13"/>
      <c r="H148" s="187">
        <v>589.22</v>
      </c>
      <c r="I148" s="188"/>
      <c r="J148" s="13"/>
      <c r="K148" s="13"/>
      <c r="L148" s="183"/>
      <c r="M148" s="189"/>
      <c r="N148" s="190"/>
      <c r="O148" s="190"/>
      <c r="P148" s="190"/>
      <c r="Q148" s="190"/>
      <c r="R148" s="190"/>
      <c r="S148" s="190"/>
      <c r="T148" s="19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5" t="s">
        <v>138</v>
      </c>
      <c r="AU148" s="185" t="s">
        <v>83</v>
      </c>
      <c r="AV148" s="13" t="s">
        <v>83</v>
      </c>
      <c r="AW148" s="13" t="s">
        <v>31</v>
      </c>
      <c r="AX148" s="13" t="s">
        <v>74</v>
      </c>
      <c r="AY148" s="185" t="s">
        <v>129</v>
      </c>
    </row>
    <row r="149" spans="1:51" s="13" customFormat="1" ht="12">
      <c r="A149" s="13"/>
      <c r="B149" s="183"/>
      <c r="C149" s="13"/>
      <c r="D149" s="184" t="s">
        <v>138</v>
      </c>
      <c r="E149" s="185" t="s">
        <v>1</v>
      </c>
      <c r="F149" s="186" t="s">
        <v>675</v>
      </c>
      <c r="G149" s="13"/>
      <c r="H149" s="187">
        <v>214.4</v>
      </c>
      <c r="I149" s="188"/>
      <c r="J149" s="13"/>
      <c r="K149" s="13"/>
      <c r="L149" s="183"/>
      <c r="M149" s="189"/>
      <c r="N149" s="190"/>
      <c r="O149" s="190"/>
      <c r="P149" s="190"/>
      <c r="Q149" s="190"/>
      <c r="R149" s="190"/>
      <c r="S149" s="190"/>
      <c r="T149" s="19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5" t="s">
        <v>138</v>
      </c>
      <c r="AU149" s="185" t="s">
        <v>83</v>
      </c>
      <c r="AV149" s="13" t="s">
        <v>83</v>
      </c>
      <c r="AW149" s="13" t="s">
        <v>31</v>
      </c>
      <c r="AX149" s="13" t="s">
        <v>74</v>
      </c>
      <c r="AY149" s="185" t="s">
        <v>129</v>
      </c>
    </row>
    <row r="150" spans="1:51" s="14" customFormat="1" ht="12">
      <c r="A150" s="14"/>
      <c r="B150" s="192"/>
      <c r="C150" s="14"/>
      <c r="D150" s="184" t="s">
        <v>138</v>
      </c>
      <c r="E150" s="193" t="s">
        <v>1</v>
      </c>
      <c r="F150" s="194" t="s">
        <v>145</v>
      </c>
      <c r="G150" s="14"/>
      <c r="H150" s="195">
        <v>803.62</v>
      </c>
      <c r="I150" s="196"/>
      <c r="J150" s="14"/>
      <c r="K150" s="14"/>
      <c r="L150" s="192"/>
      <c r="M150" s="197"/>
      <c r="N150" s="198"/>
      <c r="O150" s="198"/>
      <c r="P150" s="198"/>
      <c r="Q150" s="198"/>
      <c r="R150" s="198"/>
      <c r="S150" s="198"/>
      <c r="T150" s="19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193" t="s">
        <v>138</v>
      </c>
      <c r="AU150" s="193" t="s">
        <v>83</v>
      </c>
      <c r="AV150" s="14" t="s">
        <v>136</v>
      </c>
      <c r="AW150" s="14" t="s">
        <v>31</v>
      </c>
      <c r="AX150" s="14" t="s">
        <v>8</v>
      </c>
      <c r="AY150" s="193" t="s">
        <v>129</v>
      </c>
    </row>
    <row r="151" spans="1:65" s="2" customFormat="1" ht="21.75" customHeight="1">
      <c r="A151" s="37"/>
      <c r="B151" s="170"/>
      <c r="C151" s="171" t="s">
        <v>170</v>
      </c>
      <c r="D151" s="171" t="s">
        <v>131</v>
      </c>
      <c r="E151" s="172" t="s">
        <v>171</v>
      </c>
      <c r="F151" s="173" t="s">
        <v>172</v>
      </c>
      <c r="G151" s="174" t="s">
        <v>134</v>
      </c>
      <c r="H151" s="175">
        <v>803.62</v>
      </c>
      <c r="I151" s="176"/>
      <c r="J151" s="175">
        <f>ROUND(I151*H151,0)</f>
        <v>0</v>
      </c>
      <c r="K151" s="173" t="s">
        <v>135</v>
      </c>
      <c r="L151" s="38"/>
      <c r="M151" s="177" t="s">
        <v>1</v>
      </c>
      <c r="N151" s="178" t="s">
        <v>39</v>
      </c>
      <c r="O151" s="76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1" t="s">
        <v>136</v>
      </c>
      <c r="AT151" s="181" t="s">
        <v>131</v>
      </c>
      <c r="AU151" s="181" t="s">
        <v>83</v>
      </c>
      <c r="AY151" s="18" t="s">
        <v>129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18" t="s">
        <v>8</v>
      </c>
      <c r="BK151" s="182">
        <f>ROUND(I151*H151,0)</f>
        <v>0</v>
      </c>
      <c r="BL151" s="18" t="s">
        <v>136</v>
      </c>
      <c r="BM151" s="181" t="s">
        <v>676</v>
      </c>
    </row>
    <row r="152" spans="1:65" s="2" customFormat="1" ht="37.8" customHeight="1">
      <c r="A152" s="37"/>
      <c r="B152" s="170"/>
      <c r="C152" s="171" t="s">
        <v>174</v>
      </c>
      <c r="D152" s="171" t="s">
        <v>131</v>
      </c>
      <c r="E152" s="172" t="s">
        <v>175</v>
      </c>
      <c r="F152" s="173" t="s">
        <v>176</v>
      </c>
      <c r="G152" s="174" t="s">
        <v>155</v>
      </c>
      <c r="H152" s="175">
        <v>321.45</v>
      </c>
      <c r="I152" s="176"/>
      <c r="J152" s="175">
        <f>ROUND(I152*H152,0)</f>
        <v>0</v>
      </c>
      <c r="K152" s="173" t="s">
        <v>135</v>
      </c>
      <c r="L152" s="38"/>
      <c r="M152" s="177" t="s">
        <v>1</v>
      </c>
      <c r="N152" s="178" t="s">
        <v>39</v>
      </c>
      <c r="O152" s="76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1" t="s">
        <v>136</v>
      </c>
      <c r="AT152" s="181" t="s">
        <v>131</v>
      </c>
      <c r="AU152" s="181" t="s">
        <v>83</v>
      </c>
      <c r="AY152" s="18" t="s">
        <v>129</v>
      </c>
      <c r="BE152" s="182">
        <f>IF(N152="základní",J152,0)</f>
        <v>0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18" t="s">
        <v>8</v>
      </c>
      <c r="BK152" s="182">
        <f>ROUND(I152*H152,0)</f>
        <v>0</v>
      </c>
      <c r="BL152" s="18" t="s">
        <v>136</v>
      </c>
      <c r="BM152" s="181" t="s">
        <v>677</v>
      </c>
    </row>
    <row r="153" spans="1:51" s="13" customFormat="1" ht="12">
      <c r="A153" s="13"/>
      <c r="B153" s="183"/>
      <c r="C153" s="13"/>
      <c r="D153" s="184" t="s">
        <v>138</v>
      </c>
      <c r="E153" s="185" t="s">
        <v>1</v>
      </c>
      <c r="F153" s="186" t="s">
        <v>678</v>
      </c>
      <c r="G153" s="13"/>
      <c r="H153" s="187">
        <v>321.45</v>
      </c>
      <c r="I153" s="188"/>
      <c r="J153" s="13"/>
      <c r="K153" s="13"/>
      <c r="L153" s="183"/>
      <c r="M153" s="189"/>
      <c r="N153" s="190"/>
      <c r="O153" s="190"/>
      <c r="P153" s="190"/>
      <c r="Q153" s="190"/>
      <c r="R153" s="190"/>
      <c r="S153" s="190"/>
      <c r="T153" s="19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5" t="s">
        <v>138</v>
      </c>
      <c r="AU153" s="185" t="s">
        <v>83</v>
      </c>
      <c r="AV153" s="13" t="s">
        <v>83</v>
      </c>
      <c r="AW153" s="13" t="s">
        <v>31</v>
      </c>
      <c r="AX153" s="13" t="s">
        <v>8</v>
      </c>
      <c r="AY153" s="185" t="s">
        <v>129</v>
      </c>
    </row>
    <row r="154" spans="1:65" s="2" customFormat="1" ht="24.15" customHeight="1">
      <c r="A154" s="37"/>
      <c r="B154" s="170"/>
      <c r="C154" s="171" t="s">
        <v>179</v>
      </c>
      <c r="D154" s="171" t="s">
        <v>131</v>
      </c>
      <c r="E154" s="172" t="s">
        <v>180</v>
      </c>
      <c r="F154" s="173" t="s">
        <v>181</v>
      </c>
      <c r="G154" s="174" t="s">
        <v>182</v>
      </c>
      <c r="H154" s="175">
        <v>546.47</v>
      </c>
      <c r="I154" s="176"/>
      <c r="J154" s="175">
        <f>ROUND(I154*H154,0)</f>
        <v>0</v>
      </c>
      <c r="K154" s="173" t="s">
        <v>135</v>
      </c>
      <c r="L154" s="38"/>
      <c r="M154" s="177" t="s">
        <v>1</v>
      </c>
      <c r="N154" s="178" t="s">
        <v>39</v>
      </c>
      <c r="O154" s="76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1" t="s">
        <v>136</v>
      </c>
      <c r="AT154" s="181" t="s">
        <v>131</v>
      </c>
      <c r="AU154" s="181" t="s">
        <v>83</v>
      </c>
      <c r="AY154" s="18" t="s">
        <v>129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8" t="s">
        <v>8</v>
      </c>
      <c r="BK154" s="182">
        <f>ROUND(I154*H154,0)</f>
        <v>0</v>
      </c>
      <c r="BL154" s="18" t="s">
        <v>136</v>
      </c>
      <c r="BM154" s="181" t="s">
        <v>679</v>
      </c>
    </row>
    <row r="155" spans="1:51" s="13" customFormat="1" ht="12">
      <c r="A155" s="13"/>
      <c r="B155" s="183"/>
      <c r="C155" s="13"/>
      <c r="D155" s="184" t="s">
        <v>138</v>
      </c>
      <c r="E155" s="185" t="s">
        <v>1</v>
      </c>
      <c r="F155" s="186" t="s">
        <v>680</v>
      </c>
      <c r="G155" s="13"/>
      <c r="H155" s="187">
        <v>546.47</v>
      </c>
      <c r="I155" s="188"/>
      <c r="J155" s="13"/>
      <c r="K155" s="13"/>
      <c r="L155" s="183"/>
      <c r="M155" s="189"/>
      <c r="N155" s="190"/>
      <c r="O155" s="190"/>
      <c r="P155" s="190"/>
      <c r="Q155" s="190"/>
      <c r="R155" s="190"/>
      <c r="S155" s="190"/>
      <c r="T155" s="19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5" t="s">
        <v>138</v>
      </c>
      <c r="AU155" s="185" t="s">
        <v>83</v>
      </c>
      <c r="AV155" s="13" t="s">
        <v>83</v>
      </c>
      <c r="AW155" s="13" t="s">
        <v>31</v>
      </c>
      <c r="AX155" s="13" t="s">
        <v>8</v>
      </c>
      <c r="AY155" s="185" t="s">
        <v>129</v>
      </c>
    </row>
    <row r="156" spans="1:65" s="2" customFormat="1" ht="16.5" customHeight="1">
      <c r="A156" s="37"/>
      <c r="B156" s="170"/>
      <c r="C156" s="171" t="s">
        <v>185</v>
      </c>
      <c r="D156" s="171" t="s">
        <v>131</v>
      </c>
      <c r="E156" s="172" t="s">
        <v>186</v>
      </c>
      <c r="F156" s="173" t="s">
        <v>187</v>
      </c>
      <c r="G156" s="174" t="s">
        <v>155</v>
      </c>
      <c r="H156" s="175">
        <v>321.45</v>
      </c>
      <c r="I156" s="176"/>
      <c r="J156" s="175">
        <f>ROUND(I156*H156,0)</f>
        <v>0</v>
      </c>
      <c r="K156" s="173" t="s">
        <v>135</v>
      </c>
      <c r="L156" s="38"/>
      <c r="M156" s="177" t="s">
        <v>1</v>
      </c>
      <c r="N156" s="178" t="s">
        <v>39</v>
      </c>
      <c r="O156" s="76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1" t="s">
        <v>136</v>
      </c>
      <c r="AT156" s="181" t="s">
        <v>131</v>
      </c>
      <c r="AU156" s="181" t="s">
        <v>83</v>
      </c>
      <c r="AY156" s="18" t="s">
        <v>129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8" t="s">
        <v>8</v>
      </c>
      <c r="BK156" s="182">
        <f>ROUND(I156*H156,0)</f>
        <v>0</v>
      </c>
      <c r="BL156" s="18" t="s">
        <v>136</v>
      </c>
      <c r="BM156" s="181" t="s">
        <v>681</v>
      </c>
    </row>
    <row r="157" spans="1:65" s="2" customFormat="1" ht="24.15" customHeight="1">
      <c r="A157" s="37"/>
      <c r="B157" s="170"/>
      <c r="C157" s="171" t="s">
        <v>189</v>
      </c>
      <c r="D157" s="171" t="s">
        <v>131</v>
      </c>
      <c r="E157" s="172" t="s">
        <v>190</v>
      </c>
      <c r="F157" s="173" t="s">
        <v>191</v>
      </c>
      <c r="G157" s="174" t="s">
        <v>155</v>
      </c>
      <c r="H157" s="175">
        <v>225.33</v>
      </c>
      <c r="I157" s="176"/>
      <c r="J157" s="175">
        <f>ROUND(I157*H157,0)</f>
        <v>0</v>
      </c>
      <c r="K157" s="173" t="s">
        <v>135</v>
      </c>
      <c r="L157" s="38"/>
      <c r="M157" s="177" t="s">
        <v>1</v>
      </c>
      <c r="N157" s="178" t="s">
        <v>39</v>
      </c>
      <c r="O157" s="76"/>
      <c r="P157" s="179">
        <f>O157*H157</f>
        <v>0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1" t="s">
        <v>136</v>
      </c>
      <c r="AT157" s="181" t="s">
        <v>131</v>
      </c>
      <c r="AU157" s="181" t="s">
        <v>83</v>
      </c>
      <c r="AY157" s="18" t="s">
        <v>129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18" t="s">
        <v>8</v>
      </c>
      <c r="BK157" s="182">
        <f>ROUND(I157*H157,0)</f>
        <v>0</v>
      </c>
      <c r="BL157" s="18" t="s">
        <v>136</v>
      </c>
      <c r="BM157" s="181" t="s">
        <v>682</v>
      </c>
    </row>
    <row r="158" spans="1:51" s="13" customFormat="1" ht="12">
      <c r="A158" s="13"/>
      <c r="B158" s="183"/>
      <c r="C158" s="13"/>
      <c r="D158" s="184" t="s">
        <v>138</v>
      </c>
      <c r="E158" s="185" t="s">
        <v>1</v>
      </c>
      <c r="F158" s="186" t="s">
        <v>683</v>
      </c>
      <c r="G158" s="13"/>
      <c r="H158" s="187">
        <v>225.33</v>
      </c>
      <c r="I158" s="188"/>
      <c r="J158" s="13"/>
      <c r="K158" s="13"/>
      <c r="L158" s="183"/>
      <c r="M158" s="189"/>
      <c r="N158" s="190"/>
      <c r="O158" s="190"/>
      <c r="P158" s="190"/>
      <c r="Q158" s="190"/>
      <c r="R158" s="190"/>
      <c r="S158" s="190"/>
      <c r="T158" s="19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5" t="s">
        <v>138</v>
      </c>
      <c r="AU158" s="185" t="s">
        <v>83</v>
      </c>
      <c r="AV158" s="13" t="s">
        <v>83</v>
      </c>
      <c r="AW158" s="13" t="s">
        <v>31</v>
      </c>
      <c r="AX158" s="13" t="s">
        <v>8</v>
      </c>
      <c r="AY158" s="185" t="s">
        <v>129</v>
      </c>
    </row>
    <row r="159" spans="1:65" s="2" customFormat="1" ht="16.5" customHeight="1">
      <c r="A159" s="37"/>
      <c r="B159" s="170"/>
      <c r="C159" s="207" t="s">
        <v>194</v>
      </c>
      <c r="D159" s="207" t="s">
        <v>195</v>
      </c>
      <c r="E159" s="208" t="s">
        <v>196</v>
      </c>
      <c r="F159" s="209" t="s">
        <v>197</v>
      </c>
      <c r="G159" s="210" t="s">
        <v>182</v>
      </c>
      <c r="H159" s="211">
        <v>395.71</v>
      </c>
      <c r="I159" s="212"/>
      <c r="J159" s="211">
        <f>ROUND(I159*H159,0)</f>
        <v>0</v>
      </c>
      <c r="K159" s="209" t="s">
        <v>135</v>
      </c>
      <c r="L159" s="213"/>
      <c r="M159" s="214" t="s">
        <v>1</v>
      </c>
      <c r="N159" s="215" t="s">
        <v>39</v>
      </c>
      <c r="O159" s="76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1" t="s">
        <v>174</v>
      </c>
      <c r="AT159" s="181" t="s">
        <v>195</v>
      </c>
      <c r="AU159" s="181" t="s">
        <v>83</v>
      </c>
      <c r="AY159" s="18" t="s">
        <v>129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18" t="s">
        <v>8</v>
      </c>
      <c r="BK159" s="182">
        <f>ROUND(I159*H159,0)</f>
        <v>0</v>
      </c>
      <c r="BL159" s="18" t="s">
        <v>136</v>
      </c>
      <c r="BM159" s="181" t="s">
        <v>684</v>
      </c>
    </row>
    <row r="160" spans="1:51" s="13" customFormat="1" ht="12">
      <c r="A160" s="13"/>
      <c r="B160" s="183"/>
      <c r="C160" s="13"/>
      <c r="D160" s="184" t="s">
        <v>138</v>
      </c>
      <c r="E160" s="185" t="s">
        <v>1</v>
      </c>
      <c r="F160" s="186" t="s">
        <v>685</v>
      </c>
      <c r="G160" s="13"/>
      <c r="H160" s="187">
        <v>395.71</v>
      </c>
      <c r="I160" s="188"/>
      <c r="J160" s="13"/>
      <c r="K160" s="13"/>
      <c r="L160" s="183"/>
      <c r="M160" s="189"/>
      <c r="N160" s="190"/>
      <c r="O160" s="190"/>
      <c r="P160" s="190"/>
      <c r="Q160" s="190"/>
      <c r="R160" s="190"/>
      <c r="S160" s="190"/>
      <c r="T160" s="19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5" t="s">
        <v>138</v>
      </c>
      <c r="AU160" s="185" t="s">
        <v>83</v>
      </c>
      <c r="AV160" s="13" t="s">
        <v>83</v>
      </c>
      <c r="AW160" s="13" t="s">
        <v>31</v>
      </c>
      <c r="AX160" s="13" t="s">
        <v>8</v>
      </c>
      <c r="AY160" s="185" t="s">
        <v>129</v>
      </c>
    </row>
    <row r="161" spans="1:65" s="2" customFormat="1" ht="24.15" customHeight="1">
      <c r="A161" s="37"/>
      <c r="B161" s="170"/>
      <c r="C161" s="171" t="s">
        <v>200</v>
      </c>
      <c r="D161" s="171" t="s">
        <v>131</v>
      </c>
      <c r="E161" s="172" t="s">
        <v>201</v>
      </c>
      <c r="F161" s="173" t="s">
        <v>202</v>
      </c>
      <c r="G161" s="174" t="s">
        <v>155</v>
      </c>
      <c r="H161" s="175">
        <v>76.9</v>
      </c>
      <c r="I161" s="176"/>
      <c r="J161" s="175">
        <f>ROUND(I161*H161,0)</f>
        <v>0</v>
      </c>
      <c r="K161" s="173" t="s">
        <v>135</v>
      </c>
      <c r="L161" s="38"/>
      <c r="M161" s="177" t="s">
        <v>1</v>
      </c>
      <c r="N161" s="178" t="s">
        <v>39</v>
      </c>
      <c r="O161" s="76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1" t="s">
        <v>136</v>
      </c>
      <c r="AT161" s="181" t="s">
        <v>131</v>
      </c>
      <c r="AU161" s="181" t="s">
        <v>83</v>
      </c>
      <c r="AY161" s="18" t="s">
        <v>129</v>
      </c>
      <c r="BE161" s="182">
        <f>IF(N161="základní",J161,0)</f>
        <v>0</v>
      </c>
      <c r="BF161" s="182">
        <f>IF(N161="snížená",J161,0)</f>
        <v>0</v>
      </c>
      <c r="BG161" s="182">
        <f>IF(N161="zákl. přenesená",J161,0)</f>
        <v>0</v>
      </c>
      <c r="BH161" s="182">
        <f>IF(N161="sníž. přenesená",J161,0)</f>
        <v>0</v>
      </c>
      <c r="BI161" s="182">
        <f>IF(N161="nulová",J161,0)</f>
        <v>0</v>
      </c>
      <c r="BJ161" s="18" t="s">
        <v>8</v>
      </c>
      <c r="BK161" s="182">
        <f>ROUND(I161*H161,0)</f>
        <v>0</v>
      </c>
      <c r="BL161" s="18" t="s">
        <v>136</v>
      </c>
      <c r="BM161" s="181" t="s">
        <v>686</v>
      </c>
    </row>
    <row r="162" spans="1:51" s="15" customFormat="1" ht="12">
      <c r="A162" s="15"/>
      <c r="B162" s="200"/>
      <c r="C162" s="15"/>
      <c r="D162" s="184" t="s">
        <v>138</v>
      </c>
      <c r="E162" s="201" t="s">
        <v>1</v>
      </c>
      <c r="F162" s="202" t="s">
        <v>161</v>
      </c>
      <c r="G162" s="15"/>
      <c r="H162" s="201" t="s">
        <v>1</v>
      </c>
      <c r="I162" s="203"/>
      <c r="J162" s="15"/>
      <c r="K162" s="15"/>
      <c r="L162" s="200"/>
      <c r="M162" s="204"/>
      <c r="N162" s="205"/>
      <c r="O162" s="205"/>
      <c r="P162" s="205"/>
      <c r="Q162" s="205"/>
      <c r="R162" s="205"/>
      <c r="S162" s="205"/>
      <c r="T162" s="20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01" t="s">
        <v>138</v>
      </c>
      <c r="AU162" s="201" t="s">
        <v>83</v>
      </c>
      <c r="AV162" s="15" t="s">
        <v>8</v>
      </c>
      <c r="AW162" s="15" t="s">
        <v>31</v>
      </c>
      <c r="AX162" s="15" t="s">
        <v>74</v>
      </c>
      <c r="AY162" s="201" t="s">
        <v>129</v>
      </c>
    </row>
    <row r="163" spans="1:51" s="13" customFormat="1" ht="12">
      <c r="A163" s="13"/>
      <c r="B163" s="183"/>
      <c r="C163" s="13"/>
      <c r="D163" s="184" t="s">
        <v>138</v>
      </c>
      <c r="E163" s="185" t="s">
        <v>1</v>
      </c>
      <c r="F163" s="186" t="s">
        <v>687</v>
      </c>
      <c r="G163" s="13"/>
      <c r="H163" s="187">
        <v>55.46</v>
      </c>
      <c r="I163" s="188"/>
      <c r="J163" s="13"/>
      <c r="K163" s="13"/>
      <c r="L163" s="183"/>
      <c r="M163" s="189"/>
      <c r="N163" s="190"/>
      <c r="O163" s="190"/>
      <c r="P163" s="190"/>
      <c r="Q163" s="190"/>
      <c r="R163" s="190"/>
      <c r="S163" s="190"/>
      <c r="T163" s="19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5" t="s">
        <v>138</v>
      </c>
      <c r="AU163" s="185" t="s">
        <v>83</v>
      </c>
      <c r="AV163" s="13" t="s">
        <v>83</v>
      </c>
      <c r="AW163" s="13" t="s">
        <v>31</v>
      </c>
      <c r="AX163" s="13" t="s">
        <v>74</v>
      </c>
      <c r="AY163" s="185" t="s">
        <v>129</v>
      </c>
    </row>
    <row r="164" spans="1:51" s="13" customFormat="1" ht="12">
      <c r="A164" s="13"/>
      <c r="B164" s="183"/>
      <c r="C164" s="13"/>
      <c r="D164" s="184" t="s">
        <v>138</v>
      </c>
      <c r="E164" s="185" t="s">
        <v>1</v>
      </c>
      <c r="F164" s="186" t="s">
        <v>688</v>
      </c>
      <c r="G164" s="13"/>
      <c r="H164" s="187">
        <v>21.44</v>
      </c>
      <c r="I164" s="188"/>
      <c r="J164" s="13"/>
      <c r="K164" s="13"/>
      <c r="L164" s="183"/>
      <c r="M164" s="189"/>
      <c r="N164" s="190"/>
      <c r="O164" s="190"/>
      <c r="P164" s="190"/>
      <c r="Q164" s="190"/>
      <c r="R164" s="190"/>
      <c r="S164" s="190"/>
      <c r="T164" s="19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5" t="s">
        <v>138</v>
      </c>
      <c r="AU164" s="185" t="s">
        <v>83</v>
      </c>
      <c r="AV164" s="13" t="s">
        <v>83</v>
      </c>
      <c r="AW164" s="13" t="s">
        <v>31</v>
      </c>
      <c r="AX164" s="13" t="s">
        <v>74</v>
      </c>
      <c r="AY164" s="185" t="s">
        <v>129</v>
      </c>
    </row>
    <row r="165" spans="1:51" s="14" customFormat="1" ht="12">
      <c r="A165" s="14"/>
      <c r="B165" s="192"/>
      <c r="C165" s="14"/>
      <c r="D165" s="184" t="s">
        <v>138</v>
      </c>
      <c r="E165" s="193" t="s">
        <v>1</v>
      </c>
      <c r="F165" s="194" t="s">
        <v>145</v>
      </c>
      <c r="G165" s="14"/>
      <c r="H165" s="195">
        <v>76.9</v>
      </c>
      <c r="I165" s="196"/>
      <c r="J165" s="14"/>
      <c r="K165" s="14"/>
      <c r="L165" s="192"/>
      <c r="M165" s="197"/>
      <c r="N165" s="198"/>
      <c r="O165" s="198"/>
      <c r="P165" s="198"/>
      <c r="Q165" s="198"/>
      <c r="R165" s="198"/>
      <c r="S165" s="198"/>
      <c r="T165" s="19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193" t="s">
        <v>138</v>
      </c>
      <c r="AU165" s="193" t="s">
        <v>83</v>
      </c>
      <c r="AV165" s="14" t="s">
        <v>136</v>
      </c>
      <c r="AW165" s="14" t="s">
        <v>31</v>
      </c>
      <c r="AX165" s="14" t="s">
        <v>8</v>
      </c>
      <c r="AY165" s="193" t="s">
        <v>129</v>
      </c>
    </row>
    <row r="166" spans="1:65" s="2" customFormat="1" ht="16.5" customHeight="1">
      <c r="A166" s="37"/>
      <c r="B166" s="170"/>
      <c r="C166" s="207" t="s">
        <v>206</v>
      </c>
      <c r="D166" s="207" t="s">
        <v>195</v>
      </c>
      <c r="E166" s="208" t="s">
        <v>207</v>
      </c>
      <c r="F166" s="209" t="s">
        <v>208</v>
      </c>
      <c r="G166" s="210" t="s">
        <v>182</v>
      </c>
      <c r="H166" s="211">
        <v>138.42</v>
      </c>
      <c r="I166" s="212"/>
      <c r="J166" s="211">
        <f>ROUND(I166*H166,0)</f>
        <v>0</v>
      </c>
      <c r="K166" s="209" t="s">
        <v>135</v>
      </c>
      <c r="L166" s="213"/>
      <c r="M166" s="214" t="s">
        <v>1</v>
      </c>
      <c r="N166" s="215" t="s">
        <v>39</v>
      </c>
      <c r="O166" s="76"/>
      <c r="P166" s="179">
        <f>O166*H166</f>
        <v>0</v>
      </c>
      <c r="Q166" s="179">
        <v>0</v>
      </c>
      <c r="R166" s="179">
        <f>Q166*H166</f>
        <v>0</v>
      </c>
      <c r="S166" s="179">
        <v>0</v>
      </c>
      <c r="T166" s="18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1" t="s">
        <v>174</v>
      </c>
      <c r="AT166" s="181" t="s">
        <v>195</v>
      </c>
      <c r="AU166" s="181" t="s">
        <v>83</v>
      </c>
      <c r="AY166" s="18" t="s">
        <v>129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18" t="s">
        <v>8</v>
      </c>
      <c r="BK166" s="182">
        <f>ROUND(I166*H166,0)</f>
        <v>0</v>
      </c>
      <c r="BL166" s="18" t="s">
        <v>136</v>
      </c>
      <c r="BM166" s="181" t="s">
        <v>689</v>
      </c>
    </row>
    <row r="167" spans="1:51" s="13" customFormat="1" ht="12">
      <c r="A167" s="13"/>
      <c r="B167" s="183"/>
      <c r="C167" s="13"/>
      <c r="D167" s="184" t="s">
        <v>138</v>
      </c>
      <c r="E167" s="185" t="s">
        <v>1</v>
      </c>
      <c r="F167" s="186" t="s">
        <v>690</v>
      </c>
      <c r="G167" s="13"/>
      <c r="H167" s="187">
        <v>138.42</v>
      </c>
      <c r="I167" s="188"/>
      <c r="J167" s="13"/>
      <c r="K167" s="13"/>
      <c r="L167" s="183"/>
      <c r="M167" s="189"/>
      <c r="N167" s="190"/>
      <c r="O167" s="190"/>
      <c r="P167" s="190"/>
      <c r="Q167" s="190"/>
      <c r="R167" s="190"/>
      <c r="S167" s="190"/>
      <c r="T167" s="19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5" t="s">
        <v>138</v>
      </c>
      <c r="AU167" s="185" t="s">
        <v>83</v>
      </c>
      <c r="AV167" s="13" t="s">
        <v>83</v>
      </c>
      <c r="AW167" s="13" t="s">
        <v>31</v>
      </c>
      <c r="AX167" s="13" t="s">
        <v>8</v>
      </c>
      <c r="AY167" s="185" t="s">
        <v>129</v>
      </c>
    </row>
    <row r="168" spans="1:63" s="12" customFormat="1" ht="22.8" customHeight="1">
      <c r="A168" s="12"/>
      <c r="B168" s="157"/>
      <c r="C168" s="12"/>
      <c r="D168" s="158" t="s">
        <v>73</v>
      </c>
      <c r="E168" s="168" t="s">
        <v>136</v>
      </c>
      <c r="F168" s="168" t="s">
        <v>211</v>
      </c>
      <c r="G168" s="12"/>
      <c r="H168" s="12"/>
      <c r="I168" s="160"/>
      <c r="J168" s="169">
        <f>BK168</f>
        <v>0</v>
      </c>
      <c r="K168" s="12"/>
      <c r="L168" s="157"/>
      <c r="M168" s="162"/>
      <c r="N168" s="163"/>
      <c r="O168" s="163"/>
      <c r="P168" s="164">
        <f>SUM(P169:P177)</f>
        <v>0</v>
      </c>
      <c r="Q168" s="163"/>
      <c r="R168" s="164">
        <f>SUM(R169:R177)</f>
        <v>0.00958896</v>
      </c>
      <c r="S168" s="163"/>
      <c r="T168" s="165">
        <f>SUM(T169:T177)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58" t="s">
        <v>8</v>
      </c>
      <c r="AT168" s="166" t="s">
        <v>73</v>
      </c>
      <c r="AU168" s="166" t="s">
        <v>8</v>
      </c>
      <c r="AY168" s="158" t="s">
        <v>129</v>
      </c>
      <c r="BK168" s="167">
        <f>SUM(BK169:BK177)</f>
        <v>0</v>
      </c>
    </row>
    <row r="169" spans="1:65" s="2" customFormat="1" ht="16.5" customHeight="1">
      <c r="A169" s="37"/>
      <c r="B169" s="170"/>
      <c r="C169" s="171" t="s">
        <v>9</v>
      </c>
      <c r="D169" s="171" t="s">
        <v>131</v>
      </c>
      <c r="E169" s="172" t="s">
        <v>212</v>
      </c>
      <c r="F169" s="173" t="s">
        <v>213</v>
      </c>
      <c r="G169" s="174" t="s">
        <v>155</v>
      </c>
      <c r="H169" s="175">
        <v>19.22</v>
      </c>
      <c r="I169" s="176"/>
      <c r="J169" s="175">
        <f>ROUND(I169*H169,0)</f>
        <v>0</v>
      </c>
      <c r="K169" s="173" t="s">
        <v>135</v>
      </c>
      <c r="L169" s="38"/>
      <c r="M169" s="177" t="s">
        <v>1</v>
      </c>
      <c r="N169" s="178" t="s">
        <v>39</v>
      </c>
      <c r="O169" s="76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1" t="s">
        <v>136</v>
      </c>
      <c r="AT169" s="181" t="s">
        <v>131</v>
      </c>
      <c r="AU169" s="181" t="s">
        <v>83</v>
      </c>
      <c r="AY169" s="18" t="s">
        <v>129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18" t="s">
        <v>8</v>
      </c>
      <c r="BK169" s="182">
        <f>ROUND(I169*H169,0)</f>
        <v>0</v>
      </c>
      <c r="BL169" s="18" t="s">
        <v>136</v>
      </c>
      <c r="BM169" s="181" t="s">
        <v>691</v>
      </c>
    </row>
    <row r="170" spans="1:51" s="15" customFormat="1" ht="12">
      <c r="A170" s="15"/>
      <c r="B170" s="200"/>
      <c r="C170" s="15"/>
      <c r="D170" s="184" t="s">
        <v>138</v>
      </c>
      <c r="E170" s="201" t="s">
        <v>1</v>
      </c>
      <c r="F170" s="202" t="s">
        <v>161</v>
      </c>
      <c r="G170" s="15"/>
      <c r="H170" s="201" t="s">
        <v>1</v>
      </c>
      <c r="I170" s="203"/>
      <c r="J170" s="15"/>
      <c r="K170" s="15"/>
      <c r="L170" s="200"/>
      <c r="M170" s="204"/>
      <c r="N170" s="205"/>
      <c r="O170" s="205"/>
      <c r="P170" s="205"/>
      <c r="Q170" s="205"/>
      <c r="R170" s="205"/>
      <c r="S170" s="205"/>
      <c r="T170" s="20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01" t="s">
        <v>138</v>
      </c>
      <c r="AU170" s="201" t="s">
        <v>83</v>
      </c>
      <c r="AV170" s="15" t="s">
        <v>8</v>
      </c>
      <c r="AW170" s="15" t="s">
        <v>31</v>
      </c>
      <c r="AX170" s="15" t="s">
        <v>74</v>
      </c>
      <c r="AY170" s="201" t="s">
        <v>129</v>
      </c>
    </row>
    <row r="171" spans="1:51" s="13" customFormat="1" ht="12">
      <c r="A171" s="13"/>
      <c r="B171" s="183"/>
      <c r="C171" s="13"/>
      <c r="D171" s="184" t="s">
        <v>138</v>
      </c>
      <c r="E171" s="185" t="s">
        <v>1</v>
      </c>
      <c r="F171" s="186" t="s">
        <v>692</v>
      </c>
      <c r="G171" s="13"/>
      <c r="H171" s="187">
        <v>13.86</v>
      </c>
      <c r="I171" s="188"/>
      <c r="J171" s="13"/>
      <c r="K171" s="13"/>
      <c r="L171" s="183"/>
      <c r="M171" s="189"/>
      <c r="N171" s="190"/>
      <c r="O171" s="190"/>
      <c r="P171" s="190"/>
      <c r="Q171" s="190"/>
      <c r="R171" s="190"/>
      <c r="S171" s="190"/>
      <c r="T171" s="19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5" t="s">
        <v>138</v>
      </c>
      <c r="AU171" s="185" t="s">
        <v>83</v>
      </c>
      <c r="AV171" s="13" t="s">
        <v>83</v>
      </c>
      <c r="AW171" s="13" t="s">
        <v>31</v>
      </c>
      <c r="AX171" s="13" t="s">
        <v>74</v>
      </c>
      <c r="AY171" s="185" t="s">
        <v>129</v>
      </c>
    </row>
    <row r="172" spans="1:51" s="13" customFormat="1" ht="12">
      <c r="A172" s="13"/>
      <c r="B172" s="183"/>
      <c r="C172" s="13"/>
      <c r="D172" s="184" t="s">
        <v>138</v>
      </c>
      <c r="E172" s="185" t="s">
        <v>1</v>
      </c>
      <c r="F172" s="186" t="s">
        <v>693</v>
      </c>
      <c r="G172" s="13"/>
      <c r="H172" s="187">
        <v>5.36</v>
      </c>
      <c r="I172" s="188"/>
      <c r="J172" s="13"/>
      <c r="K172" s="13"/>
      <c r="L172" s="183"/>
      <c r="M172" s="189"/>
      <c r="N172" s="190"/>
      <c r="O172" s="190"/>
      <c r="P172" s="190"/>
      <c r="Q172" s="190"/>
      <c r="R172" s="190"/>
      <c r="S172" s="190"/>
      <c r="T172" s="19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5" t="s">
        <v>138</v>
      </c>
      <c r="AU172" s="185" t="s">
        <v>83</v>
      </c>
      <c r="AV172" s="13" t="s">
        <v>83</v>
      </c>
      <c r="AW172" s="13" t="s">
        <v>31</v>
      </c>
      <c r="AX172" s="13" t="s">
        <v>74</v>
      </c>
      <c r="AY172" s="185" t="s">
        <v>129</v>
      </c>
    </row>
    <row r="173" spans="1:51" s="14" customFormat="1" ht="12">
      <c r="A173" s="14"/>
      <c r="B173" s="192"/>
      <c r="C173" s="14"/>
      <c r="D173" s="184" t="s">
        <v>138</v>
      </c>
      <c r="E173" s="193" t="s">
        <v>1</v>
      </c>
      <c r="F173" s="194" t="s">
        <v>145</v>
      </c>
      <c r="G173" s="14"/>
      <c r="H173" s="195">
        <v>19.22</v>
      </c>
      <c r="I173" s="196"/>
      <c r="J173" s="14"/>
      <c r="K173" s="14"/>
      <c r="L173" s="192"/>
      <c r="M173" s="197"/>
      <c r="N173" s="198"/>
      <c r="O173" s="198"/>
      <c r="P173" s="198"/>
      <c r="Q173" s="198"/>
      <c r="R173" s="198"/>
      <c r="S173" s="198"/>
      <c r="T173" s="19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193" t="s">
        <v>138</v>
      </c>
      <c r="AU173" s="193" t="s">
        <v>83</v>
      </c>
      <c r="AV173" s="14" t="s">
        <v>136</v>
      </c>
      <c r="AW173" s="14" t="s">
        <v>31</v>
      </c>
      <c r="AX173" s="14" t="s">
        <v>8</v>
      </c>
      <c r="AY173" s="193" t="s">
        <v>129</v>
      </c>
    </row>
    <row r="174" spans="1:65" s="2" customFormat="1" ht="24.15" customHeight="1">
      <c r="A174" s="37"/>
      <c r="B174" s="170"/>
      <c r="C174" s="171" t="s">
        <v>217</v>
      </c>
      <c r="D174" s="171" t="s">
        <v>131</v>
      </c>
      <c r="E174" s="172" t="s">
        <v>218</v>
      </c>
      <c r="F174" s="173" t="s">
        <v>219</v>
      </c>
      <c r="G174" s="174" t="s">
        <v>155</v>
      </c>
      <c r="H174" s="175">
        <v>0.27</v>
      </c>
      <c r="I174" s="176"/>
      <c r="J174" s="175">
        <f>ROUND(I174*H174,0)</f>
        <v>0</v>
      </c>
      <c r="K174" s="173" t="s">
        <v>135</v>
      </c>
      <c r="L174" s="38"/>
      <c r="M174" s="177" t="s">
        <v>1</v>
      </c>
      <c r="N174" s="178" t="s">
        <v>39</v>
      </c>
      <c r="O174" s="76"/>
      <c r="P174" s="179">
        <f>O174*H174</f>
        <v>0</v>
      </c>
      <c r="Q174" s="179">
        <v>0</v>
      </c>
      <c r="R174" s="179">
        <f>Q174*H174</f>
        <v>0</v>
      </c>
      <c r="S174" s="179">
        <v>0</v>
      </c>
      <c r="T174" s="18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1" t="s">
        <v>136</v>
      </c>
      <c r="AT174" s="181" t="s">
        <v>131</v>
      </c>
      <c r="AU174" s="181" t="s">
        <v>83</v>
      </c>
      <c r="AY174" s="18" t="s">
        <v>129</v>
      </c>
      <c r="BE174" s="182">
        <f>IF(N174="základní",J174,0)</f>
        <v>0</v>
      </c>
      <c r="BF174" s="182">
        <f>IF(N174="snížená",J174,0)</f>
        <v>0</v>
      </c>
      <c r="BG174" s="182">
        <f>IF(N174="zákl. přenesená",J174,0)</f>
        <v>0</v>
      </c>
      <c r="BH174" s="182">
        <f>IF(N174="sníž. přenesená",J174,0)</f>
        <v>0</v>
      </c>
      <c r="BI174" s="182">
        <f>IF(N174="nulová",J174,0)</f>
        <v>0</v>
      </c>
      <c r="BJ174" s="18" t="s">
        <v>8</v>
      </c>
      <c r="BK174" s="182">
        <f>ROUND(I174*H174,0)</f>
        <v>0</v>
      </c>
      <c r="BL174" s="18" t="s">
        <v>136</v>
      </c>
      <c r="BM174" s="181" t="s">
        <v>694</v>
      </c>
    </row>
    <row r="175" spans="1:51" s="13" customFormat="1" ht="12">
      <c r="A175" s="13"/>
      <c r="B175" s="183"/>
      <c r="C175" s="13"/>
      <c r="D175" s="184" t="s">
        <v>138</v>
      </c>
      <c r="E175" s="185" t="s">
        <v>1</v>
      </c>
      <c r="F175" s="186" t="s">
        <v>695</v>
      </c>
      <c r="G175" s="13"/>
      <c r="H175" s="187">
        <v>0.27</v>
      </c>
      <c r="I175" s="188"/>
      <c r="J175" s="13"/>
      <c r="K175" s="13"/>
      <c r="L175" s="183"/>
      <c r="M175" s="189"/>
      <c r="N175" s="190"/>
      <c r="O175" s="190"/>
      <c r="P175" s="190"/>
      <c r="Q175" s="190"/>
      <c r="R175" s="190"/>
      <c r="S175" s="190"/>
      <c r="T175" s="19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5" t="s">
        <v>138</v>
      </c>
      <c r="AU175" s="185" t="s">
        <v>83</v>
      </c>
      <c r="AV175" s="13" t="s">
        <v>83</v>
      </c>
      <c r="AW175" s="13" t="s">
        <v>31</v>
      </c>
      <c r="AX175" s="13" t="s">
        <v>8</v>
      </c>
      <c r="AY175" s="185" t="s">
        <v>129</v>
      </c>
    </row>
    <row r="176" spans="1:65" s="2" customFormat="1" ht="16.5" customHeight="1">
      <c r="A176" s="37"/>
      <c r="B176" s="170"/>
      <c r="C176" s="171" t="s">
        <v>222</v>
      </c>
      <c r="D176" s="171" t="s">
        <v>131</v>
      </c>
      <c r="E176" s="172" t="s">
        <v>223</v>
      </c>
      <c r="F176" s="173" t="s">
        <v>224</v>
      </c>
      <c r="G176" s="174" t="s">
        <v>134</v>
      </c>
      <c r="H176" s="175">
        <v>1.5</v>
      </c>
      <c r="I176" s="176"/>
      <c r="J176" s="175">
        <f>ROUND(I176*H176,0)</f>
        <v>0</v>
      </c>
      <c r="K176" s="173" t="s">
        <v>135</v>
      </c>
      <c r="L176" s="38"/>
      <c r="M176" s="177" t="s">
        <v>1</v>
      </c>
      <c r="N176" s="178" t="s">
        <v>39</v>
      </c>
      <c r="O176" s="76"/>
      <c r="P176" s="179">
        <f>O176*H176</f>
        <v>0</v>
      </c>
      <c r="Q176" s="179">
        <v>0.00639264</v>
      </c>
      <c r="R176" s="179">
        <f>Q176*H176</f>
        <v>0.00958896</v>
      </c>
      <c r="S176" s="179">
        <v>0</v>
      </c>
      <c r="T176" s="18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1" t="s">
        <v>136</v>
      </c>
      <c r="AT176" s="181" t="s">
        <v>131</v>
      </c>
      <c r="AU176" s="181" t="s">
        <v>83</v>
      </c>
      <c r="AY176" s="18" t="s">
        <v>129</v>
      </c>
      <c r="BE176" s="182">
        <f>IF(N176="základní",J176,0)</f>
        <v>0</v>
      </c>
      <c r="BF176" s="182">
        <f>IF(N176="snížená",J176,0)</f>
        <v>0</v>
      </c>
      <c r="BG176" s="182">
        <f>IF(N176="zákl. přenesená",J176,0)</f>
        <v>0</v>
      </c>
      <c r="BH176" s="182">
        <f>IF(N176="sníž. přenesená",J176,0)</f>
        <v>0</v>
      </c>
      <c r="BI176" s="182">
        <f>IF(N176="nulová",J176,0)</f>
        <v>0</v>
      </c>
      <c r="BJ176" s="18" t="s">
        <v>8</v>
      </c>
      <c r="BK176" s="182">
        <f>ROUND(I176*H176,0)</f>
        <v>0</v>
      </c>
      <c r="BL176" s="18" t="s">
        <v>136</v>
      </c>
      <c r="BM176" s="181" t="s">
        <v>696</v>
      </c>
    </row>
    <row r="177" spans="1:51" s="13" customFormat="1" ht="12">
      <c r="A177" s="13"/>
      <c r="B177" s="183"/>
      <c r="C177" s="13"/>
      <c r="D177" s="184" t="s">
        <v>138</v>
      </c>
      <c r="E177" s="185" t="s">
        <v>1</v>
      </c>
      <c r="F177" s="186" t="s">
        <v>697</v>
      </c>
      <c r="G177" s="13"/>
      <c r="H177" s="187">
        <v>1.5</v>
      </c>
      <c r="I177" s="188"/>
      <c r="J177" s="13"/>
      <c r="K177" s="13"/>
      <c r="L177" s="183"/>
      <c r="M177" s="189"/>
      <c r="N177" s="190"/>
      <c r="O177" s="190"/>
      <c r="P177" s="190"/>
      <c r="Q177" s="190"/>
      <c r="R177" s="190"/>
      <c r="S177" s="190"/>
      <c r="T177" s="19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5" t="s">
        <v>138</v>
      </c>
      <c r="AU177" s="185" t="s">
        <v>83</v>
      </c>
      <c r="AV177" s="13" t="s">
        <v>83</v>
      </c>
      <c r="AW177" s="13" t="s">
        <v>31</v>
      </c>
      <c r="AX177" s="13" t="s">
        <v>8</v>
      </c>
      <c r="AY177" s="185" t="s">
        <v>129</v>
      </c>
    </row>
    <row r="178" spans="1:63" s="12" customFormat="1" ht="22.8" customHeight="1">
      <c r="A178" s="12"/>
      <c r="B178" s="157"/>
      <c r="C178" s="12"/>
      <c r="D178" s="158" t="s">
        <v>73</v>
      </c>
      <c r="E178" s="168" t="s">
        <v>157</v>
      </c>
      <c r="F178" s="168" t="s">
        <v>227</v>
      </c>
      <c r="G178" s="12"/>
      <c r="H178" s="12"/>
      <c r="I178" s="160"/>
      <c r="J178" s="169">
        <f>BK178</f>
        <v>0</v>
      </c>
      <c r="K178" s="12"/>
      <c r="L178" s="157"/>
      <c r="M178" s="162"/>
      <c r="N178" s="163"/>
      <c r="O178" s="163"/>
      <c r="P178" s="164">
        <f>SUM(P179:P189)</f>
        <v>0</v>
      </c>
      <c r="Q178" s="163"/>
      <c r="R178" s="164">
        <f>SUM(R179:R189)</f>
        <v>16.322272</v>
      </c>
      <c r="S178" s="163"/>
      <c r="T178" s="165">
        <f>SUM(T179:T189)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8" t="s">
        <v>8</v>
      </c>
      <c r="AT178" s="166" t="s">
        <v>73</v>
      </c>
      <c r="AU178" s="166" t="s">
        <v>8</v>
      </c>
      <c r="AY178" s="158" t="s">
        <v>129</v>
      </c>
      <c r="BK178" s="167">
        <f>SUM(BK179:BK189)</f>
        <v>0</v>
      </c>
    </row>
    <row r="179" spans="1:65" s="2" customFormat="1" ht="37.8" customHeight="1">
      <c r="A179" s="37"/>
      <c r="B179" s="170"/>
      <c r="C179" s="171" t="s">
        <v>228</v>
      </c>
      <c r="D179" s="171" t="s">
        <v>131</v>
      </c>
      <c r="E179" s="172" t="s">
        <v>229</v>
      </c>
      <c r="F179" s="173" t="s">
        <v>230</v>
      </c>
      <c r="G179" s="174" t="s">
        <v>134</v>
      </c>
      <c r="H179" s="175">
        <v>455.2</v>
      </c>
      <c r="I179" s="176"/>
      <c r="J179" s="175">
        <f>ROUND(I179*H179,0)</f>
        <v>0</v>
      </c>
      <c r="K179" s="173" t="s">
        <v>135</v>
      </c>
      <c r="L179" s="38"/>
      <c r="M179" s="177" t="s">
        <v>1</v>
      </c>
      <c r="N179" s="178" t="s">
        <v>39</v>
      </c>
      <c r="O179" s="76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1" t="s">
        <v>136</v>
      </c>
      <c r="AT179" s="181" t="s">
        <v>131</v>
      </c>
      <c r="AU179" s="181" t="s">
        <v>83</v>
      </c>
      <c r="AY179" s="18" t="s">
        <v>129</v>
      </c>
      <c r="BE179" s="182">
        <f>IF(N179="základní",J179,0)</f>
        <v>0</v>
      </c>
      <c r="BF179" s="182">
        <f>IF(N179="snížená",J179,0)</f>
        <v>0</v>
      </c>
      <c r="BG179" s="182">
        <f>IF(N179="zákl. přenesená",J179,0)</f>
        <v>0</v>
      </c>
      <c r="BH179" s="182">
        <f>IF(N179="sníž. přenesená",J179,0)</f>
        <v>0</v>
      </c>
      <c r="BI179" s="182">
        <f>IF(N179="nulová",J179,0)</f>
        <v>0</v>
      </c>
      <c r="BJ179" s="18" t="s">
        <v>8</v>
      </c>
      <c r="BK179" s="182">
        <f>ROUND(I179*H179,0)</f>
        <v>0</v>
      </c>
      <c r="BL179" s="18" t="s">
        <v>136</v>
      </c>
      <c r="BM179" s="181" t="s">
        <v>698</v>
      </c>
    </row>
    <row r="180" spans="1:51" s="13" customFormat="1" ht="12">
      <c r="A180" s="13"/>
      <c r="B180" s="183"/>
      <c r="C180" s="13"/>
      <c r="D180" s="184" t="s">
        <v>138</v>
      </c>
      <c r="E180" s="185" t="s">
        <v>1</v>
      </c>
      <c r="F180" s="186" t="s">
        <v>699</v>
      </c>
      <c r="G180" s="13"/>
      <c r="H180" s="187">
        <v>455.2</v>
      </c>
      <c r="I180" s="188"/>
      <c r="J180" s="13"/>
      <c r="K180" s="13"/>
      <c r="L180" s="183"/>
      <c r="M180" s="189"/>
      <c r="N180" s="190"/>
      <c r="O180" s="190"/>
      <c r="P180" s="190"/>
      <c r="Q180" s="190"/>
      <c r="R180" s="190"/>
      <c r="S180" s="190"/>
      <c r="T180" s="19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5" t="s">
        <v>138</v>
      </c>
      <c r="AU180" s="185" t="s">
        <v>83</v>
      </c>
      <c r="AV180" s="13" t="s">
        <v>83</v>
      </c>
      <c r="AW180" s="13" t="s">
        <v>31</v>
      </c>
      <c r="AX180" s="13" t="s">
        <v>74</v>
      </c>
      <c r="AY180" s="185" t="s">
        <v>129</v>
      </c>
    </row>
    <row r="181" spans="1:51" s="14" customFormat="1" ht="12">
      <c r="A181" s="14"/>
      <c r="B181" s="192"/>
      <c r="C181" s="14"/>
      <c r="D181" s="184" t="s">
        <v>138</v>
      </c>
      <c r="E181" s="193" t="s">
        <v>1</v>
      </c>
      <c r="F181" s="194" t="s">
        <v>145</v>
      </c>
      <c r="G181" s="14"/>
      <c r="H181" s="195">
        <v>455.2</v>
      </c>
      <c r="I181" s="196"/>
      <c r="J181" s="14"/>
      <c r="K181" s="14"/>
      <c r="L181" s="192"/>
      <c r="M181" s="197"/>
      <c r="N181" s="198"/>
      <c r="O181" s="198"/>
      <c r="P181" s="198"/>
      <c r="Q181" s="198"/>
      <c r="R181" s="198"/>
      <c r="S181" s="198"/>
      <c r="T181" s="19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193" t="s">
        <v>138</v>
      </c>
      <c r="AU181" s="193" t="s">
        <v>83</v>
      </c>
      <c r="AV181" s="14" t="s">
        <v>136</v>
      </c>
      <c r="AW181" s="14" t="s">
        <v>31</v>
      </c>
      <c r="AX181" s="14" t="s">
        <v>8</v>
      </c>
      <c r="AY181" s="193" t="s">
        <v>129</v>
      </c>
    </row>
    <row r="182" spans="1:65" s="2" customFormat="1" ht="37.8" customHeight="1">
      <c r="A182" s="37"/>
      <c r="B182" s="170"/>
      <c r="C182" s="171" t="s">
        <v>234</v>
      </c>
      <c r="D182" s="171" t="s">
        <v>131</v>
      </c>
      <c r="E182" s="172" t="s">
        <v>235</v>
      </c>
      <c r="F182" s="173" t="s">
        <v>236</v>
      </c>
      <c r="G182" s="174" t="s">
        <v>134</v>
      </c>
      <c r="H182" s="175">
        <v>227.6</v>
      </c>
      <c r="I182" s="176"/>
      <c r="J182" s="175">
        <f>ROUND(I182*H182,0)</f>
        <v>0</v>
      </c>
      <c r="K182" s="173" t="s">
        <v>135</v>
      </c>
      <c r="L182" s="38"/>
      <c r="M182" s="177" t="s">
        <v>1</v>
      </c>
      <c r="N182" s="178" t="s">
        <v>39</v>
      </c>
      <c r="O182" s="76"/>
      <c r="P182" s="179">
        <f>O182*H182</f>
        <v>0</v>
      </c>
      <c r="Q182" s="179">
        <v>0</v>
      </c>
      <c r="R182" s="179">
        <f>Q182*H182</f>
        <v>0</v>
      </c>
      <c r="S182" s="179">
        <v>0</v>
      </c>
      <c r="T182" s="18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1" t="s">
        <v>136</v>
      </c>
      <c r="AT182" s="181" t="s">
        <v>131</v>
      </c>
      <c r="AU182" s="181" t="s">
        <v>83</v>
      </c>
      <c r="AY182" s="18" t="s">
        <v>129</v>
      </c>
      <c r="BE182" s="182">
        <f>IF(N182="základní",J182,0)</f>
        <v>0</v>
      </c>
      <c r="BF182" s="182">
        <f>IF(N182="snížená",J182,0)</f>
        <v>0</v>
      </c>
      <c r="BG182" s="182">
        <f>IF(N182="zákl. přenesená",J182,0)</f>
        <v>0</v>
      </c>
      <c r="BH182" s="182">
        <f>IF(N182="sníž. přenesená",J182,0)</f>
        <v>0</v>
      </c>
      <c r="BI182" s="182">
        <f>IF(N182="nulová",J182,0)</f>
        <v>0</v>
      </c>
      <c r="BJ182" s="18" t="s">
        <v>8</v>
      </c>
      <c r="BK182" s="182">
        <f>ROUND(I182*H182,0)</f>
        <v>0</v>
      </c>
      <c r="BL182" s="18" t="s">
        <v>136</v>
      </c>
      <c r="BM182" s="181" t="s">
        <v>700</v>
      </c>
    </row>
    <row r="183" spans="1:51" s="13" customFormat="1" ht="12">
      <c r="A183" s="13"/>
      <c r="B183" s="183"/>
      <c r="C183" s="13"/>
      <c r="D183" s="184" t="s">
        <v>138</v>
      </c>
      <c r="E183" s="185" t="s">
        <v>1</v>
      </c>
      <c r="F183" s="186" t="s">
        <v>701</v>
      </c>
      <c r="G183" s="13"/>
      <c r="H183" s="187">
        <v>227.6</v>
      </c>
      <c r="I183" s="188"/>
      <c r="J183" s="13"/>
      <c r="K183" s="13"/>
      <c r="L183" s="183"/>
      <c r="M183" s="189"/>
      <c r="N183" s="190"/>
      <c r="O183" s="190"/>
      <c r="P183" s="190"/>
      <c r="Q183" s="190"/>
      <c r="R183" s="190"/>
      <c r="S183" s="190"/>
      <c r="T183" s="19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5" t="s">
        <v>138</v>
      </c>
      <c r="AU183" s="185" t="s">
        <v>83</v>
      </c>
      <c r="AV183" s="13" t="s">
        <v>83</v>
      </c>
      <c r="AW183" s="13" t="s">
        <v>31</v>
      </c>
      <c r="AX183" s="13" t="s">
        <v>8</v>
      </c>
      <c r="AY183" s="185" t="s">
        <v>129</v>
      </c>
    </row>
    <row r="184" spans="1:65" s="2" customFormat="1" ht="33" customHeight="1">
      <c r="A184" s="37"/>
      <c r="B184" s="170"/>
      <c r="C184" s="171" t="s">
        <v>240</v>
      </c>
      <c r="D184" s="171" t="s">
        <v>131</v>
      </c>
      <c r="E184" s="172" t="s">
        <v>241</v>
      </c>
      <c r="F184" s="173" t="s">
        <v>242</v>
      </c>
      <c r="G184" s="174" t="s">
        <v>134</v>
      </c>
      <c r="H184" s="175">
        <v>569</v>
      </c>
      <c r="I184" s="176"/>
      <c r="J184" s="175">
        <f>ROUND(I184*H184,0)</f>
        <v>0</v>
      </c>
      <c r="K184" s="173" t="s">
        <v>135</v>
      </c>
      <c r="L184" s="38"/>
      <c r="M184" s="177" t="s">
        <v>1</v>
      </c>
      <c r="N184" s="178" t="s">
        <v>39</v>
      </c>
      <c r="O184" s="76"/>
      <c r="P184" s="179">
        <f>O184*H184</f>
        <v>0</v>
      </c>
      <c r="Q184" s="179">
        <v>0</v>
      </c>
      <c r="R184" s="179">
        <f>Q184*H184</f>
        <v>0</v>
      </c>
      <c r="S184" s="179">
        <v>0</v>
      </c>
      <c r="T184" s="18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1" t="s">
        <v>136</v>
      </c>
      <c r="AT184" s="181" t="s">
        <v>131</v>
      </c>
      <c r="AU184" s="181" t="s">
        <v>83</v>
      </c>
      <c r="AY184" s="18" t="s">
        <v>129</v>
      </c>
      <c r="BE184" s="182">
        <f>IF(N184="základní",J184,0)</f>
        <v>0</v>
      </c>
      <c r="BF184" s="182">
        <f>IF(N184="snížená",J184,0)</f>
        <v>0</v>
      </c>
      <c r="BG184" s="182">
        <f>IF(N184="zákl. přenesená",J184,0)</f>
        <v>0</v>
      </c>
      <c r="BH184" s="182">
        <f>IF(N184="sníž. přenesená",J184,0)</f>
        <v>0</v>
      </c>
      <c r="BI184" s="182">
        <f>IF(N184="nulová",J184,0)</f>
        <v>0</v>
      </c>
      <c r="BJ184" s="18" t="s">
        <v>8</v>
      </c>
      <c r="BK184" s="182">
        <f>ROUND(I184*H184,0)</f>
        <v>0</v>
      </c>
      <c r="BL184" s="18" t="s">
        <v>136</v>
      </c>
      <c r="BM184" s="181" t="s">
        <v>702</v>
      </c>
    </row>
    <row r="185" spans="1:51" s="13" customFormat="1" ht="12">
      <c r="A185" s="13"/>
      <c r="B185" s="183"/>
      <c r="C185" s="13"/>
      <c r="D185" s="184" t="s">
        <v>138</v>
      </c>
      <c r="E185" s="185" t="s">
        <v>1</v>
      </c>
      <c r="F185" s="186" t="s">
        <v>703</v>
      </c>
      <c r="G185" s="13"/>
      <c r="H185" s="187">
        <v>569</v>
      </c>
      <c r="I185" s="188"/>
      <c r="J185" s="13"/>
      <c r="K185" s="13"/>
      <c r="L185" s="183"/>
      <c r="M185" s="189"/>
      <c r="N185" s="190"/>
      <c r="O185" s="190"/>
      <c r="P185" s="190"/>
      <c r="Q185" s="190"/>
      <c r="R185" s="190"/>
      <c r="S185" s="190"/>
      <c r="T185" s="19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5" t="s">
        <v>138</v>
      </c>
      <c r="AU185" s="185" t="s">
        <v>83</v>
      </c>
      <c r="AV185" s="13" t="s">
        <v>83</v>
      </c>
      <c r="AW185" s="13" t="s">
        <v>31</v>
      </c>
      <c r="AX185" s="13" t="s">
        <v>8</v>
      </c>
      <c r="AY185" s="185" t="s">
        <v>129</v>
      </c>
    </row>
    <row r="186" spans="1:65" s="2" customFormat="1" ht="24.15" customHeight="1">
      <c r="A186" s="37"/>
      <c r="B186" s="170"/>
      <c r="C186" s="171" t="s">
        <v>7</v>
      </c>
      <c r="D186" s="171" t="s">
        <v>131</v>
      </c>
      <c r="E186" s="172" t="s">
        <v>245</v>
      </c>
      <c r="F186" s="173" t="s">
        <v>246</v>
      </c>
      <c r="G186" s="174" t="s">
        <v>134</v>
      </c>
      <c r="H186" s="175">
        <v>26.8</v>
      </c>
      <c r="I186" s="176"/>
      <c r="J186" s="175">
        <f>ROUND(I186*H186,0)</f>
        <v>0</v>
      </c>
      <c r="K186" s="173" t="s">
        <v>135</v>
      </c>
      <c r="L186" s="38"/>
      <c r="M186" s="177" t="s">
        <v>1</v>
      </c>
      <c r="N186" s="178" t="s">
        <v>39</v>
      </c>
      <c r="O186" s="76"/>
      <c r="P186" s="179">
        <f>O186*H186</f>
        <v>0</v>
      </c>
      <c r="Q186" s="179">
        <v>0.60904</v>
      </c>
      <c r="R186" s="179">
        <f>Q186*H186</f>
        <v>16.322272</v>
      </c>
      <c r="S186" s="179">
        <v>0</v>
      </c>
      <c r="T186" s="18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1" t="s">
        <v>136</v>
      </c>
      <c r="AT186" s="181" t="s">
        <v>131</v>
      </c>
      <c r="AU186" s="181" t="s">
        <v>83</v>
      </c>
      <c r="AY186" s="18" t="s">
        <v>129</v>
      </c>
      <c r="BE186" s="182">
        <f>IF(N186="základní",J186,0)</f>
        <v>0</v>
      </c>
      <c r="BF186" s="182">
        <f>IF(N186="snížená",J186,0)</f>
        <v>0</v>
      </c>
      <c r="BG186" s="182">
        <f>IF(N186="zákl. přenesená",J186,0)</f>
        <v>0</v>
      </c>
      <c r="BH186" s="182">
        <f>IF(N186="sníž. přenesená",J186,0)</f>
        <v>0</v>
      </c>
      <c r="BI186" s="182">
        <f>IF(N186="nulová",J186,0)</f>
        <v>0</v>
      </c>
      <c r="BJ186" s="18" t="s">
        <v>8</v>
      </c>
      <c r="BK186" s="182">
        <f>ROUND(I186*H186,0)</f>
        <v>0</v>
      </c>
      <c r="BL186" s="18" t="s">
        <v>136</v>
      </c>
      <c r="BM186" s="181" t="s">
        <v>704</v>
      </c>
    </row>
    <row r="187" spans="1:51" s="13" customFormat="1" ht="12">
      <c r="A187" s="13"/>
      <c r="B187" s="183"/>
      <c r="C187" s="13"/>
      <c r="D187" s="184" t="s">
        <v>138</v>
      </c>
      <c r="E187" s="185" t="s">
        <v>1</v>
      </c>
      <c r="F187" s="186" t="s">
        <v>705</v>
      </c>
      <c r="G187" s="13"/>
      <c r="H187" s="187">
        <v>26.8</v>
      </c>
      <c r="I187" s="188"/>
      <c r="J187" s="13"/>
      <c r="K187" s="13"/>
      <c r="L187" s="183"/>
      <c r="M187" s="189"/>
      <c r="N187" s="190"/>
      <c r="O187" s="190"/>
      <c r="P187" s="190"/>
      <c r="Q187" s="190"/>
      <c r="R187" s="190"/>
      <c r="S187" s="190"/>
      <c r="T187" s="19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5" t="s">
        <v>138</v>
      </c>
      <c r="AU187" s="185" t="s">
        <v>83</v>
      </c>
      <c r="AV187" s="13" t="s">
        <v>83</v>
      </c>
      <c r="AW187" s="13" t="s">
        <v>31</v>
      </c>
      <c r="AX187" s="13" t="s">
        <v>8</v>
      </c>
      <c r="AY187" s="185" t="s">
        <v>129</v>
      </c>
    </row>
    <row r="188" spans="1:65" s="2" customFormat="1" ht="24.15" customHeight="1">
      <c r="A188" s="37"/>
      <c r="B188" s="170"/>
      <c r="C188" s="171" t="s">
        <v>248</v>
      </c>
      <c r="D188" s="171" t="s">
        <v>131</v>
      </c>
      <c r="E188" s="172" t="s">
        <v>249</v>
      </c>
      <c r="F188" s="173" t="s">
        <v>250</v>
      </c>
      <c r="G188" s="174" t="s">
        <v>134</v>
      </c>
      <c r="H188" s="175">
        <v>1024.2</v>
      </c>
      <c r="I188" s="176"/>
      <c r="J188" s="175">
        <f>ROUND(I188*H188,0)</f>
        <v>0</v>
      </c>
      <c r="K188" s="173" t="s">
        <v>135</v>
      </c>
      <c r="L188" s="38"/>
      <c r="M188" s="177" t="s">
        <v>1</v>
      </c>
      <c r="N188" s="178" t="s">
        <v>39</v>
      </c>
      <c r="O188" s="76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1" t="s">
        <v>136</v>
      </c>
      <c r="AT188" s="181" t="s">
        <v>131</v>
      </c>
      <c r="AU188" s="181" t="s">
        <v>83</v>
      </c>
      <c r="AY188" s="18" t="s">
        <v>129</v>
      </c>
      <c r="BE188" s="182">
        <f>IF(N188="základní",J188,0)</f>
        <v>0</v>
      </c>
      <c r="BF188" s="182">
        <f>IF(N188="snížená",J188,0)</f>
        <v>0</v>
      </c>
      <c r="BG188" s="182">
        <f>IF(N188="zákl. přenesená",J188,0)</f>
        <v>0</v>
      </c>
      <c r="BH188" s="182">
        <f>IF(N188="sníž. přenesená",J188,0)</f>
        <v>0</v>
      </c>
      <c r="BI188" s="182">
        <f>IF(N188="nulová",J188,0)</f>
        <v>0</v>
      </c>
      <c r="BJ188" s="18" t="s">
        <v>8</v>
      </c>
      <c r="BK188" s="182">
        <f>ROUND(I188*H188,0)</f>
        <v>0</v>
      </c>
      <c r="BL188" s="18" t="s">
        <v>136</v>
      </c>
      <c r="BM188" s="181" t="s">
        <v>706</v>
      </c>
    </row>
    <row r="189" spans="1:51" s="13" customFormat="1" ht="12">
      <c r="A189" s="13"/>
      <c r="B189" s="183"/>
      <c r="C189" s="13"/>
      <c r="D189" s="184" t="s">
        <v>138</v>
      </c>
      <c r="E189" s="185" t="s">
        <v>1</v>
      </c>
      <c r="F189" s="186" t="s">
        <v>707</v>
      </c>
      <c r="G189" s="13"/>
      <c r="H189" s="187">
        <v>1024.2</v>
      </c>
      <c r="I189" s="188"/>
      <c r="J189" s="13"/>
      <c r="K189" s="13"/>
      <c r="L189" s="183"/>
      <c r="M189" s="189"/>
      <c r="N189" s="190"/>
      <c r="O189" s="190"/>
      <c r="P189" s="190"/>
      <c r="Q189" s="190"/>
      <c r="R189" s="190"/>
      <c r="S189" s="190"/>
      <c r="T189" s="19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5" t="s">
        <v>138</v>
      </c>
      <c r="AU189" s="185" t="s">
        <v>83</v>
      </c>
      <c r="AV189" s="13" t="s">
        <v>83</v>
      </c>
      <c r="AW189" s="13" t="s">
        <v>31</v>
      </c>
      <c r="AX189" s="13" t="s">
        <v>8</v>
      </c>
      <c r="AY189" s="185" t="s">
        <v>129</v>
      </c>
    </row>
    <row r="190" spans="1:63" s="12" customFormat="1" ht="22.8" customHeight="1">
      <c r="A190" s="12"/>
      <c r="B190" s="157"/>
      <c r="C190" s="12"/>
      <c r="D190" s="158" t="s">
        <v>73</v>
      </c>
      <c r="E190" s="168" t="s">
        <v>174</v>
      </c>
      <c r="F190" s="168" t="s">
        <v>257</v>
      </c>
      <c r="G190" s="12"/>
      <c r="H190" s="12"/>
      <c r="I190" s="160"/>
      <c r="J190" s="169">
        <f>BK190</f>
        <v>0</v>
      </c>
      <c r="K190" s="12"/>
      <c r="L190" s="157"/>
      <c r="M190" s="162"/>
      <c r="N190" s="163"/>
      <c r="O190" s="163"/>
      <c r="P190" s="164">
        <f>SUM(P191:P243)</f>
        <v>0</v>
      </c>
      <c r="Q190" s="163"/>
      <c r="R190" s="164">
        <f>SUM(R191:R243)</f>
        <v>5.344556601000001</v>
      </c>
      <c r="S190" s="163"/>
      <c r="T190" s="165">
        <f>SUM(T191:T243)</f>
        <v>0.15761999999999998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58" t="s">
        <v>8</v>
      </c>
      <c r="AT190" s="166" t="s">
        <v>73</v>
      </c>
      <c r="AU190" s="166" t="s">
        <v>8</v>
      </c>
      <c r="AY190" s="158" t="s">
        <v>129</v>
      </c>
      <c r="BK190" s="167">
        <f>SUM(BK191:BK243)</f>
        <v>0</v>
      </c>
    </row>
    <row r="191" spans="1:65" s="2" customFormat="1" ht="24.15" customHeight="1">
      <c r="A191" s="37"/>
      <c r="B191" s="170"/>
      <c r="C191" s="171" t="s">
        <v>253</v>
      </c>
      <c r="D191" s="171" t="s">
        <v>131</v>
      </c>
      <c r="E191" s="172" t="s">
        <v>540</v>
      </c>
      <c r="F191" s="173" t="s">
        <v>541</v>
      </c>
      <c r="G191" s="174" t="s">
        <v>261</v>
      </c>
      <c r="H191" s="175">
        <v>38</v>
      </c>
      <c r="I191" s="176"/>
      <c r="J191" s="175">
        <f>ROUND(I191*H191,0)</f>
        <v>0</v>
      </c>
      <c r="K191" s="173" t="s">
        <v>135</v>
      </c>
      <c r="L191" s="38"/>
      <c r="M191" s="177" t="s">
        <v>1</v>
      </c>
      <c r="N191" s="178" t="s">
        <v>39</v>
      </c>
      <c r="O191" s="76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1" t="s">
        <v>136</v>
      </c>
      <c r="AT191" s="181" t="s">
        <v>131</v>
      </c>
      <c r="AU191" s="181" t="s">
        <v>83</v>
      </c>
      <c r="AY191" s="18" t="s">
        <v>129</v>
      </c>
      <c r="BE191" s="182">
        <f>IF(N191="základní",J191,0)</f>
        <v>0</v>
      </c>
      <c r="BF191" s="182">
        <f>IF(N191="snížená",J191,0)</f>
        <v>0</v>
      </c>
      <c r="BG191" s="182">
        <f>IF(N191="zákl. přenesená",J191,0)</f>
        <v>0</v>
      </c>
      <c r="BH191" s="182">
        <f>IF(N191="sníž. přenesená",J191,0)</f>
        <v>0</v>
      </c>
      <c r="BI191" s="182">
        <f>IF(N191="nulová",J191,0)</f>
        <v>0</v>
      </c>
      <c r="BJ191" s="18" t="s">
        <v>8</v>
      </c>
      <c r="BK191" s="182">
        <f>ROUND(I191*H191,0)</f>
        <v>0</v>
      </c>
      <c r="BL191" s="18" t="s">
        <v>136</v>
      </c>
      <c r="BM191" s="181" t="s">
        <v>708</v>
      </c>
    </row>
    <row r="192" spans="1:65" s="2" customFormat="1" ht="21.75" customHeight="1">
      <c r="A192" s="37"/>
      <c r="B192" s="170"/>
      <c r="C192" s="207" t="s">
        <v>258</v>
      </c>
      <c r="D192" s="207" t="s">
        <v>195</v>
      </c>
      <c r="E192" s="208" t="s">
        <v>543</v>
      </c>
      <c r="F192" s="209" t="s">
        <v>544</v>
      </c>
      <c r="G192" s="210" t="s">
        <v>261</v>
      </c>
      <c r="H192" s="211">
        <v>38</v>
      </c>
      <c r="I192" s="212"/>
      <c r="J192" s="211">
        <f>ROUND(I192*H192,0)</f>
        <v>0</v>
      </c>
      <c r="K192" s="209" t="s">
        <v>135</v>
      </c>
      <c r="L192" s="213"/>
      <c r="M192" s="214" t="s">
        <v>1</v>
      </c>
      <c r="N192" s="215" t="s">
        <v>39</v>
      </c>
      <c r="O192" s="76"/>
      <c r="P192" s="179">
        <f>O192*H192</f>
        <v>0</v>
      </c>
      <c r="Q192" s="179">
        <v>0.0145</v>
      </c>
      <c r="R192" s="179">
        <f>Q192*H192</f>
        <v>0.551</v>
      </c>
      <c r="S192" s="179">
        <v>0</v>
      </c>
      <c r="T192" s="18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1" t="s">
        <v>174</v>
      </c>
      <c r="AT192" s="181" t="s">
        <v>195</v>
      </c>
      <c r="AU192" s="181" t="s">
        <v>83</v>
      </c>
      <c r="AY192" s="18" t="s">
        <v>129</v>
      </c>
      <c r="BE192" s="182">
        <f>IF(N192="základní",J192,0)</f>
        <v>0</v>
      </c>
      <c r="BF192" s="182">
        <f>IF(N192="snížená",J192,0)</f>
        <v>0</v>
      </c>
      <c r="BG192" s="182">
        <f>IF(N192="zákl. přenesená",J192,0)</f>
        <v>0</v>
      </c>
      <c r="BH192" s="182">
        <f>IF(N192="sníž. přenesená",J192,0)</f>
        <v>0</v>
      </c>
      <c r="BI192" s="182">
        <f>IF(N192="nulová",J192,0)</f>
        <v>0</v>
      </c>
      <c r="BJ192" s="18" t="s">
        <v>8</v>
      </c>
      <c r="BK192" s="182">
        <f>ROUND(I192*H192,0)</f>
        <v>0</v>
      </c>
      <c r="BL192" s="18" t="s">
        <v>136</v>
      </c>
      <c r="BM192" s="181" t="s">
        <v>709</v>
      </c>
    </row>
    <row r="193" spans="1:51" s="13" customFormat="1" ht="12">
      <c r="A193" s="13"/>
      <c r="B193" s="183"/>
      <c r="C193" s="13"/>
      <c r="D193" s="184" t="s">
        <v>138</v>
      </c>
      <c r="E193" s="13"/>
      <c r="F193" s="186" t="s">
        <v>710</v>
      </c>
      <c r="G193" s="13"/>
      <c r="H193" s="187">
        <v>38</v>
      </c>
      <c r="I193" s="188"/>
      <c r="J193" s="13"/>
      <c r="K193" s="13"/>
      <c r="L193" s="183"/>
      <c r="M193" s="189"/>
      <c r="N193" s="190"/>
      <c r="O193" s="190"/>
      <c r="P193" s="190"/>
      <c r="Q193" s="190"/>
      <c r="R193" s="190"/>
      <c r="S193" s="190"/>
      <c r="T193" s="19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5" t="s">
        <v>138</v>
      </c>
      <c r="AU193" s="185" t="s">
        <v>83</v>
      </c>
      <c r="AV193" s="13" t="s">
        <v>83</v>
      </c>
      <c r="AW193" s="13" t="s">
        <v>3</v>
      </c>
      <c r="AX193" s="13" t="s">
        <v>8</v>
      </c>
      <c r="AY193" s="185" t="s">
        <v>129</v>
      </c>
    </row>
    <row r="194" spans="1:65" s="2" customFormat="1" ht="24.15" customHeight="1">
      <c r="A194" s="37"/>
      <c r="B194" s="170"/>
      <c r="C194" s="171" t="s">
        <v>264</v>
      </c>
      <c r="D194" s="171" t="s">
        <v>131</v>
      </c>
      <c r="E194" s="172" t="s">
        <v>259</v>
      </c>
      <c r="F194" s="173" t="s">
        <v>260</v>
      </c>
      <c r="G194" s="174" t="s">
        <v>261</v>
      </c>
      <c r="H194" s="175">
        <v>114.3</v>
      </c>
      <c r="I194" s="176"/>
      <c r="J194" s="175">
        <f>ROUND(I194*H194,0)</f>
        <v>0</v>
      </c>
      <c r="K194" s="173" t="s">
        <v>135</v>
      </c>
      <c r="L194" s="38"/>
      <c r="M194" s="177" t="s">
        <v>1</v>
      </c>
      <c r="N194" s="178" t="s">
        <v>39</v>
      </c>
      <c r="O194" s="76"/>
      <c r="P194" s="179">
        <f>O194*H194</f>
        <v>0</v>
      </c>
      <c r="Q194" s="179">
        <v>4.8E-07</v>
      </c>
      <c r="R194" s="179">
        <f>Q194*H194</f>
        <v>5.4863999999999995E-05</v>
      </c>
      <c r="S194" s="179">
        <v>0</v>
      </c>
      <c r="T194" s="180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1" t="s">
        <v>136</v>
      </c>
      <c r="AT194" s="181" t="s">
        <v>131</v>
      </c>
      <c r="AU194" s="181" t="s">
        <v>83</v>
      </c>
      <c r="AY194" s="18" t="s">
        <v>129</v>
      </c>
      <c r="BE194" s="182">
        <f>IF(N194="základní",J194,0)</f>
        <v>0</v>
      </c>
      <c r="BF194" s="182">
        <f>IF(N194="snížená",J194,0)</f>
        <v>0</v>
      </c>
      <c r="BG194" s="182">
        <f>IF(N194="zákl. přenesená",J194,0)</f>
        <v>0</v>
      </c>
      <c r="BH194" s="182">
        <f>IF(N194="sníž. přenesená",J194,0)</f>
        <v>0</v>
      </c>
      <c r="BI194" s="182">
        <f>IF(N194="nulová",J194,0)</f>
        <v>0</v>
      </c>
      <c r="BJ194" s="18" t="s">
        <v>8</v>
      </c>
      <c r="BK194" s="182">
        <f>ROUND(I194*H194,0)</f>
        <v>0</v>
      </c>
      <c r="BL194" s="18" t="s">
        <v>136</v>
      </c>
      <c r="BM194" s="181" t="s">
        <v>711</v>
      </c>
    </row>
    <row r="195" spans="1:51" s="13" customFormat="1" ht="12">
      <c r="A195" s="13"/>
      <c r="B195" s="183"/>
      <c r="C195" s="13"/>
      <c r="D195" s="184" t="s">
        <v>138</v>
      </c>
      <c r="E195" s="185" t="s">
        <v>1</v>
      </c>
      <c r="F195" s="186" t="s">
        <v>712</v>
      </c>
      <c r="G195" s="13"/>
      <c r="H195" s="187">
        <v>114.3</v>
      </c>
      <c r="I195" s="188"/>
      <c r="J195" s="13"/>
      <c r="K195" s="13"/>
      <c r="L195" s="183"/>
      <c r="M195" s="189"/>
      <c r="N195" s="190"/>
      <c r="O195" s="190"/>
      <c r="P195" s="190"/>
      <c r="Q195" s="190"/>
      <c r="R195" s="190"/>
      <c r="S195" s="190"/>
      <c r="T195" s="19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5" t="s">
        <v>138</v>
      </c>
      <c r="AU195" s="185" t="s">
        <v>83</v>
      </c>
      <c r="AV195" s="13" t="s">
        <v>83</v>
      </c>
      <c r="AW195" s="13" t="s">
        <v>31</v>
      </c>
      <c r="AX195" s="13" t="s">
        <v>8</v>
      </c>
      <c r="AY195" s="185" t="s">
        <v>129</v>
      </c>
    </row>
    <row r="196" spans="1:65" s="2" customFormat="1" ht="24.15" customHeight="1">
      <c r="A196" s="37"/>
      <c r="B196" s="170"/>
      <c r="C196" s="207" t="s">
        <v>269</v>
      </c>
      <c r="D196" s="207" t="s">
        <v>195</v>
      </c>
      <c r="E196" s="208" t="s">
        <v>265</v>
      </c>
      <c r="F196" s="209" t="s">
        <v>266</v>
      </c>
      <c r="G196" s="210" t="s">
        <v>261</v>
      </c>
      <c r="H196" s="211">
        <v>115</v>
      </c>
      <c r="I196" s="212"/>
      <c r="J196" s="211">
        <f>ROUND(I196*H196,0)</f>
        <v>0</v>
      </c>
      <c r="K196" s="209" t="s">
        <v>135</v>
      </c>
      <c r="L196" s="213"/>
      <c r="M196" s="214" t="s">
        <v>1</v>
      </c>
      <c r="N196" s="215" t="s">
        <v>39</v>
      </c>
      <c r="O196" s="76"/>
      <c r="P196" s="179">
        <f>O196*H196</f>
        <v>0</v>
      </c>
      <c r="Q196" s="179">
        <v>0.0199</v>
      </c>
      <c r="R196" s="179">
        <f>Q196*H196</f>
        <v>2.2885</v>
      </c>
      <c r="S196" s="179">
        <v>0</v>
      </c>
      <c r="T196" s="18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1" t="s">
        <v>174</v>
      </c>
      <c r="AT196" s="181" t="s">
        <v>195</v>
      </c>
      <c r="AU196" s="181" t="s">
        <v>83</v>
      </c>
      <c r="AY196" s="18" t="s">
        <v>129</v>
      </c>
      <c r="BE196" s="182">
        <f>IF(N196="základní",J196,0)</f>
        <v>0</v>
      </c>
      <c r="BF196" s="182">
        <f>IF(N196="snížená",J196,0)</f>
        <v>0</v>
      </c>
      <c r="BG196" s="182">
        <f>IF(N196="zákl. přenesená",J196,0)</f>
        <v>0</v>
      </c>
      <c r="BH196" s="182">
        <f>IF(N196="sníž. přenesená",J196,0)</f>
        <v>0</v>
      </c>
      <c r="BI196" s="182">
        <f>IF(N196="nulová",J196,0)</f>
        <v>0</v>
      </c>
      <c r="BJ196" s="18" t="s">
        <v>8</v>
      </c>
      <c r="BK196" s="182">
        <f>ROUND(I196*H196,0)</f>
        <v>0</v>
      </c>
      <c r="BL196" s="18" t="s">
        <v>136</v>
      </c>
      <c r="BM196" s="181" t="s">
        <v>713</v>
      </c>
    </row>
    <row r="197" spans="1:51" s="13" customFormat="1" ht="12">
      <c r="A197" s="13"/>
      <c r="B197" s="183"/>
      <c r="C197" s="13"/>
      <c r="D197" s="184" t="s">
        <v>138</v>
      </c>
      <c r="E197" s="185" t="s">
        <v>1</v>
      </c>
      <c r="F197" s="186" t="s">
        <v>714</v>
      </c>
      <c r="G197" s="13"/>
      <c r="H197" s="187">
        <v>115</v>
      </c>
      <c r="I197" s="188"/>
      <c r="J197" s="13"/>
      <c r="K197" s="13"/>
      <c r="L197" s="183"/>
      <c r="M197" s="189"/>
      <c r="N197" s="190"/>
      <c r="O197" s="190"/>
      <c r="P197" s="190"/>
      <c r="Q197" s="190"/>
      <c r="R197" s="190"/>
      <c r="S197" s="190"/>
      <c r="T197" s="19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5" t="s">
        <v>138</v>
      </c>
      <c r="AU197" s="185" t="s">
        <v>83</v>
      </c>
      <c r="AV197" s="13" t="s">
        <v>83</v>
      </c>
      <c r="AW197" s="13" t="s">
        <v>31</v>
      </c>
      <c r="AX197" s="13" t="s">
        <v>8</v>
      </c>
      <c r="AY197" s="185" t="s">
        <v>129</v>
      </c>
    </row>
    <row r="198" spans="1:65" s="2" customFormat="1" ht="24.15" customHeight="1">
      <c r="A198" s="37"/>
      <c r="B198" s="170"/>
      <c r="C198" s="171" t="s">
        <v>273</v>
      </c>
      <c r="D198" s="171" t="s">
        <v>131</v>
      </c>
      <c r="E198" s="172" t="s">
        <v>547</v>
      </c>
      <c r="F198" s="173" t="s">
        <v>548</v>
      </c>
      <c r="G198" s="174" t="s">
        <v>280</v>
      </c>
      <c r="H198" s="175">
        <v>10</v>
      </c>
      <c r="I198" s="176"/>
      <c r="J198" s="175">
        <f>ROUND(I198*H198,0)</f>
        <v>0</v>
      </c>
      <c r="K198" s="173" t="s">
        <v>135</v>
      </c>
      <c r="L198" s="38"/>
      <c r="M198" s="177" t="s">
        <v>1</v>
      </c>
      <c r="N198" s="178" t="s">
        <v>39</v>
      </c>
      <c r="O198" s="76"/>
      <c r="P198" s="179">
        <f>O198*H198</f>
        <v>0</v>
      </c>
      <c r="Q198" s="179">
        <v>0</v>
      </c>
      <c r="R198" s="179">
        <f>Q198*H198</f>
        <v>0</v>
      </c>
      <c r="S198" s="179">
        <v>0.008</v>
      </c>
      <c r="T198" s="180">
        <f>S198*H198</f>
        <v>0.08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1" t="s">
        <v>136</v>
      </c>
      <c r="AT198" s="181" t="s">
        <v>131</v>
      </c>
      <c r="AU198" s="181" t="s">
        <v>83</v>
      </c>
      <c r="AY198" s="18" t="s">
        <v>129</v>
      </c>
      <c r="BE198" s="182">
        <f>IF(N198="základní",J198,0)</f>
        <v>0</v>
      </c>
      <c r="BF198" s="182">
        <f>IF(N198="snížená",J198,0)</f>
        <v>0</v>
      </c>
      <c r="BG198" s="182">
        <f>IF(N198="zákl. přenesená",J198,0)</f>
        <v>0</v>
      </c>
      <c r="BH198" s="182">
        <f>IF(N198="sníž. přenesená",J198,0)</f>
        <v>0</v>
      </c>
      <c r="BI198" s="182">
        <f>IF(N198="nulová",J198,0)</f>
        <v>0</v>
      </c>
      <c r="BJ198" s="18" t="s">
        <v>8</v>
      </c>
      <c r="BK198" s="182">
        <f>ROUND(I198*H198,0)</f>
        <v>0</v>
      </c>
      <c r="BL198" s="18" t="s">
        <v>136</v>
      </c>
      <c r="BM198" s="181" t="s">
        <v>715</v>
      </c>
    </row>
    <row r="199" spans="1:65" s="2" customFormat="1" ht="24.15" customHeight="1">
      <c r="A199" s="37"/>
      <c r="B199" s="170"/>
      <c r="C199" s="207" t="s">
        <v>277</v>
      </c>
      <c r="D199" s="207" t="s">
        <v>195</v>
      </c>
      <c r="E199" s="208" t="s">
        <v>716</v>
      </c>
      <c r="F199" s="209" t="s">
        <v>717</v>
      </c>
      <c r="G199" s="210" t="s">
        <v>280</v>
      </c>
      <c r="H199" s="211">
        <v>1</v>
      </c>
      <c r="I199" s="212"/>
      <c r="J199" s="211">
        <f>ROUND(I199*H199,0)</f>
        <v>0</v>
      </c>
      <c r="K199" s="209" t="s">
        <v>135</v>
      </c>
      <c r="L199" s="213"/>
      <c r="M199" s="214" t="s">
        <v>1</v>
      </c>
      <c r="N199" s="215" t="s">
        <v>39</v>
      </c>
      <c r="O199" s="76"/>
      <c r="P199" s="179">
        <f>O199*H199</f>
        <v>0</v>
      </c>
      <c r="Q199" s="179">
        <v>0.0077</v>
      </c>
      <c r="R199" s="179">
        <f>Q199*H199</f>
        <v>0.0077</v>
      </c>
      <c r="S199" s="179">
        <v>0</v>
      </c>
      <c r="T199" s="180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1" t="s">
        <v>174</v>
      </c>
      <c r="AT199" s="181" t="s">
        <v>195</v>
      </c>
      <c r="AU199" s="181" t="s">
        <v>83</v>
      </c>
      <c r="AY199" s="18" t="s">
        <v>129</v>
      </c>
      <c r="BE199" s="182">
        <f>IF(N199="základní",J199,0)</f>
        <v>0</v>
      </c>
      <c r="BF199" s="182">
        <f>IF(N199="snížená",J199,0)</f>
        <v>0</v>
      </c>
      <c r="BG199" s="182">
        <f>IF(N199="zákl. přenesená",J199,0)</f>
        <v>0</v>
      </c>
      <c r="BH199" s="182">
        <f>IF(N199="sníž. přenesená",J199,0)</f>
        <v>0</v>
      </c>
      <c r="BI199" s="182">
        <f>IF(N199="nulová",J199,0)</f>
        <v>0</v>
      </c>
      <c r="BJ199" s="18" t="s">
        <v>8</v>
      </c>
      <c r="BK199" s="182">
        <f>ROUND(I199*H199,0)</f>
        <v>0</v>
      </c>
      <c r="BL199" s="18" t="s">
        <v>136</v>
      </c>
      <c r="BM199" s="181" t="s">
        <v>718</v>
      </c>
    </row>
    <row r="200" spans="1:65" s="2" customFormat="1" ht="33" customHeight="1">
      <c r="A200" s="37"/>
      <c r="B200" s="170"/>
      <c r="C200" s="207" t="s">
        <v>282</v>
      </c>
      <c r="D200" s="207" t="s">
        <v>195</v>
      </c>
      <c r="E200" s="208" t="s">
        <v>553</v>
      </c>
      <c r="F200" s="209" t="s">
        <v>554</v>
      </c>
      <c r="G200" s="210" t="s">
        <v>280</v>
      </c>
      <c r="H200" s="211">
        <v>1</v>
      </c>
      <c r="I200" s="212"/>
      <c r="J200" s="211">
        <f>ROUND(I200*H200,0)</f>
        <v>0</v>
      </c>
      <c r="K200" s="209" t="s">
        <v>135</v>
      </c>
      <c r="L200" s="213"/>
      <c r="M200" s="214" t="s">
        <v>1</v>
      </c>
      <c r="N200" s="215" t="s">
        <v>39</v>
      </c>
      <c r="O200" s="76"/>
      <c r="P200" s="179">
        <f>O200*H200</f>
        <v>0</v>
      </c>
      <c r="Q200" s="179">
        <v>0.0069</v>
      </c>
      <c r="R200" s="179">
        <f>Q200*H200</f>
        <v>0.0069</v>
      </c>
      <c r="S200" s="179">
        <v>0</v>
      </c>
      <c r="T200" s="180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1" t="s">
        <v>174</v>
      </c>
      <c r="AT200" s="181" t="s">
        <v>195</v>
      </c>
      <c r="AU200" s="181" t="s">
        <v>83</v>
      </c>
      <c r="AY200" s="18" t="s">
        <v>129</v>
      </c>
      <c r="BE200" s="182">
        <f>IF(N200="základní",J200,0)</f>
        <v>0</v>
      </c>
      <c r="BF200" s="182">
        <f>IF(N200="snížená",J200,0)</f>
        <v>0</v>
      </c>
      <c r="BG200" s="182">
        <f>IF(N200="zákl. přenesená",J200,0)</f>
        <v>0</v>
      </c>
      <c r="BH200" s="182">
        <f>IF(N200="sníž. přenesená",J200,0)</f>
        <v>0</v>
      </c>
      <c r="BI200" s="182">
        <f>IF(N200="nulová",J200,0)</f>
        <v>0</v>
      </c>
      <c r="BJ200" s="18" t="s">
        <v>8</v>
      </c>
      <c r="BK200" s="182">
        <f>ROUND(I200*H200,0)</f>
        <v>0</v>
      </c>
      <c r="BL200" s="18" t="s">
        <v>136</v>
      </c>
      <c r="BM200" s="181" t="s">
        <v>719</v>
      </c>
    </row>
    <row r="201" spans="1:65" s="2" customFormat="1" ht="24.15" customHeight="1">
      <c r="A201" s="37"/>
      <c r="B201" s="170"/>
      <c r="C201" s="207" t="s">
        <v>286</v>
      </c>
      <c r="D201" s="207" t="s">
        <v>195</v>
      </c>
      <c r="E201" s="208" t="s">
        <v>720</v>
      </c>
      <c r="F201" s="209" t="s">
        <v>721</v>
      </c>
      <c r="G201" s="210" t="s">
        <v>280</v>
      </c>
      <c r="H201" s="211">
        <v>4</v>
      </c>
      <c r="I201" s="212"/>
      <c r="J201" s="211">
        <f>ROUND(I201*H201,0)</f>
        <v>0</v>
      </c>
      <c r="K201" s="209" t="s">
        <v>135</v>
      </c>
      <c r="L201" s="213"/>
      <c r="M201" s="214" t="s">
        <v>1</v>
      </c>
      <c r="N201" s="215" t="s">
        <v>39</v>
      </c>
      <c r="O201" s="76"/>
      <c r="P201" s="179">
        <f>O201*H201</f>
        <v>0</v>
      </c>
      <c r="Q201" s="179">
        <v>0.0178</v>
      </c>
      <c r="R201" s="179">
        <f>Q201*H201</f>
        <v>0.0712</v>
      </c>
      <c r="S201" s="179">
        <v>0</v>
      </c>
      <c r="T201" s="18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1" t="s">
        <v>174</v>
      </c>
      <c r="AT201" s="181" t="s">
        <v>195</v>
      </c>
      <c r="AU201" s="181" t="s">
        <v>83</v>
      </c>
      <c r="AY201" s="18" t="s">
        <v>129</v>
      </c>
      <c r="BE201" s="182">
        <f>IF(N201="základní",J201,0)</f>
        <v>0</v>
      </c>
      <c r="BF201" s="182">
        <f>IF(N201="snížená",J201,0)</f>
        <v>0</v>
      </c>
      <c r="BG201" s="182">
        <f>IF(N201="zákl. přenesená",J201,0)</f>
        <v>0</v>
      </c>
      <c r="BH201" s="182">
        <f>IF(N201="sníž. přenesená",J201,0)</f>
        <v>0</v>
      </c>
      <c r="BI201" s="182">
        <f>IF(N201="nulová",J201,0)</f>
        <v>0</v>
      </c>
      <c r="BJ201" s="18" t="s">
        <v>8</v>
      </c>
      <c r="BK201" s="182">
        <f>ROUND(I201*H201,0)</f>
        <v>0</v>
      </c>
      <c r="BL201" s="18" t="s">
        <v>136</v>
      </c>
      <c r="BM201" s="181" t="s">
        <v>722</v>
      </c>
    </row>
    <row r="202" spans="1:65" s="2" customFormat="1" ht="24.15" customHeight="1">
      <c r="A202" s="37"/>
      <c r="B202" s="170"/>
      <c r="C202" s="207" t="s">
        <v>290</v>
      </c>
      <c r="D202" s="207" t="s">
        <v>195</v>
      </c>
      <c r="E202" s="208" t="s">
        <v>723</v>
      </c>
      <c r="F202" s="209" t="s">
        <v>724</v>
      </c>
      <c r="G202" s="210" t="s">
        <v>280</v>
      </c>
      <c r="H202" s="211">
        <v>1</v>
      </c>
      <c r="I202" s="212"/>
      <c r="J202" s="211">
        <f>ROUND(I202*H202,0)</f>
        <v>0</v>
      </c>
      <c r="K202" s="209" t="s">
        <v>135</v>
      </c>
      <c r="L202" s="213"/>
      <c r="M202" s="214" t="s">
        <v>1</v>
      </c>
      <c r="N202" s="215" t="s">
        <v>39</v>
      </c>
      <c r="O202" s="76"/>
      <c r="P202" s="179">
        <f>O202*H202</f>
        <v>0</v>
      </c>
      <c r="Q202" s="179">
        <v>0.0122</v>
      </c>
      <c r="R202" s="179">
        <f>Q202*H202</f>
        <v>0.0122</v>
      </c>
      <c r="S202" s="179">
        <v>0</v>
      </c>
      <c r="T202" s="180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1" t="s">
        <v>174</v>
      </c>
      <c r="AT202" s="181" t="s">
        <v>195</v>
      </c>
      <c r="AU202" s="181" t="s">
        <v>83</v>
      </c>
      <c r="AY202" s="18" t="s">
        <v>129</v>
      </c>
      <c r="BE202" s="182">
        <f>IF(N202="základní",J202,0)</f>
        <v>0</v>
      </c>
      <c r="BF202" s="182">
        <f>IF(N202="snížená",J202,0)</f>
        <v>0</v>
      </c>
      <c r="BG202" s="182">
        <f>IF(N202="zákl. přenesená",J202,0)</f>
        <v>0</v>
      </c>
      <c r="BH202" s="182">
        <f>IF(N202="sníž. přenesená",J202,0)</f>
        <v>0</v>
      </c>
      <c r="BI202" s="182">
        <f>IF(N202="nulová",J202,0)</f>
        <v>0</v>
      </c>
      <c r="BJ202" s="18" t="s">
        <v>8</v>
      </c>
      <c r="BK202" s="182">
        <f>ROUND(I202*H202,0)</f>
        <v>0</v>
      </c>
      <c r="BL202" s="18" t="s">
        <v>136</v>
      </c>
      <c r="BM202" s="181" t="s">
        <v>725</v>
      </c>
    </row>
    <row r="203" spans="1:65" s="2" customFormat="1" ht="21.75" customHeight="1">
      <c r="A203" s="37"/>
      <c r="B203" s="170"/>
      <c r="C203" s="207" t="s">
        <v>294</v>
      </c>
      <c r="D203" s="207" t="s">
        <v>195</v>
      </c>
      <c r="E203" s="208" t="s">
        <v>726</v>
      </c>
      <c r="F203" s="209" t="s">
        <v>727</v>
      </c>
      <c r="G203" s="210" t="s">
        <v>280</v>
      </c>
      <c r="H203" s="211">
        <v>1</v>
      </c>
      <c r="I203" s="212"/>
      <c r="J203" s="211">
        <f>ROUND(I203*H203,0)</f>
        <v>0</v>
      </c>
      <c r="K203" s="209" t="s">
        <v>135</v>
      </c>
      <c r="L203" s="213"/>
      <c r="M203" s="214" t="s">
        <v>1</v>
      </c>
      <c r="N203" s="215" t="s">
        <v>39</v>
      </c>
      <c r="O203" s="76"/>
      <c r="P203" s="179">
        <f>O203*H203</f>
        <v>0</v>
      </c>
      <c r="Q203" s="179">
        <v>0.00016</v>
      </c>
      <c r="R203" s="179">
        <f>Q203*H203</f>
        <v>0.00016</v>
      </c>
      <c r="S203" s="179">
        <v>0</v>
      </c>
      <c r="T203" s="18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1" t="s">
        <v>174</v>
      </c>
      <c r="AT203" s="181" t="s">
        <v>195</v>
      </c>
      <c r="AU203" s="181" t="s">
        <v>83</v>
      </c>
      <c r="AY203" s="18" t="s">
        <v>129</v>
      </c>
      <c r="BE203" s="182">
        <f>IF(N203="základní",J203,0)</f>
        <v>0</v>
      </c>
      <c r="BF203" s="182">
        <f>IF(N203="snížená",J203,0)</f>
        <v>0</v>
      </c>
      <c r="BG203" s="182">
        <f>IF(N203="zákl. přenesená",J203,0)</f>
        <v>0</v>
      </c>
      <c r="BH203" s="182">
        <f>IF(N203="sníž. přenesená",J203,0)</f>
        <v>0</v>
      </c>
      <c r="BI203" s="182">
        <f>IF(N203="nulová",J203,0)</f>
        <v>0</v>
      </c>
      <c r="BJ203" s="18" t="s">
        <v>8</v>
      </c>
      <c r="BK203" s="182">
        <f>ROUND(I203*H203,0)</f>
        <v>0</v>
      </c>
      <c r="BL203" s="18" t="s">
        <v>136</v>
      </c>
      <c r="BM203" s="181" t="s">
        <v>728</v>
      </c>
    </row>
    <row r="204" spans="1:65" s="2" customFormat="1" ht="16.5" customHeight="1">
      <c r="A204" s="37"/>
      <c r="B204" s="170"/>
      <c r="C204" s="207" t="s">
        <v>298</v>
      </c>
      <c r="D204" s="207" t="s">
        <v>195</v>
      </c>
      <c r="E204" s="208" t="s">
        <v>729</v>
      </c>
      <c r="F204" s="209" t="s">
        <v>730</v>
      </c>
      <c r="G204" s="210" t="s">
        <v>280</v>
      </c>
      <c r="H204" s="211">
        <v>1</v>
      </c>
      <c r="I204" s="212"/>
      <c r="J204" s="211">
        <f>ROUND(I204*H204,0)</f>
        <v>0</v>
      </c>
      <c r="K204" s="209" t="s">
        <v>135</v>
      </c>
      <c r="L204" s="213"/>
      <c r="M204" s="214" t="s">
        <v>1</v>
      </c>
      <c r="N204" s="215" t="s">
        <v>39</v>
      </c>
      <c r="O204" s="76"/>
      <c r="P204" s="179">
        <f>O204*H204</f>
        <v>0</v>
      </c>
      <c r="Q204" s="179">
        <v>0.00094</v>
      </c>
      <c r="R204" s="179">
        <f>Q204*H204</f>
        <v>0.00094</v>
      </c>
      <c r="S204" s="179">
        <v>0</v>
      </c>
      <c r="T204" s="18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1" t="s">
        <v>174</v>
      </c>
      <c r="AT204" s="181" t="s">
        <v>195</v>
      </c>
      <c r="AU204" s="181" t="s">
        <v>83</v>
      </c>
      <c r="AY204" s="18" t="s">
        <v>129</v>
      </c>
      <c r="BE204" s="182">
        <f>IF(N204="základní",J204,0)</f>
        <v>0</v>
      </c>
      <c r="BF204" s="182">
        <f>IF(N204="snížená",J204,0)</f>
        <v>0</v>
      </c>
      <c r="BG204" s="182">
        <f>IF(N204="zákl. přenesená",J204,0)</f>
        <v>0</v>
      </c>
      <c r="BH204" s="182">
        <f>IF(N204="sníž. přenesená",J204,0)</f>
        <v>0</v>
      </c>
      <c r="BI204" s="182">
        <f>IF(N204="nulová",J204,0)</f>
        <v>0</v>
      </c>
      <c r="BJ204" s="18" t="s">
        <v>8</v>
      </c>
      <c r="BK204" s="182">
        <f>ROUND(I204*H204,0)</f>
        <v>0</v>
      </c>
      <c r="BL204" s="18" t="s">
        <v>136</v>
      </c>
      <c r="BM204" s="181" t="s">
        <v>731</v>
      </c>
    </row>
    <row r="205" spans="1:65" s="2" customFormat="1" ht="24.15" customHeight="1">
      <c r="A205" s="37"/>
      <c r="B205" s="170"/>
      <c r="C205" s="171" t="s">
        <v>302</v>
      </c>
      <c r="D205" s="171" t="s">
        <v>131</v>
      </c>
      <c r="E205" s="172" t="s">
        <v>732</v>
      </c>
      <c r="F205" s="173" t="s">
        <v>733</v>
      </c>
      <c r="G205" s="174" t="s">
        <v>280</v>
      </c>
      <c r="H205" s="175">
        <v>1</v>
      </c>
      <c r="I205" s="176"/>
      <c r="J205" s="175">
        <f>ROUND(I205*H205,0)</f>
        <v>0</v>
      </c>
      <c r="K205" s="173" t="s">
        <v>135</v>
      </c>
      <c r="L205" s="38"/>
      <c r="M205" s="177" t="s">
        <v>1</v>
      </c>
      <c r="N205" s="178" t="s">
        <v>39</v>
      </c>
      <c r="O205" s="76"/>
      <c r="P205" s="179">
        <f>O205*H205</f>
        <v>0</v>
      </c>
      <c r="Q205" s="179">
        <v>0.0001</v>
      </c>
      <c r="R205" s="179">
        <f>Q205*H205</f>
        <v>0.0001</v>
      </c>
      <c r="S205" s="179">
        <v>0.0056</v>
      </c>
      <c r="T205" s="180">
        <f>S205*H205</f>
        <v>0.0056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1" t="s">
        <v>136</v>
      </c>
      <c r="AT205" s="181" t="s">
        <v>131</v>
      </c>
      <c r="AU205" s="181" t="s">
        <v>83</v>
      </c>
      <c r="AY205" s="18" t="s">
        <v>129</v>
      </c>
      <c r="BE205" s="182">
        <f>IF(N205="základní",J205,0)</f>
        <v>0</v>
      </c>
      <c r="BF205" s="182">
        <f>IF(N205="snížená",J205,0)</f>
        <v>0</v>
      </c>
      <c r="BG205" s="182">
        <f>IF(N205="zákl. přenesená",J205,0)</f>
        <v>0</v>
      </c>
      <c r="BH205" s="182">
        <f>IF(N205="sníž. přenesená",J205,0)</f>
        <v>0</v>
      </c>
      <c r="BI205" s="182">
        <f>IF(N205="nulová",J205,0)</f>
        <v>0</v>
      </c>
      <c r="BJ205" s="18" t="s">
        <v>8</v>
      </c>
      <c r="BK205" s="182">
        <f>ROUND(I205*H205,0)</f>
        <v>0</v>
      </c>
      <c r="BL205" s="18" t="s">
        <v>136</v>
      </c>
      <c r="BM205" s="181" t="s">
        <v>734</v>
      </c>
    </row>
    <row r="206" spans="1:65" s="2" customFormat="1" ht="24.15" customHeight="1">
      <c r="A206" s="37"/>
      <c r="B206" s="170"/>
      <c r="C206" s="207" t="s">
        <v>306</v>
      </c>
      <c r="D206" s="207" t="s">
        <v>195</v>
      </c>
      <c r="E206" s="208" t="s">
        <v>735</v>
      </c>
      <c r="F206" s="209" t="s">
        <v>736</v>
      </c>
      <c r="G206" s="210" t="s">
        <v>280</v>
      </c>
      <c r="H206" s="211">
        <v>1</v>
      </c>
      <c r="I206" s="212"/>
      <c r="J206" s="211">
        <f>ROUND(I206*H206,0)</f>
        <v>0</v>
      </c>
      <c r="K206" s="209" t="s">
        <v>135</v>
      </c>
      <c r="L206" s="213"/>
      <c r="M206" s="214" t="s">
        <v>1</v>
      </c>
      <c r="N206" s="215" t="s">
        <v>39</v>
      </c>
      <c r="O206" s="76"/>
      <c r="P206" s="179">
        <f>O206*H206</f>
        <v>0</v>
      </c>
      <c r="Q206" s="179">
        <v>0.0088</v>
      </c>
      <c r="R206" s="179">
        <f>Q206*H206</f>
        <v>0.0088</v>
      </c>
      <c r="S206" s="179">
        <v>0</v>
      </c>
      <c r="T206" s="18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1" t="s">
        <v>174</v>
      </c>
      <c r="AT206" s="181" t="s">
        <v>195</v>
      </c>
      <c r="AU206" s="181" t="s">
        <v>83</v>
      </c>
      <c r="AY206" s="18" t="s">
        <v>129</v>
      </c>
      <c r="BE206" s="182">
        <f>IF(N206="základní",J206,0)</f>
        <v>0</v>
      </c>
      <c r="BF206" s="182">
        <f>IF(N206="snížená",J206,0)</f>
        <v>0</v>
      </c>
      <c r="BG206" s="182">
        <f>IF(N206="zákl. přenesená",J206,0)</f>
        <v>0</v>
      </c>
      <c r="BH206" s="182">
        <f>IF(N206="sníž. přenesená",J206,0)</f>
        <v>0</v>
      </c>
      <c r="BI206" s="182">
        <f>IF(N206="nulová",J206,0)</f>
        <v>0</v>
      </c>
      <c r="BJ206" s="18" t="s">
        <v>8</v>
      </c>
      <c r="BK206" s="182">
        <f>ROUND(I206*H206,0)</f>
        <v>0</v>
      </c>
      <c r="BL206" s="18" t="s">
        <v>136</v>
      </c>
      <c r="BM206" s="181" t="s">
        <v>737</v>
      </c>
    </row>
    <row r="207" spans="1:65" s="2" customFormat="1" ht="24.15" customHeight="1">
      <c r="A207" s="37"/>
      <c r="B207" s="170"/>
      <c r="C207" s="171" t="s">
        <v>310</v>
      </c>
      <c r="D207" s="171" t="s">
        <v>131</v>
      </c>
      <c r="E207" s="172" t="s">
        <v>738</v>
      </c>
      <c r="F207" s="173" t="s">
        <v>739</v>
      </c>
      <c r="G207" s="174" t="s">
        <v>280</v>
      </c>
      <c r="H207" s="175">
        <v>2</v>
      </c>
      <c r="I207" s="176"/>
      <c r="J207" s="175">
        <f>ROUND(I207*H207,0)</f>
        <v>0</v>
      </c>
      <c r="K207" s="173" t="s">
        <v>135</v>
      </c>
      <c r="L207" s="38"/>
      <c r="M207" s="177" t="s">
        <v>1</v>
      </c>
      <c r="N207" s="178" t="s">
        <v>39</v>
      </c>
      <c r="O207" s="76"/>
      <c r="P207" s="179">
        <f>O207*H207</f>
        <v>0</v>
      </c>
      <c r="Q207" s="179">
        <v>0.00021</v>
      </c>
      <c r="R207" s="179">
        <f>Q207*H207</f>
        <v>0.00042</v>
      </c>
      <c r="S207" s="179">
        <v>0.00701</v>
      </c>
      <c r="T207" s="180">
        <f>S207*H207</f>
        <v>0.01402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1" t="s">
        <v>136</v>
      </c>
      <c r="AT207" s="181" t="s">
        <v>131</v>
      </c>
      <c r="AU207" s="181" t="s">
        <v>83</v>
      </c>
      <c r="AY207" s="18" t="s">
        <v>129</v>
      </c>
      <c r="BE207" s="182">
        <f>IF(N207="základní",J207,0)</f>
        <v>0</v>
      </c>
      <c r="BF207" s="182">
        <f>IF(N207="snížená",J207,0)</f>
        <v>0</v>
      </c>
      <c r="BG207" s="182">
        <f>IF(N207="zákl. přenesená",J207,0)</f>
        <v>0</v>
      </c>
      <c r="BH207" s="182">
        <f>IF(N207="sníž. přenesená",J207,0)</f>
        <v>0</v>
      </c>
      <c r="BI207" s="182">
        <f>IF(N207="nulová",J207,0)</f>
        <v>0</v>
      </c>
      <c r="BJ207" s="18" t="s">
        <v>8</v>
      </c>
      <c r="BK207" s="182">
        <f>ROUND(I207*H207,0)</f>
        <v>0</v>
      </c>
      <c r="BL207" s="18" t="s">
        <v>136</v>
      </c>
      <c r="BM207" s="181" t="s">
        <v>740</v>
      </c>
    </row>
    <row r="208" spans="1:65" s="2" customFormat="1" ht="24.15" customHeight="1">
      <c r="A208" s="37"/>
      <c r="B208" s="170"/>
      <c r="C208" s="207" t="s">
        <v>314</v>
      </c>
      <c r="D208" s="207" t="s">
        <v>195</v>
      </c>
      <c r="E208" s="208" t="s">
        <v>741</v>
      </c>
      <c r="F208" s="209" t="s">
        <v>742</v>
      </c>
      <c r="G208" s="210" t="s">
        <v>280</v>
      </c>
      <c r="H208" s="211">
        <v>1</v>
      </c>
      <c r="I208" s="212"/>
      <c r="J208" s="211">
        <f>ROUND(I208*H208,0)</f>
        <v>0</v>
      </c>
      <c r="K208" s="209" t="s">
        <v>135</v>
      </c>
      <c r="L208" s="213"/>
      <c r="M208" s="214" t="s">
        <v>1</v>
      </c>
      <c r="N208" s="215" t="s">
        <v>39</v>
      </c>
      <c r="O208" s="76"/>
      <c r="P208" s="179">
        <f>O208*H208</f>
        <v>0</v>
      </c>
      <c r="Q208" s="179">
        <v>0.019</v>
      </c>
      <c r="R208" s="179">
        <f>Q208*H208</f>
        <v>0.019</v>
      </c>
      <c r="S208" s="179">
        <v>0</v>
      </c>
      <c r="T208" s="180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1" t="s">
        <v>174</v>
      </c>
      <c r="AT208" s="181" t="s">
        <v>195</v>
      </c>
      <c r="AU208" s="181" t="s">
        <v>83</v>
      </c>
      <c r="AY208" s="18" t="s">
        <v>129</v>
      </c>
      <c r="BE208" s="182">
        <f>IF(N208="základní",J208,0)</f>
        <v>0</v>
      </c>
      <c r="BF208" s="182">
        <f>IF(N208="snížená",J208,0)</f>
        <v>0</v>
      </c>
      <c r="BG208" s="182">
        <f>IF(N208="zákl. přenesená",J208,0)</f>
        <v>0</v>
      </c>
      <c r="BH208" s="182">
        <f>IF(N208="sníž. přenesená",J208,0)</f>
        <v>0</v>
      </c>
      <c r="BI208" s="182">
        <f>IF(N208="nulová",J208,0)</f>
        <v>0</v>
      </c>
      <c r="BJ208" s="18" t="s">
        <v>8</v>
      </c>
      <c r="BK208" s="182">
        <f>ROUND(I208*H208,0)</f>
        <v>0</v>
      </c>
      <c r="BL208" s="18" t="s">
        <v>136</v>
      </c>
      <c r="BM208" s="181" t="s">
        <v>743</v>
      </c>
    </row>
    <row r="209" spans="1:65" s="2" customFormat="1" ht="24.15" customHeight="1">
      <c r="A209" s="37"/>
      <c r="B209" s="170"/>
      <c r="C209" s="207" t="s">
        <v>318</v>
      </c>
      <c r="D209" s="207" t="s">
        <v>195</v>
      </c>
      <c r="E209" s="208" t="s">
        <v>744</v>
      </c>
      <c r="F209" s="209" t="s">
        <v>745</v>
      </c>
      <c r="G209" s="210" t="s">
        <v>280</v>
      </c>
      <c r="H209" s="211">
        <v>1</v>
      </c>
      <c r="I209" s="212"/>
      <c r="J209" s="211">
        <f>ROUND(I209*H209,0)</f>
        <v>0</v>
      </c>
      <c r="K209" s="209" t="s">
        <v>135</v>
      </c>
      <c r="L209" s="213"/>
      <c r="M209" s="214" t="s">
        <v>1</v>
      </c>
      <c r="N209" s="215" t="s">
        <v>39</v>
      </c>
      <c r="O209" s="76"/>
      <c r="P209" s="179">
        <f>O209*H209</f>
        <v>0</v>
      </c>
      <c r="Q209" s="179">
        <v>0.0153</v>
      </c>
      <c r="R209" s="179">
        <f>Q209*H209</f>
        <v>0.0153</v>
      </c>
      <c r="S209" s="179">
        <v>0</v>
      </c>
      <c r="T209" s="18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1" t="s">
        <v>174</v>
      </c>
      <c r="AT209" s="181" t="s">
        <v>195</v>
      </c>
      <c r="AU209" s="181" t="s">
        <v>83</v>
      </c>
      <c r="AY209" s="18" t="s">
        <v>129</v>
      </c>
      <c r="BE209" s="182">
        <f>IF(N209="základní",J209,0)</f>
        <v>0</v>
      </c>
      <c r="BF209" s="182">
        <f>IF(N209="snížená",J209,0)</f>
        <v>0</v>
      </c>
      <c r="BG209" s="182">
        <f>IF(N209="zákl. přenesená",J209,0)</f>
        <v>0</v>
      </c>
      <c r="BH209" s="182">
        <f>IF(N209="sníž. přenesená",J209,0)</f>
        <v>0</v>
      </c>
      <c r="BI209" s="182">
        <f>IF(N209="nulová",J209,0)</f>
        <v>0</v>
      </c>
      <c r="BJ209" s="18" t="s">
        <v>8</v>
      </c>
      <c r="BK209" s="182">
        <f>ROUND(I209*H209,0)</f>
        <v>0</v>
      </c>
      <c r="BL209" s="18" t="s">
        <v>136</v>
      </c>
      <c r="BM209" s="181" t="s">
        <v>746</v>
      </c>
    </row>
    <row r="210" spans="1:65" s="2" customFormat="1" ht="24.15" customHeight="1">
      <c r="A210" s="37"/>
      <c r="B210" s="170"/>
      <c r="C210" s="171" t="s">
        <v>322</v>
      </c>
      <c r="D210" s="171" t="s">
        <v>131</v>
      </c>
      <c r="E210" s="172" t="s">
        <v>278</v>
      </c>
      <c r="F210" s="173" t="s">
        <v>279</v>
      </c>
      <c r="G210" s="174" t="s">
        <v>280</v>
      </c>
      <c r="H210" s="175">
        <v>5</v>
      </c>
      <c r="I210" s="176"/>
      <c r="J210" s="175">
        <f>ROUND(I210*H210,0)</f>
        <v>0</v>
      </c>
      <c r="K210" s="173" t="s">
        <v>135</v>
      </c>
      <c r="L210" s="38"/>
      <c r="M210" s="177" t="s">
        <v>1</v>
      </c>
      <c r="N210" s="178" t="s">
        <v>39</v>
      </c>
      <c r="O210" s="76"/>
      <c r="P210" s="179">
        <f>O210*H210</f>
        <v>0</v>
      </c>
      <c r="Q210" s="179">
        <v>0</v>
      </c>
      <c r="R210" s="179">
        <f>Q210*H210</f>
        <v>0</v>
      </c>
      <c r="S210" s="179">
        <v>0.0116</v>
      </c>
      <c r="T210" s="180">
        <f>S210*H210</f>
        <v>0.057999999999999996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1" t="s">
        <v>136</v>
      </c>
      <c r="AT210" s="181" t="s">
        <v>131</v>
      </c>
      <c r="AU210" s="181" t="s">
        <v>83</v>
      </c>
      <c r="AY210" s="18" t="s">
        <v>129</v>
      </c>
      <c r="BE210" s="182">
        <f>IF(N210="základní",J210,0)</f>
        <v>0</v>
      </c>
      <c r="BF210" s="182">
        <f>IF(N210="snížená",J210,0)</f>
        <v>0</v>
      </c>
      <c r="BG210" s="182">
        <f>IF(N210="zákl. přenesená",J210,0)</f>
        <v>0</v>
      </c>
      <c r="BH210" s="182">
        <f>IF(N210="sníž. přenesená",J210,0)</f>
        <v>0</v>
      </c>
      <c r="BI210" s="182">
        <f>IF(N210="nulová",J210,0)</f>
        <v>0</v>
      </c>
      <c r="BJ210" s="18" t="s">
        <v>8</v>
      </c>
      <c r="BK210" s="182">
        <f>ROUND(I210*H210,0)</f>
        <v>0</v>
      </c>
      <c r="BL210" s="18" t="s">
        <v>136</v>
      </c>
      <c r="BM210" s="181" t="s">
        <v>747</v>
      </c>
    </row>
    <row r="211" spans="1:65" s="2" customFormat="1" ht="24.15" customHeight="1">
      <c r="A211" s="37"/>
      <c r="B211" s="170"/>
      <c r="C211" s="207" t="s">
        <v>326</v>
      </c>
      <c r="D211" s="207" t="s">
        <v>195</v>
      </c>
      <c r="E211" s="208" t="s">
        <v>299</v>
      </c>
      <c r="F211" s="209" t="s">
        <v>300</v>
      </c>
      <c r="G211" s="210" t="s">
        <v>280</v>
      </c>
      <c r="H211" s="211">
        <v>2</v>
      </c>
      <c r="I211" s="212"/>
      <c r="J211" s="211">
        <f>ROUND(I211*H211,0)</f>
        <v>0</v>
      </c>
      <c r="K211" s="209" t="s">
        <v>135</v>
      </c>
      <c r="L211" s="213"/>
      <c r="M211" s="214" t="s">
        <v>1</v>
      </c>
      <c r="N211" s="215" t="s">
        <v>39</v>
      </c>
      <c r="O211" s="76"/>
      <c r="P211" s="179">
        <f>O211*H211</f>
        <v>0</v>
      </c>
      <c r="Q211" s="179">
        <v>0.0135</v>
      </c>
      <c r="R211" s="179">
        <f>Q211*H211</f>
        <v>0.027</v>
      </c>
      <c r="S211" s="179">
        <v>0</v>
      </c>
      <c r="T211" s="180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1" t="s">
        <v>174</v>
      </c>
      <c r="AT211" s="181" t="s">
        <v>195</v>
      </c>
      <c r="AU211" s="181" t="s">
        <v>83</v>
      </c>
      <c r="AY211" s="18" t="s">
        <v>129</v>
      </c>
      <c r="BE211" s="182">
        <f>IF(N211="základní",J211,0)</f>
        <v>0</v>
      </c>
      <c r="BF211" s="182">
        <f>IF(N211="snížená",J211,0)</f>
        <v>0</v>
      </c>
      <c r="BG211" s="182">
        <f>IF(N211="zákl. přenesená",J211,0)</f>
        <v>0</v>
      </c>
      <c r="BH211" s="182">
        <f>IF(N211="sníž. přenesená",J211,0)</f>
        <v>0</v>
      </c>
      <c r="BI211" s="182">
        <f>IF(N211="nulová",J211,0)</f>
        <v>0</v>
      </c>
      <c r="BJ211" s="18" t="s">
        <v>8</v>
      </c>
      <c r="BK211" s="182">
        <f>ROUND(I211*H211,0)</f>
        <v>0</v>
      </c>
      <c r="BL211" s="18" t="s">
        <v>136</v>
      </c>
      <c r="BM211" s="181" t="s">
        <v>748</v>
      </c>
    </row>
    <row r="212" spans="1:65" s="2" customFormat="1" ht="16.5" customHeight="1">
      <c r="A212" s="37"/>
      <c r="B212" s="170"/>
      <c r="C212" s="207" t="s">
        <v>330</v>
      </c>
      <c r="D212" s="207" t="s">
        <v>195</v>
      </c>
      <c r="E212" s="208" t="s">
        <v>749</v>
      </c>
      <c r="F212" s="209" t="s">
        <v>750</v>
      </c>
      <c r="G212" s="210" t="s">
        <v>280</v>
      </c>
      <c r="H212" s="211">
        <v>1</v>
      </c>
      <c r="I212" s="212"/>
      <c r="J212" s="211">
        <f>ROUND(I212*H212,0)</f>
        <v>0</v>
      </c>
      <c r="K212" s="209" t="s">
        <v>1</v>
      </c>
      <c r="L212" s="213"/>
      <c r="M212" s="214" t="s">
        <v>1</v>
      </c>
      <c r="N212" s="215" t="s">
        <v>39</v>
      </c>
      <c r="O212" s="76"/>
      <c r="P212" s="179">
        <f>O212*H212</f>
        <v>0</v>
      </c>
      <c r="Q212" s="179">
        <v>0.0049</v>
      </c>
      <c r="R212" s="179">
        <f>Q212*H212</f>
        <v>0.0049</v>
      </c>
      <c r="S212" s="179">
        <v>0</v>
      </c>
      <c r="T212" s="18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81" t="s">
        <v>174</v>
      </c>
      <c r="AT212" s="181" t="s">
        <v>195</v>
      </c>
      <c r="AU212" s="181" t="s">
        <v>83</v>
      </c>
      <c r="AY212" s="18" t="s">
        <v>129</v>
      </c>
      <c r="BE212" s="182">
        <f>IF(N212="základní",J212,0)</f>
        <v>0</v>
      </c>
      <c r="BF212" s="182">
        <f>IF(N212="snížená",J212,0)</f>
        <v>0</v>
      </c>
      <c r="BG212" s="182">
        <f>IF(N212="zákl. přenesená",J212,0)</f>
        <v>0</v>
      </c>
      <c r="BH212" s="182">
        <f>IF(N212="sníž. přenesená",J212,0)</f>
        <v>0</v>
      </c>
      <c r="BI212" s="182">
        <f>IF(N212="nulová",J212,0)</f>
        <v>0</v>
      </c>
      <c r="BJ212" s="18" t="s">
        <v>8</v>
      </c>
      <c r="BK212" s="182">
        <f>ROUND(I212*H212,0)</f>
        <v>0</v>
      </c>
      <c r="BL212" s="18" t="s">
        <v>136</v>
      </c>
      <c r="BM212" s="181" t="s">
        <v>751</v>
      </c>
    </row>
    <row r="213" spans="1:65" s="2" customFormat="1" ht="33" customHeight="1">
      <c r="A213" s="37"/>
      <c r="B213" s="170"/>
      <c r="C213" s="207" t="s">
        <v>334</v>
      </c>
      <c r="D213" s="207" t="s">
        <v>195</v>
      </c>
      <c r="E213" s="208" t="s">
        <v>295</v>
      </c>
      <c r="F213" s="209" t="s">
        <v>296</v>
      </c>
      <c r="G213" s="210" t="s">
        <v>280</v>
      </c>
      <c r="H213" s="211">
        <v>2</v>
      </c>
      <c r="I213" s="212"/>
      <c r="J213" s="211">
        <f>ROUND(I213*H213,0)</f>
        <v>0</v>
      </c>
      <c r="K213" s="209" t="s">
        <v>135</v>
      </c>
      <c r="L213" s="213"/>
      <c r="M213" s="214" t="s">
        <v>1</v>
      </c>
      <c r="N213" s="215" t="s">
        <v>39</v>
      </c>
      <c r="O213" s="76"/>
      <c r="P213" s="179">
        <f>O213*H213</f>
        <v>0</v>
      </c>
      <c r="Q213" s="179">
        <v>0.0088</v>
      </c>
      <c r="R213" s="179">
        <f>Q213*H213</f>
        <v>0.0176</v>
      </c>
      <c r="S213" s="179">
        <v>0</v>
      </c>
      <c r="T213" s="18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1" t="s">
        <v>174</v>
      </c>
      <c r="AT213" s="181" t="s">
        <v>195</v>
      </c>
      <c r="AU213" s="181" t="s">
        <v>83</v>
      </c>
      <c r="AY213" s="18" t="s">
        <v>129</v>
      </c>
      <c r="BE213" s="182">
        <f>IF(N213="základní",J213,0)</f>
        <v>0</v>
      </c>
      <c r="BF213" s="182">
        <f>IF(N213="snížená",J213,0)</f>
        <v>0</v>
      </c>
      <c r="BG213" s="182">
        <f>IF(N213="zákl. přenesená",J213,0)</f>
        <v>0</v>
      </c>
      <c r="BH213" s="182">
        <f>IF(N213="sníž. přenesená",J213,0)</f>
        <v>0</v>
      </c>
      <c r="BI213" s="182">
        <f>IF(N213="nulová",J213,0)</f>
        <v>0</v>
      </c>
      <c r="BJ213" s="18" t="s">
        <v>8</v>
      </c>
      <c r="BK213" s="182">
        <f>ROUND(I213*H213,0)</f>
        <v>0</v>
      </c>
      <c r="BL213" s="18" t="s">
        <v>136</v>
      </c>
      <c r="BM213" s="181" t="s">
        <v>752</v>
      </c>
    </row>
    <row r="214" spans="1:65" s="2" customFormat="1" ht="24.15" customHeight="1">
      <c r="A214" s="37"/>
      <c r="B214" s="170"/>
      <c r="C214" s="171" t="s">
        <v>339</v>
      </c>
      <c r="D214" s="171" t="s">
        <v>131</v>
      </c>
      <c r="E214" s="172" t="s">
        <v>331</v>
      </c>
      <c r="F214" s="173" t="s">
        <v>332</v>
      </c>
      <c r="G214" s="174" t="s">
        <v>261</v>
      </c>
      <c r="H214" s="175">
        <v>54</v>
      </c>
      <c r="I214" s="176"/>
      <c r="J214" s="175">
        <f>ROUND(I214*H214,0)</f>
        <v>0</v>
      </c>
      <c r="K214" s="173" t="s">
        <v>135</v>
      </c>
      <c r="L214" s="38"/>
      <c r="M214" s="177" t="s">
        <v>1</v>
      </c>
      <c r="N214" s="178" t="s">
        <v>39</v>
      </c>
      <c r="O214" s="76"/>
      <c r="P214" s="179">
        <f>O214*H214</f>
        <v>0</v>
      </c>
      <c r="Q214" s="179">
        <v>0</v>
      </c>
      <c r="R214" s="179">
        <f>Q214*H214</f>
        <v>0</v>
      </c>
      <c r="S214" s="179">
        <v>0</v>
      </c>
      <c r="T214" s="180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81" t="s">
        <v>136</v>
      </c>
      <c r="AT214" s="181" t="s">
        <v>131</v>
      </c>
      <c r="AU214" s="181" t="s">
        <v>83</v>
      </c>
      <c r="AY214" s="18" t="s">
        <v>129</v>
      </c>
      <c r="BE214" s="182">
        <f>IF(N214="základní",J214,0)</f>
        <v>0</v>
      </c>
      <c r="BF214" s="182">
        <f>IF(N214="snížená",J214,0)</f>
        <v>0</v>
      </c>
      <c r="BG214" s="182">
        <f>IF(N214="zákl. přenesená",J214,0)</f>
        <v>0</v>
      </c>
      <c r="BH214" s="182">
        <f>IF(N214="sníž. přenesená",J214,0)</f>
        <v>0</v>
      </c>
      <c r="BI214" s="182">
        <f>IF(N214="nulová",J214,0)</f>
        <v>0</v>
      </c>
      <c r="BJ214" s="18" t="s">
        <v>8</v>
      </c>
      <c r="BK214" s="182">
        <f>ROUND(I214*H214,0)</f>
        <v>0</v>
      </c>
      <c r="BL214" s="18" t="s">
        <v>136</v>
      </c>
      <c r="BM214" s="181" t="s">
        <v>753</v>
      </c>
    </row>
    <row r="215" spans="1:65" s="2" customFormat="1" ht="24.15" customHeight="1">
      <c r="A215" s="37"/>
      <c r="B215" s="170"/>
      <c r="C215" s="207" t="s">
        <v>343</v>
      </c>
      <c r="D215" s="207" t="s">
        <v>195</v>
      </c>
      <c r="E215" s="208" t="s">
        <v>335</v>
      </c>
      <c r="F215" s="209" t="s">
        <v>336</v>
      </c>
      <c r="G215" s="210" t="s">
        <v>261</v>
      </c>
      <c r="H215" s="211">
        <v>55</v>
      </c>
      <c r="I215" s="212"/>
      <c r="J215" s="211">
        <f>ROUND(I215*H215,0)</f>
        <v>0</v>
      </c>
      <c r="K215" s="209" t="s">
        <v>135</v>
      </c>
      <c r="L215" s="213"/>
      <c r="M215" s="214" t="s">
        <v>1</v>
      </c>
      <c r="N215" s="215" t="s">
        <v>39</v>
      </c>
      <c r="O215" s="76"/>
      <c r="P215" s="179">
        <f>O215*H215</f>
        <v>0</v>
      </c>
      <c r="Q215" s="179">
        <v>0.00028</v>
      </c>
      <c r="R215" s="179">
        <f>Q215*H215</f>
        <v>0.015399999999999999</v>
      </c>
      <c r="S215" s="179">
        <v>0</v>
      </c>
      <c r="T215" s="180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1" t="s">
        <v>174</v>
      </c>
      <c r="AT215" s="181" t="s">
        <v>195</v>
      </c>
      <c r="AU215" s="181" t="s">
        <v>83</v>
      </c>
      <c r="AY215" s="18" t="s">
        <v>129</v>
      </c>
      <c r="BE215" s="182">
        <f>IF(N215="základní",J215,0)</f>
        <v>0</v>
      </c>
      <c r="BF215" s="182">
        <f>IF(N215="snížená",J215,0)</f>
        <v>0</v>
      </c>
      <c r="BG215" s="182">
        <f>IF(N215="zákl. přenesená",J215,0)</f>
        <v>0</v>
      </c>
      <c r="BH215" s="182">
        <f>IF(N215="sníž. přenesená",J215,0)</f>
        <v>0</v>
      </c>
      <c r="BI215" s="182">
        <f>IF(N215="nulová",J215,0)</f>
        <v>0</v>
      </c>
      <c r="BJ215" s="18" t="s">
        <v>8</v>
      </c>
      <c r="BK215" s="182">
        <f>ROUND(I215*H215,0)</f>
        <v>0</v>
      </c>
      <c r="BL215" s="18" t="s">
        <v>136</v>
      </c>
      <c r="BM215" s="181" t="s">
        <v>754</v>
      </c>
    </row>
    <row r="216" spans="1:51" s="13" customFormat="1" ht="12">
      <c r="A216" s="13"/>
      <c r="B216" s="183"/>
      <c r="C216" s="13"/>
      <c r="D216" s="184" t="s">
        <v>138</v>
      </c>
      <c r="E216" s="13"/>
      <c r="F216" s="186" t="s">
        <v>755</v>
      </c>
      <c r="G216" s="13"/>
      <c r="H216" s="187">
        <v>55</v>
      </c>
      <c r="I216" s="188"/>
      <c r="J216" s="13"/>
      <c r="K216" s="13"/>
      <c r="L216" s="183"/>
      <c r="M216" s="189"/>
      <c r="N216" s="190"/>
      <c r="O216" s="190"/>
      <c r="P216" s="190"/>
      <c r="Q216" s="190"/>
      <c r="R216" s="190"/>
      <c r="S216" s="190"/>
      <c r="T216" s="19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5" t="s">
        <v>138</v>
      </c>
      <c r="AU216" s="185" t="s">
        <v>83</v>
      </c>
      <c r="AV216" s="13" t="s">
        <v>83</v>
      </c>
      <c r="AW216" s="13" t="s">
        <v>3</v>
      </c>
      <c r="AX216" s="13" t="s">
        <v>8</v>
      </c>
      <c r="AY216" s="185" t="s">
        <v>129</v>
      </c>
    </row>
    <row r="217" spans="1:65" s="2" customFormat="1" ht="24.15" customHeight="1">
      <c r="A217" s="37"/>
      <c r="B217" s="170"/>
      <c r="C217" s="171" t="s">
        <v>348</v>
      </c>
      <c r="D217" s="171" t="s">
        <v>131</v>
      </c>
      <c r="E217" s="172" t="s">
        <v>340</v>
      </c>
      <c r="F217" s="173" t="s">
        <v>341</v>
      </c>
      <c r="G217" s="174" t="s">
        <v>261</v>
      </c>
      <c r="H217" s="175">
        <v>23</v>
      </c>
      <c r="I217" s="176"/>
      <c r="J217" s="175">
        <f>ROUND(I217*H217,0)</f>
        <v>0</v>
      </c>
      <c r="K217" s="173" t="s">
        <v>135</v>
      </c>
      <c r="L217" s="38"/>
      <c r="M217" s="177" t="s">
        <v>1</v>
      </c>
      <c r="N217" s="178" t="s">
        <v>39</v>
      </c>
      <c r="O217" s="76"/>
      <c r="P217" s="179">
        <f>O217*H217</f>
        <v>0</v>
      </c>
      <c r="Q217" s="179">
        <v>0</v>
      </c>
      <c r="R217" s="179">
        <f>Q217*H217</f>
        <v>0</v>
      </c>
      <c r="S217" s="179">
        <v>0</v>
      </c>
      <c r="T217" s="180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1" t="s">
        <v>136</v>
      </c>
      <c r="AT217" s="181" t="s">
        <v>131</v>
      </c>
      <c r="AU217" s="181" t="s">
        <v>83</v>
      </c>
      <c r="AY217" s="18" t="s">
        <v>129</v>
      </c>
      <c r="BE217" s="182">
        <f>IF(N217="základní",J217,0)</f>
        <v>0</v>
      </c>
      <c r="BF217" s="182">
        <f>IF(N217="snížená",J217,0)</f>
        <v>0</v>
      </c>
      <c r="BG217" s="182">
        <f>IF(N217="zákl. přenesená",J217,0)</f>
        <v>0</v>
      </c>
      <c r="BH217" s="182">
        <f>IF(N217="sníž. přenesená",J217,0)</f>
        <v>0</v>
      </c>
      <c r="BI217" s="182">
        <f>IF(N217="nulová",J217,0)</f>
        <v>0</v>
      </c>
      <c r="BJ217" s="18" t="s">
        <v>8</v>
      </c>
      <c r="BK217" s="182">
        <f>ROUND(I217*H217,0)</f>
        <v>0</v>
      </c>
      <c r="BL217" s="18" t="s">
        <v>136</v>
      </c>
      <c r="BM217" s="181" t="s">
        <v>756</v>
      </c>
    </row>
    <row r="218" spans="1:51" s="13" customFormat="1" ht="12">
      <c r="A218" s="13"/>
      <c r="B218" s="183"/>
      <c r="C218" s="13"/>
      <c r="D218" s="184" t="s">
        <v>138</v>
      </c>
      <c r="E218" s="185" t="s">
        <v>1</v>
      </c>
      <c r="F218" s="186" t="s">
        <v>757</v>
      </c>
      <c r="G218" s="13"/>
      <c r="H218" s="187">
        <v>23</v>
      </c>
      <c r="I218" s="188"/>
      <c r="J218" s="13"/>
      <c r="K218" s="13"/>
      <c r="L218" s="183"/>
      <c r="M218" s="189"/>
      <c r="N218" s="190"/>
      <c r="O218" s="190"/>
      <c r="P218" s="190"/>
      <c r="Q218" s="190"/>
      <c r="R218" s="190"/>
      <c r="S218" s="190"/>
      <c r="T218" s="19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5" t="s">
        <v>138</v>
      </c>
      <c r="AU218" s="185" t="s">
        <v>83</v>
      </c>
      <c r="AV218" s="13" t="s">
        <v>83</v>
      </c>
      <c r="AW218" s="13" t="s">
        <v>31</v>
      </c>
      <c r="AX218" s="13" t="s">
        <v>8</v>
      </c>
      <c r="AY218" s="185" t="s">
        <v>129</v>
      </c>
    </row>
    <row r="219" spans="1:65" s="2" customFormat="1" ht="24.15" customHeight="1">
      <c r="A219" s="37"/>
      <c r="B219" s="170"/>
      <c r="C219" s="207" t="s">
        <v>352</v>
      </c>
      <c r="D219" s="207" t="s">
        <v>195</v>
      </c>
      <c r="E219" s="208" t="s">
        <v>344</v>
      </c>
      <c r="F219" s="209" t="s">
        <v>345</v>
      </c>
      <c r="G219" s="210" t="s">
        <v>261</v>
      </c>
      <c r="H219" s="211">
        <v>24</v>
      </c>
      <c r="I219" s="212"/>
      <c r="J219" s="211">
        <f>ROUND(I219*H219,0)</f>
        <v>0</v>
      </c>
      <c r="K219" s="209" t="s">
        <v>135</v>
      </c>
      <c r="L219" s="213"/>
      <c r="M219" s="214" t="s">
        <v>1</v>
      </c>
      <c r="N219" s="215" t="s">
        <v>39</v>
      </c>
      <c r="O219" s="76"/>
      <c r="P219" s="179">
        <f>O219*H219</f>
        <v>0</v>
      </c>
      <c r="Q219" s="179">
        <v>0.00043</v>
      </c>
      <c r="R219" s="179">
        <f>Q219*H219</f>
        <v>0.01032</v>
      </c>
      <c r="S219" s="179">
        <v>0</v>
      </c>
      <c r="T219" s="180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1" t="s">
        <v>174</v>
      </c>
      <c r="AT219" s="181" t="s">
        <v>195</v>
      </c>
      <c r="AU219" s="181" t="s">
        <v>83</v>
      </c>
      <c r="AY219" s="18" t="s">
        <v>129</v>
      </c>
      <c r="BE219" s="182">
        <f>IF(N219="základní",J219,0)</f>
        <v>0</v>
      </c>
      <c r="BF219" s="182">
        <f>IF(N219="snížená",J219,0)</f>
        <v>0</v>
      </c>
      <c r="BG219" s="182">
        <f>IF(N219="zákl. přenesená",J219,0)</f>
        <v>0</v>
      </c>
      <c r="BH219" s="182">
        <f>IF(N219="sníž. přenesená",J219,0)</f>
        <v>0</v>
      </c>
      <c r="BI219" s="182">
        <f>IF(N219="nulová",J219,0)</f>
        <v>0</v>
      </c>
      <c r="BJ219" s="18" t="s">
        <v>8</v>
      </c>
      <c r="BK219" s="182">
        <f>ROUND(I219*H219,0)</f>
        <v>0</v>
      </c>
      <c r="BL219" s="18" t="s">
        <v>136</v>
      </c>
      <c r="BM219" s="181" t="s">
        <v>758</v>
      </c>
    </row>
    <row r="220" spans="1:51" s="13" customFormat="1" ht="12">
      <c r="A220" s="13"/>
      <c r="B220" s="183"/>
      <c r="C220" s="13"/>
      <c r="D220" s="184" t="s">
        <v>138</v>
      </c>
      <c r="E220" s="13"/>
      <c r="F220" s="186" t="s">
        <v>759</v>
      </c>
      <c r="G220" s="13"/>
      <c r="H220" s="187">
        <v>24</v>
      </c>
      <c r="I220" s="188"/>
      <c r="J220" s="13"/>
      <c r="K220" s="13"/>
      <c r="L220" s="183"/>
      <c r="M220" s="189"/>
      <c r="N220" s="190"/>
      <c r="O220" s="190"/>
      <c r="P220" s="190"/>
      <c r="Q220" s="190"/>
      <c r="R220" s="190"/>
      <c r="S220" s="190"/>
      <c r="T220" s="19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5" t="s">
        <v>138</v>
      </c>
      <c r="AU220" s="185" t="s">
        <v>83</v>
      </c>
      <c r="AV220" s="13" t="s">
        <v>83</v>
      </c>
      <c r="AW220" s="13" t="s">
        <v>3</v>
      </c>
      <c r="AX220" s="13" t="s">
        <v>8</v>
      </c>
      <c r="AY220" s="185" t="s">
        <v>129</v>
      </c>
    </row>
    <row r="221" spans="1:65" s="2" customFormat="1" ht="24.15" customHeight="1">
      <c r="A221" s="37"/>
      <c r="B221" s="170"/>
      <c r="C221" s="171" t="s">
        <v>356</v>
      </c>
      <c r="D221" s="171" t="s">
        <v>131</v>
      </c>
      <c r="E221" s="172" t="s">
        <v>349</v>
      </c>
      <c r="F221" s="173" t="s">
        <v>350</v>
      </c>
      <c r="G221" s="174" t="s">
        <v>261</v>
      </c>
      <c r="H221" s="175">
        <v>1.2</v>
      </c>
      <c r="I221" s="176"/>
      <c r="J221" s="175">
        <f>ROUND(I221*H221,0)</f>
        <v>0</v>
      </c>
      <c r="K221" s="173" t="s">
        <v>135</v>
      </c>
      <c r="L221" s="38"/>
      <c r="M221" s="177" t="s">
        <v>1</v>
      </c>
      <c r="N221" s="178" t="s">
        <v>39</v>
      </c>
      <c r="O221" s="76"/>
      <c r="P221" s="179">
        <f>O221*H221</f>
        <v>0</v>
      </c>
      <c r="Q221" s="179">
        <v>0</v>
      </c>
      <c r="R221" s="179">
        <f>Q221*H221</f>
        <v>0</v>
      </c>
      <c r="S221" s="179">
        <v>0</v>
      </c>
      <c r="T221" s="18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81" t="s">
        <v>136</v>
      </c>
      <c r="AT221" s="181" t="s">
        <v>131</v>
      </c>
      <c r="AU221" s="181" t="s">
        <v>83</v>
      </c>
      <c r="AY221" s="18" t="s">
        <v>129</v>
      </c>
      <c r="BE221" s="182">
        <f>IF(N221="základní",J221,0)</f>
        <v>0</v>
      </c>
      <c r="BF221" s="182">
        <f>IF(N221="snížená",J221,0)</f>
        <v>0</v>
      </c>
      <c r="BG221" s="182">
        <f>IF(N221="zákl. přenesená",J221,0)</f>
        <v>0</v>
      </c>
      <c r="BH221" s="182">
        <f>IF(N221="sníž. přenesená",J221,0)</f>
        <v>0</v>
      </c>
      <c r="BI221" s="182">
        <f>IF(N221="nulová",J221,0)</f>
        <v>0</v>
      </c>
      <c r="BJ221" s="18" t="s">
        <v>8</v>
      </c>
      <c r="BK221" s="182">
        <f>ROUND(I221*H221,0)</f>
        <v>0</v>
      </c>
      <c r="BL221" s="18" t="s">
        <v>136</v>
      </c>
      <c r="BM221" s="181" t="s">
        <v>760</v>
      </c>
    </row>
    <row r="222" spans="1:65" s="2" customFormat="1" ht="24.15" customHeight="1">
      <c r="A222" s="37"/>
      <c r="B222" s="170"/>
      <c r="C222" s="207" t="s">
        <v>360</v>
      </c>
      <c r="D222" s="207" t="s">
        <v>195</v>
      </c>
      <c r="E222" s="208" t="s">
        <v>353</v>
      </c>
      <c r="F222" s="209" t="s">
        <v>354</v>
      </c>
      <c r="G222" s="210" t="s">
        <v>261</v>
      </c>
      <c r="H222" s="211">
        <v>1.2</v>
      </c>
      <c r="I222" s="212"/>
      <c r="J222" s="211">
        <f>ROUND(I222*H222,0)</f>
        <v>0</v>
      </c>
      <c r="K222" s="209" t="s">
        <v>135</v>
      </c>
      <c r="L222" s="213"/>
      <c r="M222" s="214" t="s">
        <v>1</v>
      </c>
      <c r="N222" s="215" t="s">
        <v>39</v>
      </c>
      <c r="O222" s="76"/>
      <c r="P222" s="179">
        <f>O222*H222</f>
        <v>0</v>
      </c>
      <c r="Q222" s="179">
        <v>0.00067</v>
      </c>
      <c r="R222" s="179">
        <f>Q222*H222</f>
        <v>0.000804</v>
      </c>
      <c r="S222" s="179">
        <v>0</v>
      </c>
      <c r="T222" s="180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1" t="s">
        <v>174</v>
      </c>
      <c r="AT222" s="181" t="s">
        <v>195</v>
      </c>
      <c r="AU222" s="181" t="s">
        <v>83</v>
      </c>
      <c r="AY222" s="18" t="s">
        <v>129</v>
      </c>
      <c r="BE222" s="182">
        <f>IF(N222="základní",J222,0)</f>
        <v>0</v>
      </c>
      <c r="BF222" s="182">
        <f>IF(N222="snížená",J222,0)</f>
        <v>0</v>
      </c>
      <c r="BG222" s="182">
        <f>IF(N222="zákl. přenesená",J222,0)</f>
        <v>0</v>
      </c>
      <c r="BH222" s="182">
        <f>IF(N222="sníž. přenesená",J222,0)</f>
        <v>0</v>
      </c>
      <c r="BI222" s="182">
        <f>IF(N222="nulová",J222,0)</f>
        <v>0</v>
      </c>
      <c r="BJ222" s="18" t="s">
        <v>8</v>
      </c>
      <c r="BK222" s="182">
        <f>ROUND(I222*H222,0)</f>
        <v>0</v>
      </c>
      <c r="BL222" s="18" t="s">
        <v>136</v>
      </c>
      <c r="BM222" s="181" t="s">
        <v>761</v>
      </c>
    </row>
    <row r="223" spans="1:65" s="2" customFormat="1" ht="21.75" customHeight="1">
      <c r="A223" s="37"/>
      <c r="B223" s="170"/>
      <c r="C223" s="171" t="s">
        <v>365</v>
      </c>
      <c r="D223" s="171" t="s">
        <v>131</v>
      </c>
      <c r="E223" s="172" t="s">
        <v>366</v>
      </c>
      <c r="F223" s="173" t="s">
        <v>367</v>
      </c>
      <c r="G223" s="174" t="s">
        <v>280</v>
      </c>
      <c r="H223" s="175">
        <v>12</v>
      </c>
      <c r="I223" s="176"/>
      <c r="J223" s="175">
        <f>ROUND(I223*H223,0)</f>
        <v>0</v>
      </c>
      <c r="K223" s="173" t="s">
        <v>135</v>
      </c>
      <c r="L223" s="38"/>
      <c r="M223" s="177" t="s">
        <v>1</v>
      </c>
      <c r="N223" s="178" t="s">
        <v>39</v>
      </c>
      <c r="O223" s="76"/>
      <c r="P223" s="179">
        <f>O223*H223</f>
        <v>0</v>
      </c>
      <c r="Q223" s="179">
        <v>0.00071872</v>
      </c>
      <c r="R223" s="179">
        <f>Q223*H223</f>
        <v>0.00862464</v>
      </c>
      <c r="S223" s="179">
        <v>0</v>
      </c>
      <c r="T223" s="180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1" t="s">
        <v>136</v>
      </c>
      <c r="AT223" s="181" t="s">
        <v>131</v>
      </c>
      <c r="AU223" s="181" t="s">
        <v>83</v>
      </c>
      <c r="AY223" s="18" t="s">
        <v>129</v>
      </c>
      <c r="BE223" s="182">
        <f>IF(N223="základní",J223,0)</f>
        <v>0</v>
      </c>
      <c r="BF223" s="182">
        <f>IF(N223="snížená",J223,0)</f>
        <v>0</v>
      </c>
      <c r="BG223" s="182">
        <f>IF(N223="zákl. přenesená",J223,0)</f>
        <v>0</v>
      </c>
      <c r="BH223" s="182">
        <f>IF(N223="sníž. přenesená",J223,0)</f>
        <v>0</v>
      </c>
      <c r="BI223" s="182">
        <f>IF(N223="nulová",J223,0)</f>
        <v>0</v>
      </c>
      <c r="BJ223" s="18" t="s">
        <v>8</v>
      </c>
      <c r="BK223" s="182">
        <f>ROUND(I223*H223,0)</f>
        <v>0</v>
      </c>
      <c r="BL223" s="18" t="s">
        <v>136</v>
      </c>
      <c r="BM223" s="181" t="s">
        <v>762</v>
      </c>
    </row>
    <row r="224" spans="1:51" s="13" customFormat="1" ht="12">
      <c r="A224" s="13"/>
      <c r="B224" s="183"/>
      <c r="C224" s="13"/>
      <c r="D224" s="184" t="s">
        <v>138</v>
      </c>
      <c r="E224" s="185" t="s">
        <v>1</v>
      </c>
      <c r="F224" s="186" t="s">
        <v>763</v>
      </c>
      <c r="G224" s="13"/>
      <c r="H224" s="187">
        <v>12</v>
      </c>
      <c r="I224" s="188"/>
      <c r="J224" s="13"/>
      <c r="K224" s="13"/>
      <c r="L224" s="183"/>
      <c r="M224" s="189"/>
      <c r="N224" s="190"/>
      <c r="O224" s="190"/>
      <c r="P224" s="190"/>
      <c r="Q224" s="190"/>
      <c r="R224" s="190"/>
      <c r="S224" s="190"/>
      <c r="T224" s="19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5" t="s">
        <v>138</v>
      </c>
      <c r="AU224" s="185" t="s">
        <v>83</v>
      </c>
      <c r="AV224" s="13" t="s">
        <v>83</v>
      </c>
      <c r="AW224" s="13" t="s">
        <v>31</v>
      </c>
      <c r="AX224" s="13" t="s">
        <v>8</v>
      </c>
      <c r="AY224" s="185" t="s">
        <v>129</v>
      </c>
    </row>
    <row r="225" spans="1:65" s="2" customFormat="1" ht="24.15" customHeight="1">
      <c r="A225" s="37"/>
      <c r="B225" s="170"/>
      <c r="C225" s="207" t="s">
        <v>369</v>
      </c>
      <c r="D225" s="207" t="s">
        <v>195</v>
      </c>
      <c r="E225" s="208" t="s">
        <v>370</v>
      </c>
      <c r="F225" s="209" t="s">
        <v>371</v>
      </c>
      <c r="G225" s="210" t="s">
        <v>280</v>
      </c>
      <c r="H225" s="211">
        <v>12</v>
      </c>
      <c r="I225" s="212"/>
      <c r="J225" s="211">
        <f>ROUND(I225*H225,0)</f>
        <v>0</v>
      </c>
      <c r="K225" s="209" t="s">
        <v>135</v>
      </c>
      <c r="L225" s="213"/>
      <c r="M225" s="214" t="s">
        <v>1</v>
      </c>
      <c r="N225" s="215" t="s">
        <v>39</v>
      </c>
      <c r="O225" s="76"/>
      <c r="P225" s="179">
        <f>O225*H225</f>
        <v>0</v>
      </c>
      <c r="Q225" s="179">
        <v>0.011</v>
      </c>
      <c r="R225" s="179">
        <f>Q225*H225</f>
        <v>0.132</v>
      </c>
      <c r="S225" s="179">
        <v>0</v>
      </c>
      <c r="T225" s="180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81" t="s">
        <v>174</v>
      </c>
      <c r="AT225" s="181" t="s">
        <v>195</v>
      </c>
      <c r="AU225" s="181" t="s">
        <v>83</v>
      </c>
      <c r="AY225" s="18" t="s">
        <v>129</v>
      </c>
      <c r="BE225" s="182">
        <f>IF(N225="základní",J225,0)</f>
        <v>0</v>
      </c>
      <c r="BF225" s="182">
        <f>IF(N225="snížená",J225,0)</f>
        <v>0</v>
      </c>
      <c r="BG225" s="182">
        <f>IF(N225="zákl. přenesená",J225,0)</f>
        <v>0</v>
      </c>
      <c r="BH225" s="182">
        <f>IF(N225="sníž. přenesená",J225,0)</f>
        <v>0</v>
      </c>
      <c r="BI225" s="182">
        <f>IF(N225="nulová",J225,0)</f>
        <v>0</v>
      </c>
      <c r="BJ225" s="18" t="s">
        <v>8</v>
      </c>
      <c r="BK225" s="182">
        <f>ROUND(I225*H225,0)</f>
        <v>0</v>
      </c>
      <c r="BL225" s="18" t="s">
        <v>136</v>
      </c>
      <c r="BM225" s="181" t="s">
        <v>764</v>
      </c>
    </row>
    <row r="226" spans="1:65" s="2" customFormat="1" ht="24.15" customHeight="1">
      <c r="A226" s="37"/>
      <c r="B226" s="170"/>
      <c r="C226" s="207" t="s">
        <v>373</v>
      </c>
      <c r="D226" s="207" t="s">
        <v>195</v>
      </c>
      <c r="E226" s="208" t="s">
        <v>374</v>
      </c>
      <c r="F226" s="209" t="s">
        <v>375</v>
      </c>
      <c r="G226" s="210" t="s">
        <v>280</v>
      </c>
      <c r="H226" s="211">
        <v>12</v>
      </c>
      <c r="I226" s="212"/>
      <c r="J226" s="211">
        <f>ROUND(I226*H226,0)</f>
        <v>0</v>
      </c>
      <c r="K226" s="209" t="s">
        <v>135</v>
      </c>
      <c r="L226" s="213"/>
      <c r="M226" s="214" t="s">
        <v>1</v>
      </c>
      <c r="N226" s="215" t="s">
        <v>39</v>
      </c>
      <c r="O226" s="76"/>
      <c r="P226" s="179">
        <f>O226*H226</f>
        <v>0</v>
      </c>
      <c r="Q226" s="179">
        <v>0.0133</v>
      </c>
      <c r="R226" s="179">
        <f>Q226*H226</f>
        <v>0.1596</v>
      </c>
      <c r="S226" s="179">
        <v>0</v>
      </c>
      <c r="T226" s="180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1" t="s">
        <v>174</v>
      </c>
      <c r="AT226" s="181" t="s">
        <v>195</v>
      </c>
      <c r="AU226" s="181" t="s">
        <v>83</v>
      </c>
      <c r="AY226" s="18" t="s">
        <v>129</v>
      </c>
      <c r="BE226" s="182">
        <f>IF(N226="základní",J226,0)</f>
        <v>0</v>
      </c>
      <c r="BF226" s="182">
        <f>IF(N226="snížená",J226,0)</f>
        <v>0</v>
      </c>
      <c r="BG226" s="182">
        <f>IF(N226="zákl. přenesená",J226,0)</f>
        <v>0</v>
      </c>
      <c r="BH226" s="182">
        <f>IF(N226="sníž. přenesená",J226,0)</f>
        <v>0</v>
      </c>
      <c r="BI226" s="182">
        <f>IF(N226="nulová",J226,0)</f>
        <v>0</v>
      </c>
      <c r="BJ226" s="18" t="s">
        <v>8</v>
      </c>
      <c r="BK226" s="182">
        <f>ROUND(I226*H226,0)</f>
        <v>0</v>
      </c>
      <c r="BL226" s="18" t="s">
        <v>136</v>
      </c>
      <c r="BM226" s="181" t="s">
        <v>765</v>
      </c>
    </row>
    <row r="227" spans="1:65" s="2" customFormat="1" ht="16.5" customHeight="1">
      <c r="A227" s="37"/>
      <c r="B227" s="170"/>
      <c r="C227" s="171" t="s">
        <v>377</v>
      </c>
      <c r="D227" s="171" t="s">
        <v>131</v>
      </c>
      <c r="E227" s="172" t="s">
        <v>766</v>
      </c>
      <c r="F227" s="173" t="s">
        <v>767</v>
      </c>
      <c r="G227" s="174" t="s">
        <v>280</v>
      </c>
      <c r="H227" s="175">
        <v>1</v>
      </c>
      <c r="I227" s="176"/>
      <c r="J227" s="175">
        <f>ROUND(I227*H227,0)</f>
        <v>0</v>
      </c>
      <c r="K227" s="173" t="s">
        <v>135</v>
      </c>
      <c r="L227" s="38"/>
      <c r="M227" s="177" t="s">
        <v>1</v>
      </c>
      <c r="N227" s="178" t="s">
        <v>39</v>
      </c>
      <c r="O227" s="76"/>
      <c r="P227" s="179">
        <f>O227*H227</f>
        <v>0</v>
      </c>
      <c r="Q227" s="179">
        <v>0.00136</v>
      </c>
      <c r="R227" s="179">
        <f>Q227*H227</f>
        <v>0.00136</v>
      </c>
      <c r="S227" s="179">
        <v>0</v>
      </c>
      <c r="T227" s="18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81" t="s">
        <v>136</v>
      </c>
      <c r="AT227" s="181" t="s">
        <v>131</v>
      </c>
      <c r="AU227" s="181" t="s">
        <v>83</v>
      </c>
      <c r="AY227" s="18" t="s">
        <v>129</v>
      </c>
      <c r="BE227" s="182">
        <f>IF(N227="základní",J227,0)</f>
        <v>0</v>
      </c>
      <c r="BF227" s="182">
        <f>IF(N227="snížená",J227,0)</f>
        <v>0</v>
      </c>
      <c r="BG227" s="182">
        <f>IF(N227="zákl. přenesená",J227,0)</f>
        <v>0</v>
      </c>
      <c r="BH227" s="182">
        <f>IF(N227="sníž. přenesená",J227,0)</f>
        <v>0</v>
      </c>
      <c r="BI227" s="182">
        <f>IF(N227="nulová",J227,0)</f>
        <v>0</v>
      </c>
      <c r="BJ227" s="18" t="s">
        <v>8</v>
      </c>
      <c r="BK227" s="182">
        <f>ROUND(I227*H227,0)</f>
        <v>0</v>
      </c>
      <c r="BL227" s="18" t="s">
        <v>136</v>
      </c>
      <c r="BM227" s="181" t="s">
        <v>768</v>
      </c>
    </row>
    <row r="228" spans="1:65" s="2" customFormat="1" ht="24.15" customHeight="1">
      <c r="A228" s="37"/>
      <c r="B228" s="170"/>
      <c r="C228" s="207" t="s">
        <v>381</v>
      </c>
      <c r="D228" s="207" t="s">
        <v>195</v>
      </c>
      <c r="E228" s="208" t="s">
        <v>769</v>
      </c>
      <c r="F228" s="209" t="s">
        <v>770</v>
      </c>
      <c r="G228" s="210" t="s">
        <v>280</v>
      </c>
      <c r="H228" s="211">
        <v>1</v>
      </c>
      <c r="I228" s="212"/>
      <c r="J228" s="211">
        <f>ROUND(I228*H228,0)</f>
        <v>0</v>
      </c>
      <c r="K228" s="209" t="s">
        <v>135</v>
      </c>
      <c r="L228" s="213"/>
      <c r="M228" s="214" t="s">
        <v>1</v>
      </c>
      <c r="N228" s="215" t="s">
        <v>39</v>
      </c>
      <c r="O228" s="76"/>
      <c r="P228" s="179">
        <f>O228*H228</f>
        <v>0</v>
      </c>
      <c r="Q228" s="179">
        <v>0.068</v>
      </c>
      <c r="R228" s="179">
        <f>Q228*H228</f>
        <v>0.068</v>
      </c>
      <c r="S228" s="179">
        <v>0</v>
      </c>
      <c r="T228" s="180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1" t="s">
        <v>174</v>
      </c>
      <c r="AT228" s="181" t="s">
        <v>195</v>
      </c>
      <c r="AU228" s="181" t="s">
        <v>83</v>
      </c>
      <c r="AY228" s="18" t="s">
        <v>129</v>
      </c>
      <c r="BE228" s="182">
        <f>IF(N228="základní",J228,0)</f>
        <v>0</v>
      </c>
      <c r="BF228" s="182">
        <f>IF(N228="snížená",J228,0)</f>
        <v>0</v>
      </c>
      <c r="BG228" s="182">
        <f>IF(N228="zákl. přenesená",J228,0)</f>
        <v>0</v>
      </c>
      <c r="BH228" s="182">
        <f>IF(N228="sníž. přenesená",J228,0)</f>
        <v>0</v>
      </c>
      <c r="BI228" s="182">
        <f>IF(N228="nulová",J228,0)</f>
        <v>0</v>
      </c>
      <c r="BJ228" s="18" t="s">
        <v>8</v>
      </c>
      <c r="BK228" s="182">
        <f>ROUND(I228*H228,0)</f>
        <v>0</v>
      </c>
      <c r="BL228" s="18" t="s">
        <v>136</v>
      </c>
      <c r="BM228" s="181" t="s">
        <v>771</v>
      </c>
    </row>
    <row r="229" spans="1:65" s="2" customFormat="1" ht="24.15" customHeight="1">
      <c r="A229" s="37"/>
      <c r="B229" s="170"/>
      <c r="C229" s="171" t="s">
        <v>385</v>
      </c>
      <c r="D229" s="171" t="s">
        <v>131</v>
      </c>
      <c r="E229" s="172" t="s">
        <v>378</v>
      </c>
      <c r="F229" s="173" t="s">
        <v>379</v>
      </c>
      <c r="G229" s="174" t="s">
        <v>280</v>
      </c>
      <c r="H229" s="175">
        <v>8</v>
      </c>
      <c r="I229" s="176"/>
      <c r="J229" s="175">
        <f>ROUND(I229*H229,0)</f>
        <v>0</v>
      </c>
      <c r="K229" s="173" t="s">
        <v>135</v>
      </c>
      <c r="L229" s="38"/>
      <c r="M229" s="177" t="s">
        <v>1</v>
      </c>
      <c r="N229" s="178" t="s">
        <v>39</v>
      </c>
      <c r="O229" s="76"/>
      <c r="P229" s="179">
        <f>O229*H229</f>
        <v>0</v>
      </c>
      <c r="Q229" s="179">
        <v>0</v>
      </c>
      <c r="R229" s="179">
        <f>Q229*H229</f>
        <v>0</v>
      </c>
      <c r="S229" s="179">
        <v>0</v>
      </c>
      <c r="T229" s="180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81" t="s">
        <v>136</v>
      </c>
      <c r="AT229" s="181" t="s">
        <v>131</v>
      </c>
      <c r="AU229" s="181" t="s">
        <v>83</v>
      </c>
      <c r="AY229" s="18" t="s">
        <v>129</v>
      </c>
      <c r="BE229" s="182">
        <f>IF(N229="základní",J229,0)</f>
        <v>0</v>
      </c>
      <c r="BF229" s="182">
        <f>IF(N229="snížená",J229,0)</f>
        <v>0</v>
      </c>
      <c r="BG229" s="182">
        <f>IF(N229="zákl. přenesená",J229,0)</f>
        <v>0</v>
      </c>
      <c r="BH229" s="182">
        <f>IF(N229="sníž. přenesená",J229,0)</f>
        <v>0</v>
      </c>
      <c r="BI229" s="182">
        <f>IF(N229="nulová",J229,0)</f>
        <v>0</v>
      </c>
      <c r="BJ229" s="18" t="s">
        <v>8</v>
      </c>
      <c r="BK229" s="182">
        <f>ROUND(I229*H229,0)</f>
        <v>0</v>
      </c>
      <c r="BL229" s="18" t="s">
        <v>136</v>
      </c>
      <c r="BM229" s="181" t="s">
        <v>772</v>
      </c>
    </row>
    <row r="230" spans="1:51" s="13" customFormat="1" ht="12">
      <c r="A230" s="13"/>
      <c r="B230" s="183"/>
      <c r="C230" s="13"/>
      <c r="D230" s="184" t="s">
        <v>138</v>
      </c>
      <c r="E230" s="185" t="s">
        <v>1</v>
      </c>
      <c r="F230" s="186" t="s">
        <v>773</v>
      </c>
      <c r="G230" s="13"/>
      <c r="H230" s="187">
        <v>8</v>
      </c>
      <c r="I230" s="188"/>
      <c r="J230" s="13"/>
      <c r="K230" s="13"/>
      <c r="L230" s="183"/>
      <c r="M230" s="189"/>
      <c r="N230" s="190"/>
      <c r="O230" s="190"/>
      <c r="P230" s="190"/>
      <c r="Q230" s="190"/>
      <c r="R230" s="190"/>
      <c r="S230" s="190"/>
      <c r="T230" s="19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85" t="s">
        <v>138</v>
      </c>
      <c r="AU230" s="185" t="s">
        <v>83</v>
      </c>
      <c r="AV230" s="13" t="s">
        <v>83</v>
      </c>
      <c r="AW230" s="13" t="s">
        <v>31</v>
      </c>
      <c r="AX230" s="13" t="s">
        <v>8</v>
      </c>
      <c r="AY230" s="185" t="s">
        <v>129</v>
      </c>
    </row>
    <row r="231" spans="1:65" s="2" customFormat="1" ht="33" customHeight="1">
      <c r="A231" s="37"/>
      <c r="B231" s="170"/>
      <c r="C231" s="207" t="s">
        <v>389</v>
      </c>
      <c r="D231" s="207" t="s">
        <v>195</v>
      </c>
      <c r="E231" s="208" t="s">
        <v>382</v>
      </c>
      <c r="F231" s="209" t="s">
        <v>383</v>
      </c>
      <c r="G231" s="210" t="s">
        <v>280</v>
      </c>
      <c r="H231" s="211">
        <v>8</v>
      </c>
      <c r="I231" s="212"/>
      <c r="J231" s="211">
        <f>ROUND(I231*H231,0)</f>
        <v>0</v>
      </c>
      <c r="K231" s="209" t="s">
        <v>135</v>
      </c>
      <c r="L231" s="213"/>
      <c r="M231" s="214" t="s">
        <v>1</v>
      </c>
      <c r="N231" s="215" t="s">
        <v>39</v>
      </c>
      <c r="O231" s="76"/>
      <c r="P231" s="179">
        <f>O231*H231</f>
        <v>0</v>
      </c>
      <c r="Q231" s="179">
        <v>0.0019</v>
      </c>
      <c r="R231" s="179">
        <f>Q231*H231</f>
        <v>0.0152</v>
      </c>
      <c r="S231" s="179">
        <v>0</v>
      </c>
      <c r="T231" s="180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81" t="s">
        <v>174</v>
      </c>
      <c r="AT231" s="181" t="s">
        <v>195</v>
      </c>
      <c r="AU231" s="181" t="s">
        <v>83</v>
      </c>
      <c r="AY231" s="18" t="s">
        <v>129</v>
      </c>
      <c r="BE231" s="182">
        <f>IF(N231="základní",J231,0)</f>
        <v>0</v>
      </c>
      <c r="BF231" s="182">
        <f>IF(N231="snížená",J231,0)</f>
        <v>0</v>
      </c>
      <c r="BG231" s="182">
        <f>IF(N231="zákl. přenesená",J231,0)</f>
        <v>0</v>
      </c>
      <c r="BH231" s="182">
        <f>IF(N231="sníž. přenesená",J231,0)</f>
        <v>0</v>
      </c>
      <c r="BI231" s="182">
        <f>IF(N231="nulová",J231,0)</f>
        <v>0</v>
      </c>
      <c r="BJ231" s="18" t="s">
        <v>8</v>
      </c>
      <c r="BK231" s="182">
        <f>ROUND(I231*H231,0)</f>
        <v>0</v>
      </c>
      <c r="BL231" s="18" t="s">
        <v>136</v>
      </c>
      <c r="BM231" s="181" t="s">
        <v>774</v>
      </c>
    </row>
    <row r="232" spans="1:65" s="2" customFormat="1" ht="16.5" customHeight="1">
      <c r="A232" s="37"/>
      <c r="B232" s="170"/>
      <c r="C232" s="171" t="s">
        <v>393</v>
      </c>
      <c r="D232" s="171" t="s">
        <v>131</v>
      </c>
      <c r="E232" s="172" t="s">
        <v>574</v>
      </c>
      <c r="F232" s="173" t="s">
        <v>575</v>
      </c>
      <c r="G232" s="174" t="s">
        <v>261</v>
      </c>
      <c r="H232" s="175">
        <v>58.3</v>
      </c>
      <c r="I232" s="176"/>
      <c r="J232" s="175">
        <f>ROUND(I232*H232,0)</f>
        <v>0</v>
      </c>
      <c r="K232" s="173" t="s">
        <v>135</v>
      </c>
      <c r="L232" s="38"/>
      <c r="M232" s="177" t="s">
        <v>1</v>
      </c>
      <c r="N232" s="178" t="s">
        <v>39</v>
      </c>
      <c r="O232" s="76"/>
      <c r="P232" s="179">
        <f>O232*H232</f>
        <v>0</v>
      </c>
      <c r="Q232" s="179">
        <v>0</v>
      </c>
      <c r="R232" s="179">
        <f>Q232*H232</f>
        <v>0</v>
      </c>
      <c r="S232" s="179">
        <v>0</v>
      </c>
      <c r="T232" s="180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81" t="s">
        <v>136</v>
      </c>
      <c r="AT232" s="181" t="s">
        <v>131</v>
      </c>
      <c r="AU232" s="181" t="s">
        <v>83</v>
      </c>
      <c r="AY232" s="18" t="s">
        <v>129</v>
      </c>
      <c r="BE232" s="182">
        <f>IF(N232="základní",J232,0)</f>
        <v>0</v>
      </c>
      <c r="BF232" s="182">
        <f>IF(N232="snížená",J232,0)</f>
        <v>0</v>
      </c>
      <c r="BG232" s="182">
        <f>IF(N232="zákl. přenesená",J232,0)</f>
        <v>0</v>
      </c>
      <c r="BH232" s="182">
        <f>IF(N232="sníž. přenesená",J232,0)</f>
        <v>0</v>
      </c>
      <c r="BI232" s="182">
        <f>IF(N232="nulová",J232,0)</f>
        <v>0</v>
      </c>
      <c r="BJ232" s="18" t="s">
        <v>8</v>
      </c>
      <c r="BK232" s="182">
        <f>ROUND(I232*H232,0)</f>
        <v>0</v>
      </c>
      <c r="BL232" s="18" t="s">
        <v>136</v>
      </c>
      <c r="BM232" s="181" t="s">
        <v>775</v>
      </c>
    </row>
    <row r="233" spans="1:51" s="13" customFormat="1" ht="12">
      <c r="A233" s="13"/>
      <c r="B233" s="183"/>
      <c r="C233" s="13"/>
      <c r="D233" s="184" t="s">
        <v>138</v>
      </c>
      <c r="E233" s="185" t="s">
        <v>1</v>
      </c>
      <c r="F233" s="186" t="s">
        <v>776</v>
      </c>
      <c r="G233" s="13"/>
      <c r="H233" s="187">
        <v>58.3</v>
      </c>
      <c r="I233" s="188"/>
      <c r="J233" s="13"/>
      <c r="K233" s="13"/>
      <c r="L233" s="183"/>
      <c r="M233" s="189"/>
      <c r="N233" s="190"/>
      <c r="O233" s="190"/>
      <c r="P233" s="190"/>
      <c r="Q233" s="190"/>
      <c r="R233" s="190"/>
      <c r="S233" s="190"/>
      <c r="T233" s="19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5" t="s">
        <v>138</v>
      </c>
      <c r="AU233" s="185" t="s">
        <v>83</v>
      </c>
      <c r="AV233" s="13" t="s">
        <v>83</v>
      </c>
      <c r="AW233" s="13" t="s">
        <v>31</v>
      </c>
      <c r="AX233" s="13" t="s">
        <v>8</v>
      </c>
      <c r="AY233" s="185" t="s">
        <v>129</v>
      </c>
    </row>
    <row r="234" spans="1:65" s="2" customFormat="1" ht="21.75" customHeight="1">
      <c r="A234" s="37"/>
      <c r="B234" s="170"/>
      <c r="C234" s="171" t="s">
        <v>397</v>
      </c>
      <c r="D234" s="171" t="s">
        <v>131</v>
      </c>
      <c r="E234" s="172" t="s">
        <v>386</v>
      </c>
      <c r="F234" s="173" t="s">
        <v>387</v>
      </c>
      <c r="G234" s="174" t="s">
        <v>261</v>
      </c>
      <c r="H234" s="175">
        <v>115</v>
      </c>
      <c r="I234" s="176"/>
      <c r="J234" s="175">
        <f>ROUND(I234*H234,0)</f>
        <v>0</v>
      </c>
      <c r="K234" s="173" t="s">
        <v>135</v>
      </c>
      <c r="L234" s="38"/>
      <c r="M234" s="177" t="s">
        <v>1</v>
      </c>
      <c r="N234" s="178" t="s">
        <v>39</v>
      </c>
      <c r="O234" s="76"/>
      <c r="P234" s="179">
        <f>O234*H234</f>
        <v>0</v>
      </c>
      <c r="Q234" s="179">
        <v>0</v>
      </c>
      <c r="R234" s="179">
        <f>Q234*H234</f>
        <v>0</v>
      </c>
      <c r="S234" s="179">
        <v>0</v>
      </c>
      <c r="T234" s="180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81" t="s">
        <v>136</v>
      </c>
      <c r="AT234" s="181" t="s">
        <v>131</v>
      </c>
      <c r="AU234" s="181" t="s">
        <v>83</v>
      </c>
      <c r="AY234" s="18" t="s">
        <v>129</v>
      </c>
      <c r="BE234" s="182">
        <f>IF(N234="základní",J234,0)</f>
        <v>0</v>
      </c>
      <c r="BF234" s="182">
        <f>IF(N234="snížená",J234,0)</f>
        <v>0</v>
      </c>
      <c r="BG234" s="182">
        <f>IF(N234="zákl. přenesená",J234,0)</f>
        <v>0</v>
      </c>
      <c r="BH234" s="182">
        <f>IF(N234="sníž. přenesená",J234,0)</f>
        <v>0</v>
      </c>
      <c r="BI234" s="182">
        <f>IF(N234="nulová",J234,0)</f>
        <v>0</v>
      </c>
      <c r="BJ234" s="18" t="s">
        <v>8</v>
      </c>
      <c r="BK234" s="182">
        <f>ROUND(I234*H234,0)</f>
        <v>0</v>
      </c>
      <c r="BL234" s="18" t="s">
        <v>136</v>
      </c>
      <c r="BM234" s="181" t="s">
        <v>777</v>
      </c>
    </row>
    <row r="235" spans="1:51" s="13" customFormat="1" ht="12">
      <c r="A235" s="13"/>
      <c r="B235" s="183"/>
      <c r="C235" s="13"/>
      <c r="D235" s="184" t="s">
        <v>138</v>
      </c>
      <c r="E235" s="185" t="s">
        <v>1</v>
      </c>
      <c r="F235" s="186" t="s">
        <v>778</v>
      </c>
      <c r="G235" s="13"/>
      <c r="H235" s="187">
        <v>115</v>
      </c>
      <c r="I235" s="188"/>
      <c r="J235" s="13"/>
      <c r="K235" s="13"/>
      <c r="L235" s="183"/>
      <c r="M235" s="189"/>
      <c r="N235" s="190"/>
      <c r="O235" s="190"/>
      <c r="P235" s="190"/>
      <c r="Q235" s="190"/>
      <c r="R235" s="190"/>
      <c r="S235" s="190"/>
      <c r="T235" s="19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5" t="s">
        <v>138</v>
      </c>
      <c r="AU235" s="185" t="s">
        <v>83</v>
      </c>
      <c r="AV235" s="13" t="s">
        <v>83</v>
      </c>
      <c r="AW235" s="13" t="s">
        <v>31</v>
      </c>
      <c r="AX235" s="13" t="s">
        <v>8</v>
      </c>
      <c r="AY235" s="185" t="s">
        <v>129</v>
      </c>
    </row>
    <row r="236" spans="1:65" s="2" customFormat="1" ht="24.15" customHeight="1">
      <c r="A236" s="37"/>
      <c r="B236" s="170"/>
      <c r="C236" s="171" t="s">
        <v>401</v>
      </c>
      <c r="D236" s="171" t="s">
        <v>131</v>
      </c>
      <c r="E236" s="172" t="s">
        <v>390</v>
      </c>
      <c r="F236" s="173" t="s">
        <v>391</v>
      </c>
      <c r="G236" s="174" t="s">
        <v>261</v>
      </c>
      <c r="H236" s="175">
        <v>173.3</v>
      </c>
      <c r="I236" s="176"/>
      <c r="J236" s="175">
        <f>ROUND(I236*H236,0)</f>
        <v>0</v>
      </c>
      <c r="K236" s="173" t="s">
        <v>135</v>
      </c>
      <c r="L236" s="38"/>
      <c r="M236" s="177" t="s">
        <v>1</v>
      </c>
      <c r="N236" s="178" t="s">
        <v>39</v>
      </c>
      <c r="O236" s="76"/>
      <c r="P236" s="179">
        <f>O236*H236</f>
        <v>0</v>
      </c>
      <c r="Q236" s="179">
        <v>5.5E-07</v>
      </c>
      <c r="R236" s="179">
        <f>Q236*H236</f>
        <v>9.5315E-05</v>
      </c>
      <c r="S236" s="179">
        <v>0</v>
      </c>
      <c r="T236" s="180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81" t="s">
        <v>136</v>
      </c>
      <c r="AT236" s="181" t="s">
        <v>131</v>
      </c>
      <c r="AU236" s="181" t="s">
        <v>83</v>
      </c>
      <c r="AY236" s="18" t="s">
        <v>129</v>
      </c>
      <c r="BE236" s="182">
        <f>IF(N236="základní",J236,0)</f>
        <v>0</v>
      </c>
      <c r="BF236" s="182">
        <f>IF(N236="snížená",J236,0)</f>
        <v>0</v>
      </c>
      <c r="BG236" s="182">
        <f>IF(N236="zákl. přenesená",J236,0)</f>
        <v>0</v>
      </c>
      <c r="BH236" s="182">
        <f>IF(N236="sníž. přenesená",J236,0)</f>
        <v>0</v>
      </c>
      <c r="BI236" s="182">
        <f>IF(N236="nulová",J236,0)</f>
        <v>0</v>
      </c>
      <c r="BJ236" s="18" t="s">
        <v>8</v>
      </c>
      <c r="BK236" s="182">
        <f>ROUND(I236*H236,0)</f>
        <v>0</v>
      </c>
      <c r="BL236" s="18" t="s">
        <v>136</v>
      </c>
      <c r="BM236" s="181" t="s">
        <v>779</v>
      </c>
    </row>
    <row r="237" spans="1:51" s="13" customFormat="1" ht="12">
      <c r="A237" s="13"/>
      <c r="B237" s="183"/>
      <c r="C237" s="13"/>
      <c r="D237" s="184" t="s">
        <v>138</v>
      </c>
      <c r="E237" s="185" t="s">
        <v>1</v>
      </c>
      <c r="F237" s="186" t="s">
        <v>780</v>
      </c>
      <c r="G237" s="13"/>
      <c r="H237" s="187">
        <v>173.3</v>
      </c>
      <c r="I237" s="188"/>
      <c r="J237" s="13"/>
      <c r="K237" s="13"/>
      <c r="L237" s="183"/>
      <c r="M237" s="189"/>
      <c r="N237" s="190"/>
      <c r="O237" s="190"/>
      <c r="P237" s="190"/>
      <c r="Q237" s="190"/>
      <c r="R237" s="190"/>
      <c r="S237" s="190"/>
      <c r="T237" s="19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5" t="s">
        <v>138</v>
      </c>
      <c r="AU237" s="185" t="s">
        <v>83</v>
      </c>
      <c r="AV237" s="13" t="s">
        <v>83</v>
      </c>
      <c r="AW237" s="13" t="s">
        <v>31</v>
      </c>
      <c r="AX237" s="13" t="s">
        <v>8</v>
      </c>
      <c r="AY237" s="185" t="s">
        <v>129</v>
      </c>
    </row>
    <row r="238" spans="1:65" s="2" customFormat="1" ht="24.15" customHeight="1">
      <c r="A238" s="37"/>
      <c r="B238" s="170"/>
      <c r="C238" s="171" t="s">
        <v>405</v>
      </c>
      <c r="D238" s="171" t="s">
        <v>131</v>
      </c>
      <c r="E238" s="172" t="s">
        <v>402</v>
      </c>
      <c r="F238" s="173" t="s">
        <v>403</v>
      </c>
      <c r="G238" s="174" t="s">
        <v>280</v>
      </c>
      <c r="H238" s="175">
        <v>4</v>
      </c>
      <c r="I238" s="176"/>
      <c r="J238" s="175">
        <f>ROUND(I238*H238,0)</f>
        <v>0</v>
      </c>
      <c r="K238" s="173" t="s">
        <v>135</v>
      </c>
      <c r="L238" s="38"/>
      <c r="M238" s="177" t="s">
        <v>1</v>
      </c>
      <c r="N238" s="178" t="s">
        <v>39</v>
      </c>
      <c r="O238" s="76"/>
      <c r="P238" s="179">
        <f>O238*H238</f>
        <v>0</v>
      </c>
      <c r="Q238" s="179">
        <v>0.459372906</v>
      </c>
      <c r="R238" s="179">
        <f>Q238*H238</f>
        <v>1.837491624</v>
      </c>
      <c r="S238" s="179">
        <v>0</v>
      </c>
      <c r="T238" s="180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81" t="s">
        <v>136</v>
      </c>
      <c r="AT238" s="181" t="s">
        <v>131</v>
      </c>
      <c r="AU238" s="181" t="s">
        <v>83</v>
      </c>
      <c r="AY238" s="18" t="s">
        <v>129</v>
      </c>
      <c r="BE238" s="182">
        <f>IF(N238="základní",J238,0)</f>
        <v>0</v>
      </c>
      <c r="BF238" s="182">
        <f>IF(N238="snížená",J238,0)</f>
        <v>0</v>
      </c>
      <c r="BG238" s="182">
        <f>IF(N238="zákl. přenesená",J238,0)</f>
        <v>0</v>
      </c>
      <c r="BH238" s="182">
        <f>IF(N238="sníž. přenesená",J238,0)</f>
        <v>0</v>
      </c>
      <c r="BI238" s="182">
        <f>IF(N238="nulová",J238,0)</f>
        <v>0</v>
      </c>
      <c r="BJ238" s="18" t="s">
        <v>8</v>
      </c>
      <c r="BK238" s="182">
        <f>ROUND(I238*H238,0)</f>
        <v>0</v>
      </c>
      <c r="BL238" s="18" t="s">
        <v>136</v>
      </c>
      <c r="BM238" s="181" t="s">
        <v>781</v>
      </c>
    </row>
    <row r="239" spans="1:65" s="2" customFormat="1" ht="16.5" customHeight="1">
      <c r="A239" s="37"/>
      <c r="B239" s="170"/>
      <c r="C239" s="171" t="s">
        <v>410</v>
      </c>
      <c r="D239" s="171" t="s">
        <v>131</v>
      </c>
      <c r="E239" s="172" t="s">
        <v>406</v>
      </c>
      <c r="F239" s="173" t="s">
        <v>407</v>
      </c>
      <c r="G239" s="174" t="s">
        <v>261</v>
      </c>
      <c r="H239" s="175">
        <v>240.3</v>
      </c>
      <c r="I239" s="176"/>
      <c r="J239" s="175">
        <f>ROUND(I239*H239,0)</f>
        <v>0</v>
      </c>
      <c r="K239" s="173" t="s">
        <v>135</v>
      </c>
      <c r="L239" s="38"/>
      <c r="M239" s="177" t="s">
        <v>1</v>
      </c>
      <c r="N239" s="178" t="s">
        <v>39</v>
      </c>
      <c r="O239" s="76"/>
      <c r="P239" s="179">
        <f>O239*H239</f>
        <v>0</v>
      </c>
      <c r="Q239" s="179">
        <v>0.00019236</v>
      </c>
      <c r="R239" s="179">
        <f>Q239*H239</f>
        <v>0.04622410800000001</v>
      </c>
      <c r="S239" s="179">
        <v>0</v>
      </c>
      <c r="T239" s="180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1" t="s">
        <v>136</v>
      </c>
      <c r="AT239" s="181" t="s">
        <v>131</v>
      </c>
      <c r="AU239" s="181" t="s">
        <v>83</v>
      </c>
      <c r="AY239" s="18" t="s">
        <v>129</v>
      </c>
      <c r="BE239" s="182">
        <f>IF(N239="základní",J239,0)</f>
        <v>0</v>
      </c>
      <c r="BF239" s="182">
        <f>IF(N239="snížená",J239,0)</f>
        <v>0</v>
      </c>
      <c r="BG239" s="182">
        <f>IF(N239="zákl. přenesená",J239,0)</f>
        <v>0</v>
      </c>
      <c r="BH239" s="182">
        <f>IF(N239="sníž. přenesená",J239,0)</f>
        <v>0</v>
      </c>
      <c r="BI239" s="182">
        <f>IF(N239="nulová",J239,0)</f>
        <v>0</v>
      </c>
      <c r="BJ239" s="18" t="s">
        <v>8</v>
      </c>
      <c r="BK239" s="182">
        <f>ROUND(I239*H239,0)</f>
        <v>0</v>
      </c>
      <c r="BL239" s="18" t="s">
        <v>136</v>
      </c>
      <c r="BM239" s="181" t="s">
        <v>782</v>
      </c>
    </row>
    <row r="240" spans="1:51" s="13" customFormat="1" ht="12">
      <c r="A240" s="13"/>
      <c r="B240" s="183"/>
      <c r="C240" s="13"/>
      <c r="D240" s="184" t="s">
        <v>138</v>
      </c>
      <c r="E240" s="185" t="s">
        <v>1</v>
      </c>
      <c r="F240" s="186" t="s">
        <v>783</v>
      </c>
      <c r="G240" s="13"/>
      <c r="H240" s="187">
        <v>173.3</v>
      </c>
      <c r="I240" s="188"/>
      <c r="J240" s="13"/>
      <c r="K240" s="13"/>
      <c r="L240" s="183"/>
      <c r="M240" s="189"/>
      <c r="N240" s="190"/>
      <c r="O240" s="190"/>
      <c r="P240" s="190"/>
      <c r="Q240" s="190"/>
      <c r="R240" s="190"/>
      <c r="S240" s="190"/>
      <c r="T240" s="19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85" t="s">
        <v>138</v>
      </c>
      <c r="AU240" s="185" t="s">
        <v>83</v>
      </c>
      <c r="AV240" s="13" t="s">
        <v>83</v>
      </c>
      <c r="AW240" s="13" t="s">
        <v>31</v>
      </c>
      <c r="AX240" s="13" t="s">
        <v>74</v>
      </c>
      <c r="AY240" s="185" t="s">
        <v>129</v>
      </c>
    </row>
    <row r="241" spans="1:51" s="13" customFormat="1" ht="12">
      <c r="A241" s="13"/>
      <c r="B241" s="183"/>
      <c r="C241" s="13"/>
      <c r="D241" s="184" t="s">
        <v>138</v>
      </c>
      <c r="E241" s="185" t="s">
        <v>1</v>
      </c>
      <c r="F241" s="186" t="s">
        <v>784</v>
      </c>
      <c r="G241" s="13"/>
      <c r="H241" s="187">
        <v>67</v>
      </c>
      <c r="I241" s="188"/>
      <c r="J241" s="13"/>
      <c r="K241" s="13"/>
      <c r="L241" s="183"/>
      <c r="M241" s="189"/>
      <c r="N241" s="190"/>
      <c r="O241" s="190"/>
      <c r="P241" s="190"/>
      <c r="Q241" s="190"/>
      <c r="R241" s="190"/>
      <c r="S241" s="190"/>
      <c r="T241" s="19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5" t="s">
        <v>138</v>
      </c>
      <c r="AU241" s="185" t="s">
        <v>83</v>
      </c>
      <c r="AV241" s="13" t="s">
        <v>83</v>
      </c>
      <c r="AW241" s="13" t="s">
        <v>31</v>
      </c>
      <c r="AX241" s="13" t="s">
        <v>74</v>
      </c>
      <c r="AY241" s="185" t="s">
        <v>129</v>
      </c>
    </row>
    <row r="242" spans="1:51" s="14" customFormat="1" ht="12">
      <c r="A242" s="14"/>
      <c r="B242" s="192"/>
      <c r="C242" s="14"/>
      <c r="D242" s="184" t="s">
        <v>138</v>
      </c>
      <c r="E242" s="193" t="s">
        <v>1</v>
      </c>
      <c r="F242" s="194" t="s">
        <v>145</v>
      </c>
      <c r="G242" s="14"/>
      <c r="H242" s="195">
        <v>240.3</v>
      </c>
      <c r="I242" s="196"/>
      <c r="J242" s="14"/>
      <c r="K242" s="14"/>
      <c r="L242" s="192"/>
      <c r="M242" s="197"/>
      <c r="N242" s="198"/>
      <c r="O242" s="198"/>
      <c r="P242" s="198"/>
      <c r="Q242" s="198"/>
      <c r="R242" s="198"/>
      <c r="S242" s="198"/>
      <c r="T242" s="19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193" t="s">
        <v>138</v>
      </c>
      <c r="AU242" s="193" t="s">
        <v>83</v>
      </c>
      <c r="AV242" s="14" t="s">
        <v>136</v>
      </c>
      <c r="AW242" s="14" t="s">
        <v>31</v>
      </c>
      <c r="AX242" s="14" t="s">
        <v>8</v>
      </c>
      <c r="AY242" s="193" t="s">
        <v>129</v>
      </c>
    </row>
    <row r="243" spans="1:65" s="2" customFormat="1" ht="21.75" customHeight="1">
      <c r="A243" s="37"/>
      <c r="B243" s="170"/>
      <c r="C243" s="171" t="s">
        <v>414</v>
      </c>
      <c r="D243" s="171" t="s">
        <v>131</v>
      </c>
      <c r="E243" s="172" t="s">
        <v>411</v>
      </c>
      <c r="F243" s="173" t="s">
        <v>412</v>
      </c>
      <c r="G243" s="174" t="s">
        <v>261</v>
      </c>
      <c r="H243" s="175">
        <v>240.3</v>
      </c>
      <c r="I243" s="176"/>
      <c r="J243" s="175">
        <f>ROUND(I243*H243,0)</f>
        <v>0</v>
      </c>
      <c r="K243" s="173" t="s">
        <v>135</v>
      </c>
      <c r="L243" s="38"/>
      <c r="M243" s="177" t="s">
        <v>1</v>
      </c>
      <c r="N243" s="178" t="s">
        <v>39</v>
      </c>
      <c r="O243" s="76"/>
      <c r="P243" s="179">
        <f>O243*H243</f>
        <v>0</v>
      </c>
      <c r="Q243" s="179">
        <v>7.35E-05</v>
      </c>
      <c r="R243" s="179">
        <f>Q243*H243</f>
        <v>0.01766205</v>
      </c>
      <c r="S243" s="179">
        <v>0</v>
      </c>
      <c r="T243" s="180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1" t="s">
        <v>136</v>
      </c>
      <c r="AT243" s="181" t="s">
        <v>131</v>
      </c>
      <c r="AU243" s="181" t="s">
        <v>83</v>
      </c>
      <c r="AY243" s="18" t="s">
        <v>129</v>
      </c>
      <c r="BE243" s="182">
        <f>IF(N243="základní",J243,0)</f>
        <v>0</v>
      </c>
      <c r="BF243" s="182">
        <f>IF(N243="snížená",J243,0)</f>
        <v>0</v>
      </c>
      <c r="BG243" s="182">
        <f>IF(N243="zákl. přenesená",J243,0)</f>
        <v>0</v>
      </c>
      <c r="BH243" s="182">
        <f>IF(N243="sníž. přenesená",J243,0)</f>
        <v>0</v>
      </c>
      <c r="BI243" s="182">
        <f>IF(N243="nulová",J243,0)</f>
        <v>0</v>
      </c>
      <c r="BJ243" s="18" t="s">
        <v>8</v>
      </c>
      <c r="BK243" s="182">
        <f>ROUND(I243*H243,0)</f>
        <v>0</v>
      </c>
      <c r="BL243" s="18" t="s">
        <v>136</v>
      </c>
      <c r="BM243" s="181" t="s">
        <v>785</v>
      </c>
    </row>
    <row r="244" spans="1:63" s="12" customFormat="1" ht="22.8" customHeight="1">
      <c r="A244" s="12"/>
      <c r="B244" s="157"/>
      <c r="C244" s="12"/>
      <c r="D244" s="158" t="s">
        <v>73</v>
      </c>
      <c r="E244" s="168" t="s">
        <v>179</v>
      </c>
      <c r="F244" s="168" t="s">
        <v>422</v>
      </c>
      <c r="G244" s="12"/>
      <c r="H244" s="12"/>
      <c r="I244" s="160"/>
      <c r="J244" s="169">
        <f>BK244</f>
        <v>0</v>
      </c>
      <c r="K244" s="12"/>
      <c r="L244" s="157"/>
      <c r="M244" s="162"/>
      <c r="N244" s="163"/>
      <c r="O244" s="163"/>
      <c r="P244" s="164">
        <f>SUM(P245:P252)</f>
        <v>0</v>
      </c>
      <c r="Q244" s="163"/>
      <c r="R244" s="164">
        <f>SUM(R245:R252)</f>
        <v>0.284904241</v>
      </c>
      <c r="S244" s="163"/>
      <c r="T244" s="165">
        <f>SUM(T245:T252)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158" t="s">
        <v>8</v>
      </c>
      <c r="AT244" s="166" t="s">
        <v>73</v>
      </c>
      <c r="AU244" s="166" t="s">
        <v>8</v>
      </c>
      <c r="AY244" s="158" t="s">
        <v>129</v>
      </c>
      <c r="BK244" s="167">
        <f>SUM(BK245:BK252)</f>
        <v>0</v>
      </c>
    </row>
    <row r="245" spans="1:65" s="2" customFormat="1" ht="33" customHeight="1">
      <c r="A245" s="37"/>
      <c r="B245" s="170"/>
      <c r="C245" s="171" t="s">
        <v>418</v>
      </c>
      <c r="D245" s="171" t="s">
        <v>131</v>
      </c>
      <c r="E245" s="172" t="s">
        <v>424</v>
      </c>
      <c r="F245" s="173" t="s">
        <v>425</v>
      </c>
      <c r="G245" s="174" t="s">
        <v>261</v>
      </c>
      <c r="H245" s="175">
        <v>465.8</v>
      </c>
      <c r="I245" s="176"/>
      <c r="J245" s="175">
        <f>ROUND(I245*H245,0)</f>
        <v>0</v>
      </c>
      <c r="K245" s="173" t="s">
        <v>135</v>
      </c>
      <c r="L245" s="38"/>
      <c r="M245" s="177" t="s">
        <v>1</v>
      </c>
      <c r="N245" s="178" t="s">
        <v>39</v>
      </c>
      <c r="O245" s="76"/>
      <c r="P245" s="179">
        <f>O245*H245</f>
        <v>0</v>
      </c>
      <c r="Q245" s="179">
        <v>0.00061</v>
      </c>
      <c r="R245" s="179">
        <f>Q245*H245</f>
        <v>0.284138</v>
      </c>
      <c r="S245" s="179">
        <v>0</v>
      </c>
      <c r="T245" s="180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1" t="s">
        <v>136</v>
      </c>
      <c r="AT245" s="181" t="s">
        <v>131</v>
      </c>
      <c r="AU245" s="181" t="s">
        <v>83</v>
      </c>
      <c r="AY245" s="18" t="s">
        <v>129</v>
      </c>
      <c r="BE245" s="182">
        <f>IF(N245="základní",J245,0)</f>
        <v>0</v>
      </c>
      <c r="BF245" s="182">
        <f>IF(N245="snížená",J245,0)</f>
        <v>0</v>
      </c>
      <c r="BG245" s="182">
        <f>IF(N245="zákl. přenesená",J245,0)</f>
        <v>0</v>
      </c>
      <c r="BH245" s="182">
        <f>IF(N245="sníž. přenesená",J245,0)</f>
        <v>0</v>
      </c>
      <c r="BI245" s="182">
        <f>IF(N245="nulová",J245,0)</f>
        <v>0</v>
      </c>
      <c r="BJ245" s="18" t="s">
        <v>8</v>
      </c>
      <c r="BK245" s="182">
        <f>ROUND(I245*H245,0)</f>
        <v>0</v>
      </c>
      <c r="BL245" s="18" t="s">
        <v>136</v>
      </c>
      <c r="BM245" s="181" t="s">
        <v>786</v>
      </c>
    </row>
    <row r="246" spans="1:51" s="13" customFormat="1" ht="12">
      <c r="A246" s="13"/>
      <c r="B246" s="183"/>
      <c r="C246" s="13"/>
      <c r="D246" s="184" t="s">
        <v>138</v>
      </c>
      <c r="E246" s="185" t="s">
        <v>1</v>
      </c>
      <c r="F246" s="186" t="s">
        <v>787</v>
      </c>
      <c r="G246" s="13"/>
      <c r="H246" s="187">
        <v>350.6</v>
      </c>
      <c r="I246" s="188"/>
      <c r="J246" s="13"/>
      <c r="K246" s="13"/>
      <c r="L246" s="183"/>
      <c r="M246" s="189"/>
      <c r="N246" s="190"/>
      <c r="O246" s="190"/>
      <c r="P246" s="190"/>
      <c r="Q246" s="190"/>
      <c r="R246" s="190"/>
      <c r="S246" s="190"/>
      <c r="T246" s="19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5" t="s">
        <v>138</v>
      </c>
      <c r="AU246" s="185" t="s">
        <v>83</v>
      </c>
      <c r="AV246" s="13" t="s">
        <v>83</v>
      </c>
      <c r="AW246" s="13" t="s">
        <v>31</v>
      </c>
      <c r="AX246" s="13" t="s">
        <v>74</v>
      </c>
      <c r="AY246" s="185" t="s">
        <v>129</v>
      </c>
    </row>
    <row r="247" spans="1:51" s="13" customFormat="1" ht="12">
      <c r="A247" s="13"/>
      <c r="B247" s="183"/>
      <c r="C247" s="13"/>
      <c r="D247" s="184" t="s">
        <v>138</v>
      </c>
      <c r="E247" s="185" t="s">
        <v>1</v>
      </c>
      <c r="F247" s="186" t="s">
        <v>788</v>
      </c>
      <c r="G247" s="13"/>
      <c r="H247" s="187">
        <v>115.2</v>
      </c>
      <c r="I247" s="188"/>
      <c r="J247" s="13"/>
      <c r="K247" s="13"/>
      <c r="L247" s="183"/>
      <c r="M247" s="189"/>
      <c r="N247" s="190"/>
      <c r="O247" s="190"/>
      <c r="P247" s="190"/>
      <c r="Q247" s="190"/>
      <c r="R247" s="190"/>
      <c r="S247" s="190"/>
      <c r="T247" s="19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85" t="s">
        <v>138</v>
      </c>
      <c r="AU247" s="185" t="s">
        <v>83</v>
      </c>
      <c r="AV247" s="13" t="s">
        <v>83</v>
      </c>
      <c r="AW247" s="13" t="s">
        <v>31</v>
      </c>
      <c r="AX247" s="13" t="s">
        <v>74</v>
      </c>
      <c r="AY247" s="185" t="s">
        <v>129</v>
      </c>
    </row>
    <row r="248" spans="1:51" s="14" customFormat="1" ht="12">
      <c r="A248" s="14"/>
      <c r="B248" s="192"/>
      <c r="C248" s="14"/>
      <c r="D248" s="184" t="s">
        <v>138</v>
      </c>
      <c r="E248" s="193" t="s">
        <v>1</v>
      </c>
      <c r="F248" s="194" t="s">
        <v>145</v>
      </c>
      <c r="G248" s="14"/>
      <c r="H248" s="195">
        <v>465.8</v>
      </c>
      <c r="I248" s="196"/>
      <c r="J248" s="14"/>
      <c r="K248" s="14"/>
      <c r="L248" s="192"/>
      <c r="M248" s="197"/>
      <c r="N248" s="198"/>
      <c r="O248" s="198"/>
      <c r="P248" s="198"/>
      <c r="Q248" s="198"/>
      <c r="R248" s="198"/>
      <c r="S248" s="198"/>
      <c r="T248" s="19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193" t="s">
        <v>138</v>
      </c>
      <c r="AU248" s="193" t="s">
        <v>83</v>
      </c>
      <c r="AV248" s="14" t="s">
        <v>136</v>
      </c>
      <c r="AW248" s="14" t="s">
        <v>31</v>
      </c>
      <c r="AX248" s="14" t="s">
        <v>8</v>
      </c>
      <c r="AY248" s="193" t="s">
        <v>129</v>
      </c>
    </row>
    <row r="249" spans="1:65" s="2" customFormat="1" ht="24.15" customHeight="1">
      <c r="A249" s="37"/>
      <c r="B249" s="170"/>
      <c r="C249" s="171" t="s">
        <v>423</v>
      </c>
      <c r="D249" s="171" t="s">
        <v>131</v>
      </c>
      <c r="E249" s="172" t="s">
        <v>430</v>
      </c>
      <c r="F249" s="173" t="s">
        <v>431</v>
      </c>
      <c r="G249" s="174" t="s">
        <v>261</v>
      </c>
      <c r="H249" s="175">
        <v>465.8</v>
      </c>
      <c r="I249" s="176"/>
      <c r="J249" s="175">
        <f>ROUND(I249*H249,0)</f>
        <v>0</v>
      </c>
      <c r="K249" s="173" t="s">
        <v>135</v>
      </c>
      <c r="L249" s="38"/>
      <c r="M249" s="177" t="s">
        <v>1</v>
      </c>
      <c r="N249" s="178" t="s">
        <v>39</v>
      </c>
      <c r="O249" s="76"/>
      <c r="P249" s="179">
        <f>O249*H249</f>
        <v>0</v>
      </c>
      <c r="Q249" s="179">
        <v>1.645E-06</v>
      </c>
      <c r="R249" s="179">
        <f>Q249*H249</f>
        <v>0.000766241</v>
      </c>
      <c r="S249" s="179">
        <v>0</v>
      </c>
      <c r="T249" s="180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81" t="s">
        <v>136</v>
      </c>
      <c r="AT249" s="181" t="s">
        <v>131</v>
      </c>
      <c r="AU249" s="181" t="s">
        <v>83</v>
      </c>
      <c r="AY249" s="18" t="s">
        <v>129</v>
      </c>
      <c r="BE249" s="182">
        <f>IF(N249="základní",J249,0)</f>
        <v>0</v>
      </c>
      <c r="BF249" s="182">
        <f>IF(N249="snížená",J249,0)</f>
        <v>0</v>
      </c>
      <c r="BG249" s="182">
        <f>IF(N249="zákl. přenesená",J249,0)</f>
        <v>0</v>
      </c>
      <c r="BH249" s="182">
        <f>IF(N249="sníž. přenesená",J249,0)</f>
        <v>0</v>
      </c>
      <c r="BI249" s="182">
        <f>IF(N249="nulová",J249,0)</f>
        <v>0</v>
      </c>
      <c r="BJ249" s="18" t="s">
        <v>8</v>
      </c>
      <c r="BK249" s="182">
        <f>ROUND(I249*H249,0)</f>
        <v>0</v>
      </c>
      <c r="BL249" s="18" t="s">
        <v>136</v>
      </c>
      <c r="BM249" s="181" t="s">
        <v>789</v>
      </c>
    </row>
    <row r="250" spans="1:51" s="13" customFormat="1" ht="12">
      <c r="A250" s="13"/>
      <c r="B250" s="183"/>
      <c r="C250" s="13"/>
      <c r="D250" s="184" t="s">
        <v>138</v>
      </c>
      <c r="E250" s="185" t="s">
        <v>1</v>
      </c>
      <c r="F250" s="186" t="s">
        <v>787</v>
      </c>
      <c r="G250" s="13"/>
      <c r="H250" s="187">
        <v>350.6</v>
      </c>
      <c r="I250" s="188"/>
      <c r="J250" s="13"/>
      <c r="K250" s="13"/>
      <c r="L250" s="183"/>
      <c r="M250" s="189"/>
      <c r="N250" s="190"/>
      <c r="O250" s="190"/>
      <c r="P250" s="190"/>
      <c r="Q250" s="190"/>
      <c r="R250" s="190"/>
      <c r="S250" s="190"/>
      <c r="T250" s="19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5" t="s">
        <v>138</v>
      </c>
      <c r="AU250" s="185" t="s">
        <v>83</v>
      </c>
      <c r="AV250" s="13" t="s">
        <v>83</v>
      </c>
      <c r="AW250" s="13" t="s">
        <v>31</v>
      </c>
      <c r="AX250" s="13" t="s">
        <v>74</v>
      </c>
      <c r="AY250" s="185" t="s">
        <v>129</v>
      </c>
    </row>
    <row r="251" spans="1:51" s="13" customFormat="1" ht="12">
      <c r="A251" s="13"/>
      <c r="B251" s="183"/>
      <c r="C251" s="13"/>
      <c r="D251" s="184" t="s">
        <v>138</v>
      </c>
      <c r="E251" s="185" t="s">
        <v>1</v>
      </c>
      <c r="F251" s="186" t="s">
        <v>788</v>
      </c>
      <c r="G251" s="13"/>
      <c r="H251" s="187">
        <v>115.2</v>
      </c>
      <c r="I251" s="188"/>
      <c r="J251" s="13"/>
      <c r="K251" s="13"/>
      <c r="L251" s="183"/>
      <c r="M251" s="189"/>
      <c r="N251" s="190"/>
      <c r="O251" s="190"/>
      <c r="P251" s="190"/>
      <c r="Q251" s="190"/>
      <c r="R251" s="190"/>
      <c r="S251" s="190"/>
      <c r="T251" s="19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85" t="s">
        <v>138</v>
      </c>
      <c r="AU251" s="185" t="s">
        <v>83</v>
      </c>
      <c r="AV251" s="13" t="s">
        <v>83</v>
      </c>
      <c r="AW251" s="13" t="s">
        <v>31</v>
      </c>
      <c r="AX251" s="13" t="s">
        <v>74</v>
      </c>
      <c r="AY251" s="185" t="s">
        <v>129</v>
      </c>
    </row>
    <row r="252" spans="1:51" s="14" customFormat="1" ht="12">
      <c r="A252" s="14"/>
      <c r="B252" s="192"/>
      <c r="C252" s="14"/>
      <c r="D252" s="184" t="s">
        <v>138</v>
      </c>
      <c r="E252" s="193" t="s">
        <v>1</v>
      </c>
      <c r="F252" s="194" t="s">
        <v>145</v>
      </c>
      <c r="G252" s="14"/>
      <c r="H252" s="195">
        <v>465.8</v>
      </c>
      <c r="I252" s="196"/>
      <c r="J252" s="14"/>
      <c r="K252" s="14"/>
      <c r="L252" s="192"/>
      <c r="M252" s="197"/>
      <c r="N252" s="198"/>
      <c r="O252" s="198"/>
      <c r="P252" s="198"/>
      <c r="Q252" s="198"/>
      <c r="R252" s="198"/>
      <c r="S252" s="198"/>
      <c r="T252" s="19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193" t="s">
        <v>138</v>
      </c>
      <c r="AU252" s="193" t="s">
        <v>83</v>
      </c>
      <c r="AV252" s="14" t="s">
        <v>136</v>
      </c>
      <c r="AW252" s="14" t="s">
        <v>31</v>
      </c>
      <c r="AX252" s="14" t="s">
        <v>8</v>
      </c>
      <c r="AY252" s="193" t="s">
        <v>129</v>
      </c>
    </row>
    <row r="253" spans="1:63" s="12" customFormat="1" ht="22.8" customHeight="1">
      <c r="A253" s="12"/>
      <c r="B253" s="157"/>
      <c r="C253" s="12"/>
      <c r="D253" s="158" t="s">
        <v>73</v>
      </c>
      <c r="E253" s="168" t="s">
        <v>436</v>
      </c>
      <c r="F253" s="168" t="s">
        <v>437</v>
      </c>
      <c r="G253" s="12"/>
      <c r="H253" s="12"/>
      <c r="I253" s="160"/>
      <c r="J253" s="169">
        <f>BK253</f>
        <v>0</v>
      </c>
      <c r="K253" s="12"/>
      <c r="L253" s="157"/>
      <c r="M253" s="162"/>
      <c r="N253" s="163"/>
      <c r="O253" s="163"/>
      <c r="P253" s="164">
        <f>SUM(P254:P256)</f>
        <v>0</v>
      </c>
      <c r="Q253" s="163"/>
      <c r="R253" s="164">
        <f>SUM(R254:R256)</f>
        <v>0</v>
      </c>
      <c r="S253" s="163"/>
      <c r="T253" s="165">
        <f>SUM(T254:T256)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158" t="s">
        <v>8</v>
      </c>
      <c r="AT253" s="166" t="s">
        <v>73</v>
      </c>
      <c r="AU253" s="166" t="s">
        <v>8</v>
      </c>
      <c r="AY253" s="158" t="s">
        <v>129</v>
      </c>
      <c r="BK253" s="167">
        <f>SUM(BK254:BK256)</f>
        <v>0</v>
      </c>
    </row>
    <row r="254" spans="1:65" s="2" customFormat="1" ht="33" customHeight="1">
      <c r="A254" s="37"/>
      <c r="B254" s="170"/>
      <c r="C254" s="171" t="s">
        <v>429</v>
      </c>
      <c r="D254" s="171" t="s">
        <v>131</v>
      </c>
      <c r="E254" s="172" t="s">
        <v>439</v>
      </c>
      <c r="F254" s="173" t="s">
        <v>440</v>
      </c>
      <c r="G254" s="174" t="s">
        <v>182</v>
      </c>
      <c r="H254" s="175">
        <v>180.38</v>
      </c>
      <c r="I254" s="176"/>
      <c r="J254" s="175">
        <f>ROUND(I254*H254,0)</f>
        <v>0</v>
      </c>
      <c r="K254" s="173" t="s">
        <v>135</v>
      </c>
      <c r="L254" s="38"/>
      <c r="M254" s="177" t="s">
        <v>1</v>
      </c>
      <c r="N254" s="178" t="s">
        <v>39</v>
      </c>
      <c r="O254" s="76"/>
      <c r="P254" s="179">
        <f>O254*H254</f>
        <v>0</v>
      </c>
      <c r="Q254" s="179">
        <v>0</v>
      </c>
      <c r="R254" s="179">
        <f>Q254*H254</f>
        <v>0</v>
      </c>
      <c r="S254" s="179">
        <v>0</v>
      </c>
      <c r="T254" s="180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81" t="s">
        <v>136</v>
      </c>
      <c r="AT254" s="181" t="s">
        <v>131</v>
      </c>
      <c r="AU254" s="181" t="s">
        <v>83</v>
      </c>
      <c r="AY254" s="18" t="s">
        <v>129</v>
      </c>
      <c r="BE254" s="182">
        <f>IF(N254="základní",J254,0)</f>
        <v>0</v>
      </c>
      <c r="BF254" s="182">
        <f>IF(N254="snížená",J254,0)</f>
        <v>0</v>
      </c>
      <c r="BG254" s="182">
        <f>IF(N254="zákl. přenesená",J254,0)</f>
        <v>0</v>
      </c>
      <c r="BH254" s="182">
        <f>IF(N254="sníž. přenesená",J254,0)</f>
        <v>0</v>
      </c>
      <c r="BI254" s="182">
        <f>IF(N254="nulová",J254,0)</f>
        <v>0</v>
      </c>
      <c r="BJ254" s="18" t="s">
        <v>8</v>
      </c>
      <c r="BK254" s="182">
        <f>ROUND(I254*H254,0)</f>
        <v>0</v>
      </c>
      <c r="BL254" s="18" t="s">
        <v>136</v>
      </c>
      <c r="BM254" s="181" t="s">
        <v>790</v>
      </c>
    </row>
    <row r="255" spans="1:65" s="2" customFormat="1" ht="24.15" customHeight="1">
      <c r="A255" s="37"/>
      <c r="B255" s="170"/>
      <c r="C255" s="171" t="s">
        <v>438</v>
      </c>
      <c r="D255" s="171" t="s">
        <v>131</v>
      </c>
      <c r="E255" s="172" t="s">
        <v>443</v>
      </c>
      <c r="F255" s="173" t="s">
        <v>444</v>
      </c>
      <c r="G255" s="174" t="s">
        <v>182</v>
      </c>
      <c r="H255" s="175">
        <v>721.52</v>
      </c>
      <c r="I255" s="176"/>
      <c r="J255" s="175">
        <f>ROUND(I255*H255,0)</f>
        <v>0</v>
      </c>
      <c r="K255" s="173" t="s">
        <v>135</v>
      </c>
      <c r="L255" s="38"/>
      <c r="M255" s="177" t="s">
        <v>1</v>
      </c>
      <c r="N255" s="178" t="s">
        <v>39</v>
      </c>
      <c r="O255" s="76"/>
      <c r="P255" s="179">
        <f>O255*H255</f>
        <v>0</v>
      </c>
      <c r="Q255" s="179">
        <v>0</v>
      </c>
      <c r="R255" s="179">
        <f>Q255*H255</f>
        <v>0</v>
      </c>
      <c r="S255" s="179">
        <v>0</v>
      </c>
      <c r="T255" s="180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81" t="s">
        <v>136</v>
      </c>
      <c r="AT255" s="181" t="s">
        <v>131</v>
      </c>
      <c r="AU255" s="181" t="s">
        <v>83</v>
      </c>
      <c r="AY255" s="18" t="s">
        <v>129</v>
      </c>
      <c r="BE255" s="182">
        <f>IF(N255="základní",J255,0)</f>
        <v>0</v>
      </c>
      <c r="BF255" s="182">
        <f>IF(N255="snížená",J255,0)</f>
        <v>0</v>
      </c>
      <c r="BG255" s="182">
        <f>IF(N255="zákl. přenesená",J255,0)</f>
        <v>0</v>
      </c>
      <c r="BH255" s="182">
        <f>IF(N255="sníž. přenesená",J255,0)</f>
        <v>0</v>
      </c>
      <c r="BI255" s="182">
        <f>IF(N255="nulová",J255,0)</f>
        <v>0</v>
      </c>
      <c r="BJ255" s="18" t="s">
        <v>8</v>
      </c>
      <c r="BK255" s="182">
        <f>ROUND(I255*H255,0)</f>
        <v>0</v>
      </c>
      <c r="BL255" s="18" t="s">
        <v>136</v>
      </c>
      <c r="BM255" s="181" t="s">
        <v>791</v>
      </c>
    </row>
    <row r="256" spans="1:51" s="13" customFormat="1" ht="12">
      <c r="A256" s="13"/>
      <c r="B256" s="183"/>
      <c r="C256" s="13"/>
      <c r="D256" s="184" t="s">
        <v>138</v>
      </c>
      <c r="E256" s="13"/>
      <c r="F256" s="186" t="s">
        <v>792</v>
      </c>
      <c r="G256" s="13"/>
      <c r="H256" s="187">
        <v>721.52</v>
      </c>
      <c r="I256" s="188"/>
      <c r="J256" s="13"/>
      <c r="K256" s="13"/>
      <c r="L256" s="183"/>
      <c r="M256" s="189"/>
      <c r="N256" s="190"/>
      <c r="O256" s="190"/>
      <c r="P256" s="190"/>
      <c r="Q256" s="190"/>
      <c r="R256" s="190"/>
      <c r="S256" s="190"/>
      <c r="T256" s="19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85" t="s">
        <v>138</v>
      </c>
      <c r="AU256" s="185" t="s">
        <v>83</v>
      </c>
      <c r="AV256" s="13" t="s">
        <v>83</v>
      </c>
      <c r="AW256" s="13" t="s">
        <v>3</v>
      </c>
      <c r="AX256" s="13" t="s">
        <v>8</v>
      </c>
      <c r="AY256" s="185" t="s">
        <v>129</v>
      </c>
    </row>
    <row r="257" spans="1:63" s="12" customFormat="1" ht="22.8" customHeight="1">
      <c r="A257" s="12"/>
      <c r="B257" s="157"/>
      <c r="C257" s="12"/>
      <c r="D257" s="158" t="s">
        <v>73</v>
      </c>
      <c r="E257" s="168" t="s">
        <v>447</v>
      </c>
      <c r="F257" s="168" t="s">
        <v>448</v>
      </c>
      <c r="G257" s="12"/>
      <c r="H257" s="12"/>
      <c r="I257" s="160"/>
      <c r="J257" s="169">
        <f>BK257</f>
        <v>0</v>
      </c>
      <c r="K257" s="12"/>
      <c r="L257" s="157"/>
      <c r="M257" s="162"/>
      <c r="N257" s="163"/>
      <c r="O257" s="163"/>
      <c r="P257" s="164">
        <f>P258</f>
        <v>0</v>
      </c>
      <c r="Q257" s="163"/>
      <c r="R257" s="164">
        <f>R258</f>
        <v>0</v>
      </c>
      <c r="S257" s="163"/>
      <c r="T257" s="165">
        <f>T258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158" t="s">
        <v>8</v>
      </c>
      <c r="AT257" s="166" t="s">
        <v>73</v>
      </c>
      <c r="AU257" s="166" t="s">
        <v>8</v>
      </c>
      <c r="AY257" s="158" t="s">
        <v>129</v>
      </c>
      <c r="BK257" s="167">
        <f>BK258</f>
        <v>0</v>
      </c>
    </row>
    <row r="258" spans="1:65" s="2" customFormat="1" ht="24.15" customHeight="1">
      <c r="A258" s="37"/>
      <c r="B258" s="170"/>
      <c r="C258" s="171" t="s">
        <v>442</v>
      </c>
      <c r="D258" s="171" t="s">
        <v>131</v>
      </c>
      <c r="E258" s="172" t="s">
        <v>450</v>
      </c>
      <c r="F258" s="173" t="s">
        <v>451</v>
      </c>
      <c r="G258" s="174" t="s">
        <v>182</v>
      </c>
      <c r="H258" s="175">
        <v>22.48</v>
      </c>
      <c r="I258" s="176"/>
      <c r="J258" s="175">
        <f>ROUND(I258*H258,0)</f>
        <v>0</v>
      </c>
      <c r="K258" s="173" t="s">
        <v>135</v>
      </c>
      <c r="L258" s="38"/>
      <c r="M258" s="177" t="s">
        <v>1</v>
      </c>
      <c r="N258" s="178" t="s">
        <v>39</v>
      </c>
      <c r="O258" s="76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81" t="s">
        <v>136</v>
      </c>
      <c r="AT258" s="181" t="s">
        <v>131</v>
      </c>
      <c r="AU258" s="181" t="s">
        <v>83</v>
      </c>
      <c r="AY258" s="18" t="s">
        <v>129</v>
      </c>
      <c r="BE258" s="182">
        <f>IF(N258="základní",J258,0)</f>
        <v>0</v>
      </c>
      <c r="BF258" s="182">
        <f>IF(N258="snížená",J258,0)</f>
        <v>0</v>
      </c>
      <c r="BG258" s="182">
        <f>IF(N258="zákl. přenesená",J258,0)</f>
        <v>0</v>
      </c>
      <c r="BH258" s="182">
        <f>IF(N258="sníž. přenesená",J258,0)</f>
        <v>0</v>
      </c>
      <c r="BI258" s="182">
        <f>IF(N258="nulová",J258,0)</f>
        <v>0</v>
      </c>
      <c r="BJ258" s="18" t="s">
        <v>8</v>
      </c>
      <c r="BK258" s="182">
        <f>ROUND(I258*H258,0)</f>
        <v>0</v>
      </c>
      <c r="BL258" s="18" t="s">
        <v>136</v>
      </c>
      <c r="BM258" s="181" t="s">
        <v>793</v>
      </c>
    </row>
    <row r="259" spans="1:63" s="12" customFormat="1" ht="25.9" customHeight="1">
      <c r="A259" s="12"/>
      <c r="B259" s="157"/>
      <c r="C259" s="12"/>
      <c r="D259" s="158" t="s">
        <v>73</v>
      </c>
      <c r="E259" s="159" t="s">
        <v>453</v>
      </c>
      <c r="F259" s="159" t="s">
        <v>454</v>
      </c>
      <c r="G259" s="12"/>
      <c r="H259" s="12"/>
      <c r="I259" s="160"/>
      <c r="J259" s="161">
        <f>BK259</f>
        <v>0</v>
      </c>
      <c r="K259" s="12"/>
      <c r="L259" s="157"/>
      <c r="M259" s="162"/>
      <c r="N259" s="163"/>
      <c r="O259" s="163"/>
      <c r="P259" s="164">
        <f>P260+P265+P267+P269</f>
        <v>0</v>
      </c>
      <c r="Q259" s="163"/>
      <c r="R259" s="164">
        <f>R260+R265+R267+R269</f>
        <v>0</v>
      </c>
      <c r="S259" s="163"/>
      <c r="T259" s="165">
        <f>T260+T265+T267+T269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158" t="s">
        <v>157</v>
      </c>
      <c r="AT259" s="166" t="s">
        <v>73</v>
      </c>
      <c r="AU259" s="166" t="s">
        <v>74</v>
      </c>
      <c r="AY259" s="158" t="s">
        <v>129</v>
      </c>
      <c r="BK259" s="167">
        <f>BK260+BK265+BK267+BK269</f>
        <v>0</v>
      </c>
    </row>
    <row r="260" spans="1:63" s="12" customFormat="1" ht="22.8" customHeight="1">
      <c r="A260" s="12"/>
      <c r="B260" s="157"/>
      <c r="C260" s="12"/>
      <c r="D260" s="158" t="s">
        <v>73</v>
      </c>
      <c r="E260" s="168" t="s">
        <v>455</v>
      </c>
      <c r="F260" s="168" t="s">
        <v>456</v>
      </c>
      <c r="G260" s="12"/>
      <c r="H260" s="12"/>
      <c r="I260" s="160"/>
      <c r="J260" s="169">
        <f>BK260</f>
        <v>0</v>
      </c>
      <c r="K260" s="12"/>
      <c r="L260" s="157"/>
      <c r="M260" s="162"/>
      <c r="N260" s="163"/>
      <c r="O260" s="163"/>
      <c r="P260" s="164">
        <f>SUM(P261:P264)</f>
        <v>0</v>
      </c>
      <c r="Q260" s="163"/>
      <c r="R260" s="164">
        <f>SUM(R261:R264)</f>
        <v>0</v>
      </c>
      <c r="S260" s="163"/>
      <c r="T260" s="165">
        <f>SUM(T261:T264)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58" t="s">
        <v>157</v>
      </c>
      <c r="AT260" s="166" t="s">
        <v>73</v>
      </c>
      <c r="AU260" s="166" t="s">
        <v>8</v>
      </c>
      <c r="AY260" s="158" t="s">
        <v>129</v>
      </c>
      <c r="BK260" s="167">
        <f>SUM(BK261:BK264)</f>
        <v>0</v>
      </c>
    </row>
    <row r="261" spans="1:65" s="2" customFormat="1" ht="16.5" customHeight="1">
      <c r="A261" s="37"/>
      <c r="B261" s="170"/>
      <c r="C261" s="171" t="s">
        <v>449</v>
      </c>
      <c r="D261" s="171" t="s">
        <v>131</v>
      </c>
      <c r="E261" s="172" t="s">
        <v>458</v>
      </c>
      <c r="F261" s="173" t="s">
        <v>459</v>
      </c>
      <c r="G261" s="174" t="s">
        <v>460</v>
      </c>
      <c r="H261" s="175">
        <v>1</v>
      </c>
      <c r="I261" s="176"/>
      <c r="J261" s="175">
        <f>ROUND(I261*H261,0)</f>
        <v>0</v>
      </c>
      <c r="K261" s="173" t="s">
        <v>461</v>
      </c>
      <c r="L261" s="38"/>
      <c r="M261" s="177" t="s">
        <v>1</v>
      </c>
      <c r="N261" s="178" t="s">
        <v>39</v>
      </c>
      <c r="O261" s="76"/>
      <c r="P261" s="179">
        <f>O261*H261</f>
        <v>0</v>
      </c>
      <c r="Q261" s="179">
        <v>0</v>
      </c>
      <c r="R261" s="179">
        <f>Q261*H261</f>
        <v>0</v>
      </c>
      <c r="S261" s="179">
        <v>0</v>
      </c>
      <c r="T261" s="180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81" t="s">
        <v>462</v>
      </c>
      <c r="AT261" s="181" t="s">
        <v>131</v>
      </c>
      <c r="AU261" s="181" t="s">
        <v>83</v>
      </c>
      <c r="AY261" s="18" t="s">
        <v>129</v>
      </c>
      <c r="BE261" s="182">
        <f>IF(N261="základní",J261,0)</f>
        <v>0</v>
      </c>
      <c r="BF261" s="182">
        <f>IF(N261="snížená",J261,0)</f>
        <v>0</v>
      </c>
      <c r="BG261" s="182">
        <f>IF(N261="zákl. přenesená",J261,0)</f>
        <v>0</v>
      </c>
      <c r="BH261" s="182">
        <f>IF(N261="sníž. přenesená",J261,0)</f>
        <v>0</v>
      </c>
      <c r="BI261" s="182">
        <f>IF(N261="nulová",J261,0)</f>
        <v>0</v>
      </c>
      <c r="BJ261" s="18" t="s">
        <v>8</v>
      </c>
      <c r="BK261" s="182">
        <f>ROUND(I261*H261,0)</f>
        <v>0</v>
      </c>
      <c r="BL261" s="18" t="s">
        <v>462</v>
      </c>
      <c r="BM261" s="181" t="s">
        <v>794</v>
      </c>
    </row>
    <row r="262" spans="1:65" s="2" customFormat="1" ht="16.5" customHeight="1">
      <c r="A262" s="37"/>
      <c r="B262" s="170"/>
      <c r="C262" s="171" t="s">
        <v>457</v>
      </c>
      <c r="D262" s="171" t="s">
        <v>131</v>
      </c>
      <c r="E262" s="172" t="s">
        <v>465</v>
      </c>
      <c r="F262" s="173" t="s">
        <v>466</v>
      </c>
      <c r="G262" s="174" t="s">
        <v>460</v>
      </c>
      <c r="H262" s="175">
        <v>1</v>
      </c>
      <c r="I262" s="176"/>
      <c r="J262" s="175">
        <f>ROUND(I262*H262,0)</f>
        <v>0</v>
      </c>
      <c r="K262" s="173" t="s">
        <v>461</v>
      </c>
      <c r="L262" s="38"/>
      <c r="M262" s="177" t="s">
        <v>1</v>
      </c>
      <c r="N262" s="178" t="s">
        <v>39</v>
      </c>
      <c r="O262" s="76"/>
      <c r="P262" s="179">
        <f>O262*H262</f>
        <v>0</v>
      </c>
      <c r="Q262" s="179">
        <v>0</v>
      </c>
      <c r="R262" s="179">
        <f>Q262*H262</f>
        <v>0</v>
      </c>
      <c r="S262" s="179">
        <v>0</v>
      </c>
      <c r="T262" s="180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81" t="s">
        <v>462</v>
      </c>
      <c r="AT262" s="181" t="s">
        <v>131</v>
      </c>
      <c r="AU262" s="181" t="s">
        <v>83</v>
      </c>
      <c r="AY262" s="18" t="s">
        <v>129</v>
      </c>
      <c r="BE262" s="182">
        <f>IF(N262="základní",J262,0)</f>
        <v>0</v>
      </c>
      <c r="BF262" s="182">
        <f>IF(N262="snížená",J262,0)</f>
        <v>0</v>
      </c>
      <c r="BG262" s="182">
        <f>IF(N262="zákl. přenesená",J262,0)</f>
        <v>0</v>
      </c>
      <c r="BH262" s="182">
        <f>IF(N262="sníž. přenesená",J262,0)</f>
        <v>0</v>
      </c>
      <c r="BI262" s="182">
        <f>IF(N262="nulová",J262,0)</f>
        <v>0</v>
      </c>
      <c r="BJ262" s="18" t="s">
        <v>8</v>
      </c>
      <c r="BK262" s="182">
        <f>ROUND(I262*H262,0)</f>
        <v>0</v>
      </c>
      <c r="BL262" s="18" t="s">
        <v>462</v>
      </c>
      <c r="BM262" s="181" t="s">
        <v>795</v>
      </c>
    </row>
    <row r="263" spans="1:65" s="2" customFormat="1" ht="16.5" customHeight="1">
      <c r="A263" s="37"/>
      <c r="B263" s="170"/>
      <c r="C263" s="171" t="s">
        <v>464</v>
      </c>
      <c r="D263" s="171" t="s">
        <v>131</v>
      </c>
      <c r="E263" s="172" t="s">
        <v>469</v>
      </c>
      <c r="F263" s="173" t="s">
        <v>470</v>
      </c>
      <c r="G263" s="174" t="s">
        <v>460</v>
      </c>
      <c r="H263" s="175">
        <v>1</v>
      </c>
      <c r="I263" s="176"/>
      <c r="J263" s="175">
        <f>ROUND(I263*H263,0)</f>
        <v>0</v>
      </c>
      <c r="K263" s="173" t="s">
        <v>461</v>
      </c>
      <c r="L263" s="38"/>
      <c r="M263" s="177" t="s">
        <v>1</v>
      </c>
      <c r="N263" s="178" t="s">
        <v>39</v>
      </c>
      <c r="O263" s="76"/>
      <c r="P263" s="179">
        <f>O263*H263</f>
        <v>0</v>
      </c>
      <c r="Q263" s="179">
        <v>0</v>
      </c>
      <c r="R263" s="179">
        <f>Q263*H263</f>
        <v>0</v>
      </c>
      <c r="S263" s="179">
        <v>0</v>
      </c>
      <c r="T263" s="180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81" t="s">
        <v>462</v>
      </c>
      <c r="AT263" s="181" t="s">
        <v>131</v>
      </c>
      <c r="AU263" s="181" t="s">
        <v>83</v>
      </c>
      <c r="AY263" s="18" t="s">
        <v>129</v>
      </c>
      <c r="BE263" s="182">
        <f>IF(N263="základní",J263,0)</f>
        <v>0</v>
      </c>
      <c r="BF263" s="182">
        <f>IF(N263="snížená",J263,0)</f>
        <v>0</v>
      </c>
      <c r="BG263" s="182">
        <f>IF(N263="zákl. přenesená",J263,0)</f>
        <v>0</v>
      </c>
      <c r="BH263" s="182">
        <f>IF(N263="sníž. přenesená",J263,0)</f>
        <v>0</v>
      </c>
      <c r="BI263" s="182">
        <f>IF(N263="nulová",J263,0)</f>
        <v>0</v>
      </c>
      <c r="BJ263" s="18" t="s">
        <v>8</v>
      </c>
      <c r="BK263" s="182">
        <f>ROUND(I263*H263,0)</f>
        <v>0</v>
      </c>
      <c r="BL263" s="18" t="s">
        <v>462</v>
      </c>
      <c r="BM263" s="181" t="s">
        <v>796</v>
      </c>
    </row>
    <row r="264" spans="1:65" s="2" customFormat="1" ht="16.5" customHeight="1">
      <c r="A264" s="37"/>
      <c r="B264" s="170"/>
      <c r="C264" s="171" t="s">
        <v>468</v>
      </c>
      <c r="D264" s="171" t="s">
        <v>131</v>
      </c>
      <c r="E264" s="172" t="s">
        <v>473</v>
      </c>
      <c r="F264" s="173" t="s">
        <v>474</v>
      </c>
      <c r="G264" s="174" t="s">
        <v>460</v>
      </c>
      <c r="H264" s="175">
        <v>1</v>
      </c>
      <c r="I264" s="176"/>
      <c r="J264" s="175">
        <f>ROUND(I264*H264,0)</f>
        <v>0</v>
      </c>
      <c r="K264" s="173" t="s">
        <v>461</v>
      </c>
      <c r="L264" s="38"/>
      <c r="M264" s="177" t="s">
        <v>1</v>
      </c>
      <c r="N264" s="178" t="s">
        <v>39</v>
      </c>
      <c r="O264" s="76"/>
      <c r="P264" s="179">
        <f>O264*H264</f>
        <v>0</v>
      </c>
      <c r="Q264" s="179">
        <v>0</v>
      </c>
      <c r="R264" s="179">
        <f>Q264*H264</f>
        <v>0</v>
      </c>
      <c r="S264" s="179">
        <v>0</v>
      </c>
      <c r="T264" s="180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81" t="s">
        <v>462</v>
      </c>
      <c r="AT264" s="181" t="s">
        <v>131</v>
      </c>
      <c r="AU264" s="181" t="s">
        <v>83</v>
      </c>
      <c r="AY264" s="18" t="s">
        <v>129</v>
      </c>
      <c r="BE264" s="182">
        <f>IF(N264="základní",J264,0)</f>
        <v>0</v>
      </c>
      <c r="BF264" s="182">
        <f>IF(N264="snížená",J264,0)</f>
        <v>0</v>
      </c>
      <c r="BG264" s="182">
        <f>IF(N264="zákl. přenesená",J264,0)</f>
        <v>0</v>
      </c>
      <c r="BH264" s="182">
        <f>IF(N264="sníž. přenesená",J264,0)</f>
        <v>0</v>
      </c>
      <c r="BI264" s="182">
        <f>IF(N264="nulová",J264,0)</f>
        <v>0</v>
      </c>
      <c r="BJ264" s="18" t="s">
        <v>8</v>
      </c>
      <c r="BK264" s="182">
        <f>ROUND(I264*H264,0)</f>
        <v>0</v>
      </c>
      <c r="BL264" s="18" t="s">
        <v>462</v>
      </c>
      <c r="BM264" s="181" t="s">
        <v>797</v>
      </c>
    </row>
    <row r="265" spans="1:63" s="12" customFormat="1" ht="22.8" customHeight="1">
      <c r="A265" s="12"/>
      <c r="B265" s="157"/>
      <c r="C265" s="12"/>
      <c r="D265" s="158" t="s">
        <v>73</v>
      </c>
      <c r="E265" s="168" t="s">
        <v>476</v>
      </c>
      <c r="F265" s="168" t="s">
        <v>477</v>
      </c>
      <c r="G265" s="12"/>
      <c r="H265" s="12"/>
      <c r="I265" s="160"/>
      <c r="J265" s="169">
        <f>BK265</f>
        <v>0</v>
      </c>
      <c r="K265" s="12"/>
      <c r="L265" s="157"/>
      <c r="M265" s="162"/>
      <c r="N265" s="163"/>
      <c r="O265" s="163"/>
      <c r="P265" s="164">
        <f>P266</f>
        <v>0</v>
      </c>
      <c r="Q265" s="163"/>
      <c r="R265" s="164">
        <f>R266</f>
        <v>0</v>
      </c>
      <c r="S265" s="163"/>
      <c r="T265" s="165">
        <f>T266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158" t="s">
        <v>157</v>
      </c>
      <c r="AT265" s="166" t="s">
        <v>73</v>
      </c>
      <c r="AU265" s="166" t="s">
        <v>8</v>
      </c>
      <c r="AY265" s="158" t="s">
        <v>129</v>
      </c>
      <c r="BK265" s="167">
        <f>BK266</f>
        <v>0</v>
      </c>
    </row>
    <row r="266" spans="1:65" s="2" customFormat="1" ht="16.5" customHeight="1">
      <c r="A266" s="37"/>
      <c r="B266" s="170"/>
      <c r="C266" s="171" t="s">
        <v>472</v>
      </c>
      <c r="D266" s="171" t="s">
        <v>131</v>
      </c>
      <c r="E266" s="172" t="s">
        <v>479</v>
      </c>
      <c r="F266" s="173" t="s">
        <v>480</v>
      </c>
      <c r="G266" s="174" t="s">
        <v>460</v>
      </c>
      <c r="H266" s="175">
        <v>1</v>
      </c>
      <c r="I266" s="176"/>
      <c r="J266" s="175">
        <f>ROUND(I266*H266,0)</f>
        <v>0</v>
      </c>
      <c r="K266" s="173" t="s">
        <v>461</v>
      </c>
      <c r="L266" s="38"/>
      <c r="M266" s="177" t="s">
        <v>1</v>
      </c>
      <c r="N266" s="178" t="s">
        <v>39</v>
      </c>
      <c r="O266" s="76"/>
      <c r="P266" s="179">
        <f>O266*H266</f>
        <v>0</v>
      </c>
      <c r="Q266" s="179">
        <v>0</v>
      </c>
      <c r="R266" s="179">
        <f>Q266*H266</f>
        <v>0</v>
      </c>
      <c r="S266" s="179">
        <v>0</v>
      </c>
      <c r="T266" s="180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81" t="s">
        <v>462</v>
      </c>
      <c r="AT266" s="181" t="s">
        <v>131</v>
      </c>
      <c r="AU266" s="181" t="s">
        <v>83</v>
      </c>
      <c r="AY266" s="18" t="s">
        <v>129</v>
      </c>
      <c r="BE266" s="182">
        <f>IF(N266="základní",J266,0)</f>
        <v>0</v>
      </c>
      <c r="BF266" s="182">
        <f>IF(N266="snížená",J266,0)</f>
        <v>0</v>
      </c>
      <c r="BG266" s="182">
        <f>IF(N266="zákl. přenesená",J266,0)</f>
        <v>0</v>
      </c>
      <c r="BH266" s="182">
        <f>IF(N266="sníž. přenesená",J266,0)</f>
        <v>0</v>
      </c>
      <c r="BI266" s="182">
        <f>IF(N266="nulová",J266,0)</f>
        <v>0</v>
      </c>
      <c r="BJ266" s="18" t="s">
        <v>8</v>
      </c>
      <c r="BK266" s="182">
        <f>ROUND(I266*H266,0)</f>
        <v>0</v>
      </c>
      <c r="BL266" s="18" t="s">
        <v>462</v>
      </c>
      <c r="BM266" s="181" t="s">
        <v>798</v>
      </c>
    </row>
    <row r="267" spans="1:63" s="12" customFormat="1" ht="22.8" customHeight="1">
      <c r="A267" s="12"/>
      <c r="B267" s="157"/>
      <c r="C267" s="12"/>
      <c r="D267" s="158" t="s">
        <v>73</v>
      </c>
      <c r="E267" s="168" t="s">
        <v>482</v>
      </c>
      <c r="F267" s="168" t="s">
        <v>483</v>
      </c>
      <c r="G267" s="12"/>
      <c r="H267" s="12"/>
      <c r="I267" s="160"/>
      <c r="J267" s="169">
        <f>BK267</f>
        <v>0</v>
      </c>
      <c r="K267" s="12"/>
      <c r="L267" s="157"/>
      <c r="M267" s="162"/>
      <c r="N267" s="163"/>
      <c r="O267" s="163"/>
      <c r="P267" s="164">
        <f>P268</f>
        <v>0</v>
      </c>
      <c r="Q267" s="163"/>
      <c r="R267" s="164">
        <f>R268</f>
        <v>0</v>
      </c>
      <c r="S267" s="163"/>
      <c r="T267" s="165">
        <f>T268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58" t="s">
        <v>157</v>
      </c>
      <c r="AT267" s="166" t="s">
        <v>73</v>
      </c>
      <c r="AU267" s="166" t="s">
        <v>8</v>
      </c>
      <c r="AY267" s="158" t="s">
        <v>129</v>
      </c>
      <c r="BK267" s="167">
        <f>BK268</f>
        <v>0</v>
      </c>
    </row>
    <row r="268" spans="1:65" s="2" customFormat="1" ht="16.5" customHeight="1">
      <c r="A268" s="37"/>
      <c r="B268" s="170"/>
      <c r="C268" s="171" t="s">
        <v>478</v>
      </c>
      <c r="D268" s="171" t="s">
        <v>131</v>
      </c>
      <c r="E268" s="172" t="s">
        <v>485</v>
      </c>
      <c r="F268" s="173" t="s">
        <v>486</v>
      </c>
      <c r="G268" s="174" t="s">
        <v>280</v>
      </c>
      <c r="H268" s="175">
        <v>7</v>
      </c>
      <c r="I268" s="176"/>
      <c r="J268" s="175">
        <f>ROUND(I268*H268,0)</f>
        <v>0</v>
      </c>
      <c r="K268" s="173" t="s">
        <v>135</v>
      </c>
      <c r="L268" s="38"/>
      <c r="M268" s="177" t="s">
        <v>1</v>
      </c>
      <c r="N268" s="178" t="s">
        <v>39</v>
      </c>
      <c r="O268" s="76"/>
      <c r="P268" s="179">
        <f>O268*H268</f>
        <v>0</v>
      </c>
      <c r="Q268" s="179">
        <v>0</v>
      </c>
      <c r="R268" s="179">
        <f>Q268*H268</f>
        <v>0</v>
      </c>
      <c r="S268" s="179">
        <v>0</v>
      </c>
      <c r="T268" s="180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1" t="s">
        <v>462</v>
      </c>
      <c r="AT268" s="181" t="s">
        <v>131</v>
      </c>
      <c r="AU268" s="181" t="s">
        <v>83</v>
      </c>
      <c r="AY268" s="18" t="s">
        <v>129</v>
      </c>
      <c r="BE268" s="182">
        <f>IF(N268="základní",J268,0)</f>
        <v>0</v>
      </c>
      <c r="BF268" s="182">
        <f>IF(N268="snížená",J268,0)</f>
        <v>0</v>
      </c>
      <c r="BG268" s="182">
        <f>IF(N268="zákl. přenesená",J268,0)</f>
        <v>0</v>
      </c>
      <c r="BH268" s="182">
        <f>IF(N268="sníž. přenesená",J268,0)</f>
        <v>0</v>
      </c>
      <c r="BI268" s="182">
        <f>IF(N268="nulová",J268,0)</f>
        <v>0</v>
      </c>
      <c r="BJ268" s="18" t="s">
        <v>8</v>
      </c>
      <c r="BK268" s="182">
        <f>ROUND(I268*H268,0)</f>
        <v>0</v>
      </c>
      <c r="BL268" s="18" t="s">
        <v>462</v>
      </c>
      <c r="BM268" s="181" t="s">
        <v>799</v>
      </c>
    </row>
    <row r="269" spans="1:63" s="12" customFormat="1" ht="22.8" customHeight="1">
      <c r="A269" s="12"/>
      <c r="B269" s="157"/>
      <c r="C269" s="12"/>
      <c r="D269" s="158" t="s">
        <v>73</v>
      </c>
      <c r="E269" s="168" t="s">
        <v>488</v>
      </c>
      <c r="F269" s="168" t="s">
        <v>489</v>
      </c>
      <c r="G269" s="12"/>
      <c r="H269" s="12"/>
      <c r="I269" s="160"/>
      <c r="J269" s="169">
        <f>BK269</f>
        <v>0</v>
      </c>
      <c r="K269" s="12"/>
      <c r="L269" s="157"/>
      <c r="M269" s="162"/>
      <c r="N269" s="163"/>
      <c r="O269" s="163"/>
      <c r="P269" s="164">
        <f>P270</f>
        <v>0</v>
      </c>
      <c r="Q269" s="163"/>
      <c r="R269" s="164">
        <f>R270</f>
        <v>0</v>
      </c>
      <c r="S269" s="163"/>
      <c r="T269" s="165">
        <f>T270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158" t="s">
        <v>157</v>
      </c>
      <c r="AT269" s="166" t="s">
        <v>73</v>
      </c>
      <c r="AU269" s="166" t="s">
        <v>8</v>
      </c>
      <c r="AY269" s="158" t="s">
        <v>129</v>
      </c>
      <c r="BK269" s="167">
        <f>BK270</f>
        <v>0</v>
      </c>
    </row>
    <row r="270" spans="1:65" s="2" customFormat="1" ht="24.15" customHeight="1">
      <c r="A270" s="37"/>
      <c r="B270" s="170"/>
      <c r="C270" s="171" t="s">
        <v>484</v>
      </c>
      <c r="D270" s="171" t="s">
        <v>131</v>
      </c>
      <c r="E270" s="172" t="s">
        <v>491</v>
      </c>
      <c r="F270" s="173" t="s">
        <v>492</v>
      </c>
      <c r="G270" s="174" t="s">
        <v>460</v>
      </c>
      <c r="H270" s="175">
        <v>1</v>
      </c>
      <c r="I270" s="176"/>
      <c r="J270" s="175">
        <f>ROUND(I270*H270,0)</f>
        <v>0</v>
      </c>
      <c r="K270" s="173" t="s">
        <v>461</v>
      </c>
      <c r="L270" s="38"/>
      <c r="M270" s="216" t="s">
        <v>1</v>
      </c>
      <c r="N270" s="217" t="s">
        <v>39</v>
      </c>
      <c r="O270" s="218"/>
      <c r="P270" s="219">
        <f>O270*H270</f>
        <v>0</v>
      </c>
      <c r="Q270" s="219">
        <v>0</v>
      </c>
      <c r="R270" s="219">
        <f>Q270*H270</f>
        <v>0</v>
      </c>
      <c r="S270" s="219">
        <v>0</v>
      </c>
      <c r="T270" s="220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81" t="s">
        <v>462</v>
      </c>
      <c r="AT270" s="181" t="s">
        <v>131</v>
      </c>
      <c r="AU270" s="181" t="s">
        <v>83</v>
      </c>
      <c r="AY270" s="18" t="s">
        <v>129</v>
      </c>
      <c r="BE270" s="182">
        <f>IF(N270="základní",J270,0)</f>
        <v>0</v>
      </c>
      <c r="BF270" s="182">
        <f>IF(N270="snížená",J270,0)</f>
        <v>0</v>
      </c>
      <c r="BG270" s="182">
        <f>IF(N270="zákl. přenesená",J270,0)</f>
        <v>0</v>
      </c>
      <c r="BH270" s="182">
        <f>IF(N270="sníž. přenesená",J270,0)</f>
        <v>0</v>
      </c>
      <c r="BI270" s="182">
        <f>IF(N270="nulová",J270,0)</f>
        <v>0</v>
      </c>
      <c r="BJ270" s="18" t="s">
        <v>8</v>
      </c>
      <c r="BK270" s="182">
        <f>ROUND(I270*H270,0)</f>
        <v>0</v>
      </c>
      <c r="BL270" s="18" t="s">
        <v>462</v>
      </c>
      <c r="BM270" s="181" t="s">
        <v>800</v>
      </c>
    </row>
    <row r="271" spans="1:31" s="2" customFormat="1" ht="6.95" customHeight="1">
      <c r="A271" s="37"/>
      <c r="B271" s="59"/>
      <c r="C271" s="60"/>
      <c r="D271" s="60"/>
      <c r="E271" s="60"/>
      <c r="F271" s="60"/>
      <c r="G271" s="60"/>
      <c r="H271" s="60"/>
      <c r="I271" s="60"/>
      <c r="J271" s="60"/>
      <c r="K271" s="60"/>
      <c r="L271" s="38"/>
      <c r="M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</row>
  </sheetData>
  <autoFilter ref="C128:K270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2022-01-17T17:23:07Z</dcterms:created>
  <dcterms:modified xsi:type="dcterms:W3CDTF">2022-01-17T17:23:11Z</dcterms:modified>
  <cp:category/>
  <cp:version/>
  <cp:contentType/>
  <cp:contentStatus/>
</cp:coreProperties>
</file>