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1 - Vodovod Lánovská" sheetId="2" r:id="rId2"/>
    <sheet name="SO-02 - Vodovod L. Svobody" sheetId="3" r:id="rId3"/>
  </sheets>
  <definedNames>
    <definedName name="_xlnm.Print_Area" localSheetId="0">'Rekapitulace stavby'!$D$4:$AO$76,'Rekapitulace stavby'!$C$82:$AQ$97</definedName>
    <definedName name="_xlnm._FilterDatabase" localSheetId="1" hidden="1">'SO-01 - Vodovod Lánovská'!$C$126:$K$232</definedName>
    <definedName name="_xlnm.Print_Area" localSheetId="1">'SO-01 - Vodovod Lánovská'!$C$82:$J$108,'SO-01 - Vodovod Lánovská'!$C$114:$K$232</definedName>
    <definedName name="_xlnm._FilterDatabase" localSheetId="2" hidden="1">'SO-02 - Vodovod L. Svobody'!$C$127:$K$223</definedName>
    <definedName name="_xlnm.Print_Area" localSheetId="2">'SO-02 - Vodovod L. Svobody'!$C$82:$J$109,'SO-02 - Vodovod L. Svobody'!$C$115:$K$223</definedName>
    <definedName name="_xlnm.Print_Titles" localSheetId="0">'Rekapitulace stavby'!$92:$92</definedName>
    <definedName name="_xlnm.Print_Titles" localSheetId="1">'SO-01 - Vodovod Lánovská'!$126:$126</definedName>
    <definedName name="_xlnm.Print_Titles" localSheetId="2">'SO-02 - Vodovod L. Svobody'!$127:$127</definedName>
  </definedNames>
  <calcPr fullCalcOnLoad="1"/>
</workbook>
</file>

<file path=xl/sharedStrings.xml><?xml version="1.0" encoding="utf-8"?>
<sst xmlns="http://schemas.openxmlformats.org/spreadsheetml/2006/main" count="2918" uniqueCount="573">
  <si>
    <t>Export Komplet</t>
  </si>
  <si>
    <t/>
  </si>
  <si>
    <t>2.0</t>
  </si>
  <si>
    <t>ZAMOK</t>
  </si>
  <si>
    <t>False</t>
  </si>
  <si>
    <t>{4d9b6011-df12-4ea2-acbf-df164be0fc9a}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</si>
  <si>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</si>
  <si>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</si>
  <si>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</si>
  <si>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</si>
  <si>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</si>
  <si>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</si>
  <si>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</si>
  <si>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</si>
  <si>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20211212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</si>
  <si>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</si>
  <si>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</si>
  <si>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Vodovody v lokalitě Lánovská</t>
  </si>
  <si>
    <t>KSO:</t>
  </si>
  <si>
    <t>CC-CZ:</t>
  </si>
  <si>
    <t>Místo:</t>
  </si>
  <si>
    <t xml:space="preserve"> </t>
  </si>
  <si>
    <t>Datum:</t>
  </si>
  <si>
    <t>12. 12. 2021</t>
  </si>
  <si>
    <t>Zadavatel:</t>
  </si>
  <si>
    <t>IČ:</t>
  </si>
  <si>
    <t>0,1</t>
  </si>
  <si>
    <t>DIČ:</t>
  </si>
  <si>
    <t>Uchazeč:</t>
  </si>
  <si>
    <t>Vyplň údaj</t>
  </si>
  <si>
    <t>Projektant:</t>
  </si>
  <si>
    <t>Ing. Aleš Kreisl</t>
  </si>
  <si>
    <t>True</t>
  </si>
  <si>
    <t>Zpracovatel:</t>
  </si>
  <si>
    <t>Ing. Roman Charvát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</si>
  <si>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</si>
  <si>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</si>
  <si>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</si>
  <si>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</si>
  <si>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</si>
  <si>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</si>
  <si>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</si>
  <si>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</si>
  <si>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</si>
  <si>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</si>
  <si>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</si>
  <si>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</si>
  <si>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</si>
  <si>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</si>
  <si>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</si>
  <si>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</si>
  <si>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</si>
  <si>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</si>
  <si>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</si>
  <si>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</si>
  <si>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</si>
  <si>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</si>
  <si>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</si>
  <si>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</si>
  <si>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</si>
  <si>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</si>
  <si>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</si>
  <si>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</si>
  <si>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</si>
  <si>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</si>
  <si>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</si>
  <si>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</si>
  <si>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</si>
  <si>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</si>
  <si>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</si>
  <si>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</si>
  <si>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</si>
  <si>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</si>
  <si>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</si>
  <si>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</si>
  <si>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</si>
  <si>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</si>
  <si>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</si>
  <si>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</si>
  <si>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</si>
  <si>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</si>
  <si>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</si>
  <si>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Vodovod Lánovská</t>
  </si>
  <si>
    <t>STA</t>
  </si>
  <si>
    <t>{7eb89091-af0e-4c88-904e-9db0e5400ce2}</t>
  </si>
  <si>
    <t>2</t>
  </si>
  <si>
    <t>SO-02</t>
  </si>
  <si>
    <t>Vodovod L. Svobody</t>
  </si>
  <si>
    <t>{f8f8491e-c61a-4eaa-b2e6-10404514f494}</t>
  </si>
  <si>
    <t>KRYCÍ LIST SOUPISU PRACÍ</t>
  </si>
  <si>
    <t>Objekt:</t>
  </si>
  <si>
    <t>SO-01 - Vodovod Lánovská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</si>
  <si>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</si>
  <si>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</si>
  <si>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</si>
  <si>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</si>
  <si>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</si>
  <si>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</si>
  <si>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</si>
  <si>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</si>
  <si>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</si>
  <si>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</si>
  <si>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</si>
  <si>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</si>
  <si>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</si>
  <si>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</si>
  <si>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</si>
  <si>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</si>
  <si>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</si>
  <si>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</si>
  <si>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</si>
  <si>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</si>
  <si>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</si>
  <si>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</si>
  <si>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</si>
  <si>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</si>
  <si>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</si>
  <si>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</si>
  <si>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</si>
  <si>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</si>
  <si>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</si>
  <si>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</si>
  <si>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</si>
  <si>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</si>
  <si>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</si>
  <si>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</si>
  <si>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113107042</t>
  </si>
  <si>
    <t>Odstranění podkladu živičných tl 100 mm při překopech ručně</t>
  </si>
  <si>
    <t>m2</t>
  </si>
  <si>
    <t>CS ÚRS 2021 01</t>
  </si>
  <si>
    <t>4</t>
  </si>
  <si>
    <t>-1157458570</t>
  </si>
  <si>
    <t>VV</t>
  </si>
  <si>
    <t>"chodník" 185*2,2</t>
  </si>
  <si>
    <t>113107043</t>
  </si>
  <si>
    <t>Odstranění podkladu živičných tl 150 mm při překopech ručně</t>
  </si>
  <si>
    <t>1765265698</t>
  </si>
  <si>
    <t>"překopy" 8*2*2</t>
  </si>
  <si>
    <t>3</t>
  </si>
  <si>
    <t>129001101</t>
  </si>
  <si>
    <t>Příplatek za ztížení odkopávky nebo prokopávky v blízkosti inženýrských sítí</t>
  </si>
  <si>
    <t>m3</t>
  </si>
  <si>
    <t>-169138756</t>
  </si>
  <si>
    <t>132354203</t>
  </si>
  <si>
    <t>Hloubení zapažených rýh š do 2000 mm v hornině třídy těžitelnosti II, skupiny 4 objem do 100 m3</t>
  </si>
  <si>
    <t>1041439154</t>
  </si>
  <si>
    <t xml:space="preserve">"průměrná hloubka výkopu 1,7 m" </t>
  </si>
  <si>
    <t>0,8*1,7*(183+8*2)</t>
  </si>
  <si>
    <t>5</t>
  </si>
  <si>
    <t>151811131</t>
  </si>
  <si>
    <t>Osazení pažicího boxu hl výkopu do 4 m š do 1,2 m</t>
  </si>
  <si>
    <t>-1215810674</t>
  </si>
  <si>
    <t>2*1,7*(183+8*2)</t>
  </si>
  <si>
    <t>6</t>
  </si>
  <si>
    <t>151811231</t>
  </si>
  <si>
    <t>Odstranění pažicího boxu hl výkopu do 4 m š do 1,2 m</t>
  </si>
  <si>
    <t>615420859</t>
  </si>
  <si>
    <t>7</t>
  </si>
  <si>
    <t>162751137</t>
  </si>
  <si>
    <t>Vodorovné přemístění do 10000 m výkopku/sypaniny z horniny třídy těžitelnosti II, skupiny 4 a 5</t>
  </si>
  <si>
    <t>498059701</t>
  </si>
  <si>
    <t>"kompletní výměna zeminy" 270,64</t>
  </si>
  <si>
    <t>8</t>
  </si>
  <si>
    <t>171201221</t>
  </si>
  <si>
    <t>Poplatek za uložení na skládce (skládkovné) zeminy a kamení kód odpadu 17 05 04</t>
  </si>
  <si>
    <t>t</t>
  </si>
  <si>
    <t>965420328</t>
  </si>
  <si>
    <t>270,64*1,7</t>
  </si>
  <si>
    <t>9</t>
  </si>
  <si>
    <t>171251201</t>
  </si>
  <si>
    <t>Uložení sypaniny na skládky nebo meziskládky</t>
  </si>
  <si>
    <t>-336286339</t>
  </si>
  <si>
    <t>10</t>
  </si>
  <si>
    <t>174111101</t>
  </si>
  <si>
    <t>Zásyp jam, šachet rýh nebo kolem objektů sypaninou se zhutněním ručně</t>
  </si>
  <si>
    <t>-246877561</t>
  </si>
  <si>
    <t>270,64-15,92-71,64</t>
  </si>
  <si>
    <t>11</t>
  </si>
  <si>
    <t>M</t>
  </si>
  <si>
    <t>58344171</t>
  </si>
  <si>
    <t>štěrkodrť frakce 0/32</t>
  </si>
  <si>
    <t>-1753996299</t>
  </si>
  <si>
    <t>183,08*1,9</t>
  </si>
  <si>
    <t>12</t>
  </si>
  <si>
    <t>175151101</t>
  </si>
  <si>
    <t>Obsypání potrubí strojně sypaninou bez prohození, uloženou do 3 m</t>
  </si>
  <si>
    <t>-711620248</t>
  </si>
  <si>
    <t>0,8*0,45*(183+8*2)</t>
  </si>
  <si>
    <t>13</t>
  </si>
  <si>
    <t>58331200</t>
  </si>
  <si>
    <t>štěrkopísek netříděný zásypový</t>
  </si>
  <si>
    <t>572053200</t>
  </si>
  <si>
    <t>48*1,8</t>
  </si>
  <si>
    <t>14</t>
  </si>
  <si>
    <t>181913112</t>
  </si>
  <si>
    <t>Úprava pláně v hornině třídy těžitelnosti II, skupiny 4 se zhutněním ručně</t>
  </si>
  <si>
    <t>-1425848277</t>
  </si>
  <si>
    <t>"úprava podkladu pod nový povrch" 185*2,2</t>
  </si>
  <si>
    <t>Vodorovné konstrukce</t>
  </si>
  <si>
    <t>451573111</t>
  </si>
  <si>
    <t>Lože pod potrubí otevřený výkop ze štěrkopísku</t>
  </si>
  <si>
    <t>-1145800334</t>
  </si>
  <si>
    <t>0,8*0,1*(183+8*2)</t>
  </si>
  <si>
    <t>16</t>
  </si>
  <si>
    <t>452313141</t>
  </si>
  <si>
    <t>Podkladní bloky z betonu prostého tř. C 16/20 otevřený výkop</t>
  </si>
  <si>
    <t>CS ÚRS 2020 01</t>
  </si>
  <si>
    <t>-454785238</t>
  </si>
  <si>
    <t>"dle výkazu bloků" 7*0,09</t>
  </si>
  <si>
    <t>17</t>
  </si>
  <si>
    <t>452353101</t>
  </si>
  <si>
    <t>Bednění podkladních bloků otevřený výkop</t>
  </si>
  <si>
    <t>-53090683</t>
  </si>
  <si>
    <t>"dle výkazu bloků" 3,5</t>
  </si>
  <si>
    <t>18</t>
  </si>
  <si>
    <t>565145111</t>
  </si>
  <si>
    <t>Asfaltový beton vrstva podkladní ACP 16 (obalované kamenivo OKS) tl 60 mm š do 3 m</t>
  </si>
  <si>
    <t>1511545736</t>
  </si>
  <si>
    <t>185*2,2</t>
  </si>
  <si>
    <t>19</t>
  </si>
  <si>
    <t>573231107</t>
  </si>
  <si>
    <t>Postřik živičný spojovací ze silniční emulze v množství 0,40 kg/m2</t>
  </si>
  <si>
    <t>-748484138</t>
  </si>
  <si>
    <t>20</t>
  </si>
  <si>
    <t>577144211</t>
  </si>
  <si>
    <t>Asfaltový beton vrstva obrusná ACO 11 (ABS) tř. II tl 50 mm š do 3 m z nemodifikovaného asfaltu</t>
  </si>
  <si>
    <t>1323453456</t>
  </si>
  <si>
    <t>Trubní vedení</t>
  </si>
  <si>
    <t>851261131</t>
  </si>
  <si>
    <t>Montáž potrubí z trub litinových hrdlových s integrovaným těsněním otevřený výkop DN 100</t>
  </si>
  <si>
    <t>m</t>
  </si>
  <si>
    <t>-262440796</t>
  </si>
  <si>
    <t>183+9</t>
  </si>
  <si>
    <t>22</t>
  </si>
  <si>
    <t>55251400</t>
  </si>
  <si>
    <t>trouba vodovodní litinová hrdlová povrchová ochrana Zn+PE DN 100</t>
  </si>
  <si>
    <t>1269445712</t>
  </si>
  <si>
    <t>23</t>
  </si>
  <si>
    <t>851311131</t>
  </si>
  <si>
    <t>Montáž potrubí z trub litinových hrdlových s integrovaným těsněním otevřený výkop DN 150</t>
  </si>
  <si>
    <t>-346999553</t>
  </si>
  <si>
    <t>24</t>
  </si>
  <si>
    <t>55251401</t>
  </si>
  <si>
    <t>trouba vodovodní litinová hrdlová povrchová ochrana Zn+PE DN 150</t>
  </si>
  <si>
    <t>1774249794</t>
  </si>
  <si>
    <t>25</t>
  </si>
  <si>
    <t>857261131</t>
  </si>
  <si>
    <t>Montáž litinových tvarovek jednoosých hrdlových otevřený výkop s integrovaným těsněním DN 100</t>
  </si>
  <si>
    <t>kus</t>
  </si>
  <si>
    <t>1959109019</t>
  </si>
  <si>
    <t>3+3+1+1+1+1+2+1+1</t>
  </si>
  <si>
    <t>26</t>
  </si>
  <si>
    <t>857263131</t>
  </si>
  <si>
    <t>Montáž litinových tvarovek odbočných hrdlových otevřený výkop s integrovaným těsněním DN 100</t>
  </si>
  <si>
    <t>-629810642</t>
  </si>
  <si>
    <t>27</t>
  </si>
  <si>
    <t>55253745</t>
  </si>
  <si>
    <t>tvarovka hrdlová s přírubovou odbočkou z tvárné litiny,práškový epoxid tl 250µm MMA-kus DN 100/80</t>
  </si>
  <si>
    <t>68679626</t>
  </si>
  <si>
    <t>28</t>
  </si>
  <si>
    <t>55253516</t>
  </si>
  <si>
    <t>tvarovka přírubová litinová vodovodní s přírubovou odbočkou PN10/16 T-kus DN 100/100</t>
  </si>
  <si>
    <t>-1041599009</t>
  </si>
  <si>
    <t>29</t>
  </si>
  <si>
    <t>319510041</t>
  </si>
  <si>
    <t>potrubní spojka waga hrdlo hrdlo  DN 100</t>
  </si>
  <si>
    <t>1263893173</t>
  </si>
  <si>
    <t>30</t>
  </si>
  <si>
    <t>55253941</t>
  </si>
  <si>
    <t>koleno hrdlové z tvárné litiny,práškový epoxid tl 250µm MMK-kus DN 100-45°</t>
  </si>
  <si>
    <t>-1849710258</t>
  </si>
  <si>
    <t>31</t>
  </si>
  <si>
    <t>55253929</t>
  </si>
  <si>
    <t>koleno hrdlové z tvárné litiny,práškový epoxid tl 250µm MMK-kus DN 100-30°</t>
  </si>
  <si>
    <t>-1113898073</t>
  </si>
  <si>
    <t>32</t>
  </si>
  <si>
    <t>PAM.181938.1</t>
  </si>
  <si>
    <t>trouba přírubová TP-DN 80 PN 10-16-25-40 TT l=1,0m</t>
  </si>
  <si>
    <t>776941368</t>
  </si>
  <si>
    <t>33</t>
  </si>
  <si>
    <t>55255239</t>
  </si>
  <si>
    <t>tvarovka přírubová s hladkým koncem F F-DN 100 PN10-16 TT</t>
  </si>
  <si>
    <t>142076113</t>
  </si>
  <si>
    <t>34</t>
  </si>
  <si>
    <t>AVK.21110321</t>
  </si>
  <si>
    <t>Isiflo přechodka s vnějším závitem, typ 110, rozměr 32x1”</t>
  </si>
  <si>
    <t>-1724574236</t>
  </si>
  <si>
    <t>35</t>
  </si>
  <si>
    <t>AVK.2111050112</t>
  </si>
  <si>
    <t>Isiflo přechodka s vnějším závitem, typ 110, rozměr 50x11/2”</t>
  </si>
  <si>
    <t>105612018</t>
  </si>
  <si>
    <t>36</t>
  </si>
  <si>
    <t>55254047</t>
  </si>
  <si>
    <t>koleno 90° s patkou přírubové litinové vodovodní N-kus PN10/40 DN 80</t>
  </si>
  <si>
    <t>378212236</t>
  </si>
  <si>
    <t>37</t>
  </si>
  <si>
    <t>55253893</t>
  </si>
  <si>
    <t>tvarovka přírubová s hrdlem z tvárné litiny,práškový epoxid tl 250µm EU-kus dl 130mm DN 100</t>
  </si>
  <si>
    <t>-653699782</t>
  </si>
  <si>
    <t>38</t>
  </si>
  <si>
    <t>857311131</t>
  </si>
  <si>
    <t>Montáž litinových tvarovek jednoosých hrdlových otevřený výkop s integrovaným těsněním DN 150</t>
  </si>
  <si>
    <t>1244685364</t>
  </si>
  <si>
    <t>39</t>
  </si>
  <si>
    <t>319510061</t>
  </si>
  <si>
    <t>potrubní spojka waga hrdlo hrdlo  DN 150</t>
  </si>
  <si>
    <t>114047920</t>
  </si>
  <si>
    <t>40</t>
  </si>
  <si>
    <t>871181141</t>
  </si>
  <si>
    <t>Montáž potrubí z PE100 SDR 11 otevřený výkop svařovaných na tupo D 50 x 4,6 mm</t>
  </si>
  <si>
    <t>-1228529070</t>
  </si>
  <si>
    <t>41</t>
  </si>
  <si>
    <t>28613172</t>
  </si>
  <si>
    <t>trubka vodovodní PE100 SDR11 se signalizační vrstvou 50x4,6mm</t>
  </si>
  <si>
    <t>1463044215</t>
  </si>
  <si>
    <t>42</t>
  </si>
  <si>
    <t>891181112</t>
  </si>
  <si>
    <t>Montáž vodovodních šoupátek otevřený výkop DN 40</t>
  </si>
  <si>
    <t>-470527750</t>
  </si>
  <si>
    <t>43</t>
  </si>
  <si>
    <t>42221300</t>
  </si>
  <si>
    <t>šoupátko pitná voda litina GGG 50 krátká stavební dl PN10/16 DN 40x140mm</t>
  </si>
  <si>
    <t>350618349</t>
  </si>
  <si>
    <t>44</t>
  </si>
  <si>
    <t>891211112</t>
  </si>
  <si>
    <t>Montáž vodovodních šoupátek otevřený výkop DN 50</t>
  </si>
  <si>
    <t>-690325112</t>
  </si>
  <si>
    <t>45</t>
  </si>
  <si>
    <t>42221301</t>
  </si>
  <si>
    <t>šoupátko pitná voda litina GGG 50 krátká stavební dl PN10/16 DN 50x150mm</t>
  </si>
  <si>
    <t>1931171121</t>
  </si>
  <si>
    <t>46</t>
  </si>
  <si>
    <t>891241112</t>
  </si>
  <si>
    <t>Montáž vodovodních šoupátek otevřený výkop DN 80</t>
  </si>
  <si>
    <t>429580655</t>
  </si>
  <si>
    <t>47</t>
  </si>
  <si>
    <t>42221303</t>
  </si>
  <si>
    <t>šoupátko pitná voda litina GGG 50 krátká stavební dl PN10/16 DN 80x180mm</t>
  </si>
  <si>
    <t>367871839</t>
  </si>
  <si>
    <t>48</t>
  </si>
  <si>
    <t>42291352</t>
  </si>
  <si>
    <t>poklop litinový šoupátkový pro zemní soupravy osazení do terénu a do vozovky</t>
  </si>
  <si>
    <t>-1179029545</t>
  </si>
  <si>
    <t>49</t>
  </si>
  <si>
    <t>891247211</t>
  </si>
  <si>
    <t>Montáž hydrantů nadzemních DN 80</t>
  </si>
  <si>
    <t>-963781483</t>
  </si>
  <si>
    <t>50</t>
  </si>
  <si>
    <t>42273680</t>
  </si>
  <si>
    <t>hydrant nadzemní litinový tuhý DN 80 PN 16 dvojitý uzávěr s koulí krycí v 1000mm</t>
  </si>
  <si>
    <t>-413343216</t>
  </si>
  <si>
    <t>51</t>
  </si>
  <si>
    <t>891261112</t>
  </si>
  <si>
    <t>Montáž vodovodních šoupátek otevřený výkop DN 100</t>
  </si>
  <si>
    <t>1827790127</t>
  </si>
  <si>
    <t>52</t>
  </si>
  <si>
    <t>42221304</t>
  </si>
  <si>
    <t>šoupátko pitná voda litina GGG 50 krátká stavební dl PN10/16 DN 100x190mm</t>
  </si>
  <si>
    <t>-52655750</t>
  </si>
  <si>
    <t>53</t>
  </si>
  <si>
    <t>891269111</t>
  </si>
  <si>
    <t>Montáž navrtávacích pasů na potrubí z jakýchkoli trub DN 100</t>
  </si>
  <si>
    <t>-1758791668</t>
  </si>
  <si>
    <t>54</t>
  </si>
  <si>
    <t>42271414</t>
  </si>
  <si>
    <t>pás navrtávací z tvárné litiny DN 100, pro litinové a ocelové potrubí, se závitovým výstupem 1",5/4",6/4",2"</t>
  </si>
  <si>
    <t>280621369</t>
  </si>
  <si>
    <t>55</t>
  </si>
  <si>
    <t>892271111</t>
  </si>
  <si>
    <t>Tlaková zkouška vodou potrubí DN 100 nebo 125</t>
  </si>
  <si>
    <t>-1338840369</t>
  </si>
  <si>
    <t>56</t>
  </si>
  <si>
    <t>892273122</t>
  </si>
  <si>
    <t>Proplach a dezinfekce vodovodního potrubí DN od 80 do 125</t>
  </si>
  <si>
    <t>689191024</t>
  </si>
  <si>
    <t>57</t>
  </si>
  <si>
    <t>892372111</t>
  </si>
  <si>
    <t>Zabezpečení konců potrubí DN do 300 při tlakových zkouškách vodou</t>
  </si>
  <si>
    <t>-878676916</t>
  </si>
  <si>
    <t>58</t>
  </si>
  <si>
    <t>899721111</t>
  </si>
  <si>
    <t>Signalizační vodič DN do 150 mm na potrubí</t>
  </si>
  <si>
    <t>1349758434</t>
  </si>
  <si>
    <t>59</t>
  </si>
  <si>
    <t>899722112</t>
  </si>
  <si>
    <t>Krytí potrubí z plastů výstražnou fólií z PVC 25 cm</t>
  </si>
  <si>
    <t>-1423934909</t>
  </si>
  <si>
    <t>Ostatní konstrukce a práce, bourání</t>
  </si>
  <si>
    <t>60</t>
  </si>
  <si>
    <t>919735112</t>
  </si>
  <si>
    <t>Řezání stávajícího živičného krytu hl do 100 mm</t>
  </si>
  <si>
    <t>396321180</t>
  </si>
  <si>
    <t>997</t>
  </si>
  <si>
    <t>Přesun sutě</t>
  </si>
  <si>
    <t>61</t>
  </si>
  <si>
    <t>997006005</t>
  </si>
  <si>
    <t>Drcení stavebního odpadu ze asfaltu s dopravou do 100 m a naložením</t>
  </si>
  <si>
    <t>444301156</t>
  </si>
  <si>
    <t>62</t>
  </si>
  <si>
    <t>997221551</t>
  </si>
  <si>
    <t>Vodorovná doprava suti ze sypkých materiálů do 1 km, odvoz asfaltového recyklátu na skládku investora</t>
  </si>
  <si>
    <t>66200931</t>
  </si>
  <si>
    <t>63</t>
  </si>
  <si>
    <t>997221559</t>
  </si>
  <si>
    <t>Příplatek ZKD 1 km u vodorovné dopravy suti ze sypkých materiálů</t>
  </si>
  <si>
    <t>-1546264288</t>
  </si>
  <si>
    <t>99,65*4 'Přepočtené koeficientem množství</t>
  </si>
  <si>
    <t>998</t>
  </si>
  <si>
    <t>Přesun hmot</t>
  </si>
  <si>
    <t>64</t>
  </si>
  <si>
    <t>998273102</t>
  </si>
  <si>
    <t>Přesun hmot pro trubní vedení z trub litinových otevřený výkop</t>
  </si>
  <si>
    <t>-1903893767</t>
  </si>
  <si>
    <t>VRN</t>
  </si>
  <si>
    <t>Vedlejší rozpočtové náklady</t>
  </si>
  <si>
    <t>VRN1</t>
  </si>
  <si>
    <t>Průzkumné, geodetické a projektové práce</t>
  </si>
  <si>
    <t>65</t>
  </si>
  <si>
    <t>012103000</t>
  </si>
  <si>
    <t>Geodetické práce před výstavbou</t>
  </si>
  <si>
    <t>…</t>
  </si>
  <si>
    <t>1024</t>
  </si>
  <si>
    <t>985651013</t>
  </si>
  <si>
    <t>66</t>
  </si>
  <si>
    <t>012203000</t>
  </si>
  <si>
    <t>Geodetické práce při provádění stavby</t>
  </si>
  <si>
    <t>795684624</t>
  </si>
  <si>
    <t>67</t>
  </si>
  <si>
    <t>012303000</t>
  </si>
  <si>
    <t>Geodetické práce po výstavbě</t>
  </si>
  <si>
    <t>-922109926</t>
  </si>
  <si>
    <t>68</t>
  </si>
  <si>
    <t>013254000</t>
  </si>
  <si>
    <t>Dokumentace skutečného provedení stavby</t>
  </si>
  <si>
    <t>-1632280029</t>
  </si>
  <si>
    <t>VRN3</t>
  </si>
  <si>
    <t>Zařízení staveniště</t>
  </si>
  <si>
    <t>69</t>
  </si>
  <si>
    <t>034103000</t>
  </si>
  <si>
    <t>Oplocení staveniště</t>
  </si>
  <si>
    <t>-1227944778</t>
  </si>
  <si>
    <t>VRN7</t>
  </si>
  <si>
    <t>Provozní vlivy</t>
  </si>
  <si>
    <t>71</t>
  </si>
  <si>
    <t>072103022</t>
  </si>
  <si>
    <t>Zajištění DIO komunikace I. třídy dopravní značení pod obu výstavby dle návrhu a regulece dopravy</t>
  </si>
  <si>
    <t>-1738380730</t>
  </si>
  <si>
    <t>70</t>
  </si>
  <si>
    <t>076103001</t>
  </si>
  <si>
    <t>Křížení se sítěmi ostatních správců (elektro, plyn) - projednání omezení</t>
  </si>
  <si>
    <t>-1825846747</t>
  </si>
  <si>
    <t>SO-02 - Vodovod L. Svobody</t>
  </si>
  <si>
    <t xml:space="preserve">    5 - Komunikace pozemní</t>
  </si>
  <si>
    <t>113154254</t>
  </si>
  <si>
    <t>Frézování živičného krytu tl 100 mm pruh š 1 m pl do 1000 m2 s překážkami v trase</t>
  </si>
  <si>
    <t>1624095869</t>
  </si>
  <si>
    <t>"polovina vozovky" 160*2,7</t>
  </si>
  <si>
    <t>-1065010708</t>
  </si>
  <si>
    <t>-1994704855</t>
  </si>
  <si>
    <t>0,8*1,7*150</t>
  </si>
  <si>
    <t>27348346</t>
  </si>
  <si>
    <t>1,7*150*2</t>
  </si>
  <si>
    <t>-1128525094</t>
  </si>
  <si>
    <t>1606173097</t>
  </si>
  <si>
    <t>"kompletní výměna zeminy" 204</t>
  </si>
  <si>
    <t>-1570047604</t>
  </si>
  <si>
    <t>204*1,7</t>
  </si>
  <si>
    <t>-164858957</t>
  </si>
  <si>
    <t>-1472365076</t>
  </si>
  <si>
    <t>204-12-48</t>
  </si>
  <si>
    <t>-1008463036</t>
  </si>
  <si>
    <t>144*1,9</t>
  </si>
  <si>
    <t>1353682005</t>
  </si>
  <si>
    <t>0,8*0,4*150</t>
  </si>
  <si>
    <t>297524369</t>
  </si>
  <si>
    <t>-2112106155</t>
  </si>
  <si>
    <t>"úprava podkladu pod nový povrch"160*2,7</t>
  </si>
  <si>
    <t>-898873077</t>
  </si>
  <si>
    <t>0,8*0,1*150</t>
  </si>
  <si>
    <t>-493305585</t>
  </si>
  <si>
    <t>"dle výkazu bloků" 0,1</t>
  </si>
  <si>
    <t>1106017533</t>
  </si>
  <si>
    <t>"dle výkazu bloků" 0,5</t>
  </si>
  <si>
    <t>Komunikace pozemní</t>
  </si>
  <si>
    <t>-490704653</t>
  </si>
  <si>
    <t>160*2,7</t>
  </si>
  <si>
    <t>-363348963</t>
  </si>
  <si>
    <t>1650185361</t>
  </si>
  <si>
    <t>851241131</t>
  </si>
  <si>
    <t>Montáž potrubí z trub litinových hrdlových s integrovaným těsněním otevřený výkop DN 80</t>
  </si>
  <si>
    <t>-1310607668</t>
  </si>
  <si>
    <t>55253000</t>
  </si>
  <si>
    <t>trouba vodovodní litinová hrdlová Pz dl 6m DN 80</t>
  </si>
  <si>
    <t>-893486552</t>
  </si>
  <si>
    <t>552538581</t>
  </si>
  <si>
    <t>spojka waga  hrdlo hrdlo DN 80/80</t>
  </si>
  <si>
    <t>-1936021559</t>
  </si>
  <si>
    <t>857241131</t>
  </si>
  <si>
    <t>Montáž litinových tvarovek jednoosých hrdlových otevřený výkop s integrovaným těsněním DN 80</t>
  </si>
  <si>
    <t>1907007613</t>
  </si>
  <si>
    <t>55253940</t>
  </si>
  <si>
    <t>koleno hrdlové z tvárné litiny,práškový epoxid tl 250µm MMK-kus DN 80-45°</t>
  </si>
  <si>
    <t>82681399</t>
  </si>
  <si>
    <t>AVK.211102534</t>
  </si>
  <si>
    <t>Isiflo přechodka s vnějším závitem, typ 110, rozměr 25x3/4”</t>
  </si>
  <si>
    <t>869126942</t>
  </si>
  <si>
    <t>1944428504</t>
  </si>
  <si>
    <t>AVK.2111040114</t>
  </si>
  <si>
    <t>Isiflo přechodka s vnějším závitem, typ 110, rozměr 40x11/4”</t>
  </si>
  <si>
    <t>1141883322</t>
  </si>
  <si>
    <t>AVK.21110632</t>
  </si>
  <si>
    <t>Isiflo přechodka s vnějším závitem, typ 110, rozměr 63x2”</t>
  </si>
  <si>
    <t>1073884678</t>
  </si>
  <si>
    <t>871161141</t>
  </si>
  <si>
    <t>Montáž potrubí z PE100 SDR 11 otevřený výkop svařovaných na tupo D 32 x 3,0 mm</t>
  </si>
  <si>
    <t>1686520641</t>
  </si>
  <si>
    <t>1,7+10,3</t>
  </si>
  <si>
    <t>28613170</t>
  </si>
  <si>
    <t>trubka vodovodní PE100 SDR11 se signalizační vrstvou 32x3,0mm</t>
  </si>
  <si>
    <t>352324613</t>
  </si>
  <si>
    <t>871171141</t>
  </si>
  <si>
    <t>Montáž potrubí z PE100 SDR 11 otevřený výkop svařovaných na tupo D 40 x 3,7 mm</t>
  </si>
  <si>
    <t>-645664015</t>
  </si>
  <si>
    <t>28613171</t>
  </si>
  <si>
    <t>trubka vodovodní PE100 SDR11 se signalizační vrstvou 40x3,7mm</t>
  </si>
  <si>
    <t>-1995871054</t>
  </si>
  <si>
    <t>871211141</t>
  </si>
  <si>
    <t>Montáž potrubí z PE100 SDR 11 otevřený výkop svařovaných na tupo D 63 x 5,8 mm</t>
  </si>
  <si>
    <t>-1514898402</t>
  </si>
  <si>
    <t>28613173</t>
  </si>
  <si>
    <t>trubka vodovodní PE100 SDR11 se signalizační vrstvou 63x5,8mm</t>
  </si>
  <si>
    <t>-249652972</t>
  </si>
  <si>
    <t>416163042</t>
  </si>
  <si>
    <t>3+3+1+1</t>
  </si>
  <si>
    <t>-1331028874</t>
  </si>
  <si>
    <t>-613400197</t>
  </si>
  <si>
    <t>-1707437088</t>
  </si>
  <si>
    <t>-737068908</t>
  </si>
  <si>
    <t>891249111</t>
  </si>
  <si>
    <t>Montáž navrtávacích pasů na potrubí z jakýchkoli trub DN 80</t>
  </si>
  <si>
    <t>2072026135</t>
  </si>
  <si>
    <t>3+3+1+1+1</t>
  </si>
  <si>
    <t>42271412</t>
  </si>
  <si>
    <t>pás navrtávací z tvárné litiny DN 80, pro litinové a ocelové potrubí, se závitovým výstupem 1",5/4",6/4",2"</t>
  </si>
  <si>
    <t>835848886</t>
  </si>
  <si>
    <t>892241111</t>
  </si>
  <si>
    <t>Tlaková zkouška vodou potrubí do 80</t>
  </si>
  <si>
    <t>-1413534707</t>
  </si>
  <si>
    <t>-1024556258</t>
  </si>
  <si>
    <t>-127820706</t>
  </si>
  <si>
    <t>1200267369</t>
  </si>
  <si>
    <t>-1942821259</t>
  </si>
  <si>
    <t>919112211</t>
  </si>
  <si>
    <t>Řezání spár pro vytvoření komůrky š 10 mm hl 15 mm pro těsnící zálivku v živičném krytu</t>
  </si>
  <si>
    <t>-959834220</t>
  </si>
  <si>
    <t>"napojení na stávající komunikaci" 2,7*2+160</t>
  </si>
  <si>
    <t>919121111</t>
  </si>
  <si>
    <t>Těsnění spár zálivkou za studena pro komůrky š 10 mm hl 20 mm s těsnicím profilem</t>
  </si>
  <si>
    <t>-1096121334</t>
  </si>
  <si>
    <t>-1376113787</t>
  </si>
  <si>
    <t>-1125337010</t>
  </si>
  <si>
    <t>150343655</t>
  </si>
  <si>
    <t>99,36*4 'Přepočtené koeficientem množství</t>
  </si>
  <si>
    <t>-1557876145</t>
  </si>
  <si>
    <t>-1054862743</t>
  </si>
  <si>
    <t>826114488</t>
  </si>
  <si>
    <t>-1921594333</t>
  </si>
  <si>
    <t>-910029619</t>
  </si>
  <si>
    <t>-417333746</t>
  </si>
  <si>
    <t>072103001</t>
  </si>
  <si>
    <t>Projednání DIO a zajištění DIR komunikace II.a III. třídy</t>
  </si>
  <si>
    <t>-1339558511</t>
  </si>
  <si>
    <t>1425604705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</si>
</sst>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4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4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8</v>
      </c>
      <c r="BT3" s="16" t="s">
        <v>9</v>
      </c>
    </row>
    <row r="4" spans="2:71" s="1" customFormat="1" ht="24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E4" s="24" t="s">
        <v>12</v>
      </c>
      <c r="BS4" s="16" t="s">
        <v>6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26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26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26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26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26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20211212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Vodovody v lokalitě Lánovská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12. 12. 2021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Ing. Aleš Kreisl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Ing. Roman Charvát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16.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'SO-01 - Vodovod Lánovská'!J30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'SO-01 - Vodovod Lánovská'!P127</f>
        <v>0</v>
      </c>
      <c r="AV95" s="127">
        <f>'SO-01 - Vodovod Lánovská'!J33</f>
        <v>0</v>
      </c>
      <c r="AW95" s="127">
        <f>'SO-01 - Vodovod Lánovská'!J34</f>
        <v>0</v>
      </c>
      <c r="AX95" s="127">
        <f>'SO-01 - Vodovod Lánovská'!J35</f>
        <v>0</v>
      </c>
      <c r="AY95" s="127">
        <f>'SO-01 - Vodovod Lánovská'!J36</f>
        <v>0</v>
      </c>
      <c r="AZ95" s="127">
        <f>'SO-01 - Vodovod Lánovská'!F33</f>
        <v>0</v>
      </c>
      <c r="BA95" s="127">
        <f>'SO-01 - Vodovod Lánovská'!F34</f>
        <v>0</v>
      </c>
      <c r="BB95" s="127">
        <f>'SO-01 - Vodovod Lánovská'!F35</f>
        <v>0</v>
      </c>
      <c r="BC95" s="127">
        <f>'SO-01 - Vodovod Lánovská'!F36</f>
        <v>0</v>
      </c>
      <c r="BD95" s="129">
        <f>'SO-01 - Vodovod Lánovská'!F37</f>
        <v>0</v>
      </c>
      <c r="BE95" s="7"/>
      <c r="BT95" s="130" t="s">
        <v>8</v>
      </c>
      <c r="BV95" s="130" t="s">
        <v>78</v>
      </c>
      <c r="BW95" s="130" t="s">
        <v>84</v>
      </c>
      <c r="BX95" s="130" t="s">
        <v>5</v>
      </c>
      <c r="CL95" s="130" t="s">
        <v>1</v>
      </c>
      <c r="CM95" s="130" t="s">
        <v>85</v>
      </c>
    </row>
    <row r="96" spans="1:91" s="7" customFormat="1" ht="16.5" customHeight="1">
      <c r="A96" s="118" t="s">
        <v>80</v>
      </c>
      <c r="B96" s="119"/>
      <c r="C96" s="120"/>
      <c r="D96" s="121" t="s">
        <v>86</v>
      </c>
      <c r="E96" s="121"/>
      <c r="F96" s="121"/>
      <c r="G96" s="121"/>
      <c r="H96" s="121"/>
      <c r="I96" s="122"/>
      <c r="J96" s="121" t="s">
        <v>87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'SO-02 - Vodovod L. Svobody'!J30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31">
        <v>0</v>
      </c>
      <c r="AT96" s="132">
        <f>ROUND(SUM(AV96:AW96),2)</f>
        <v>0</v>
      </c>
      <c r="AU96" s="133">
        <f>'SO-02 - Vodovod L. Svobody'!P128</f>
        <v>0</v>
      </c>
      <c r="AV96" s="132">
        <f>'SO-02 - Vodovod L. Svobody'!J33</f>
        <v>0</v>
      </c>
      <c r="AW96" s="132">
        <f>'SO-02 - Vodovod L. Svobody'!J34</f>
        <v>0</v>
      </c>
      <c r="AX96" s="132">
        <f>'SO-02 - Vodovod L. Svobody'!J35</f>
        <v>0</v>
      </c>
      <c r="AY96" s="132">
        <f>'SO-02 - Vodovod L. Svobody'!J36</f>
        <v>0</v>
      </c>
      <c r="AZ96" s="132">
        <f>'SO-02 - Vodovod L. Svobody'!F33</f>
        <v>0</v>
      </c>
      <c r="BA96" s="132">
        <f>'SO-02 - Vodovod L. Svobody'!F34</f>
        <v>0</v>
      </c>
      <c r="BB96" s="132">
        <f>'SO-02 - Vodovod L. Svobody'!F35</f>
        <v>0</v>
      </c>
      <c r="BC96" s="132">
        <f>'SO-02 - Vodovod L. Svobody'!F36</f>
        <v>0</v>
      </c>
      <c r="BD96" s="134">
        <f>'SO-02 - Vodovod L. Svobody'!F37</f>
        <v>0</v>
      </c>
      <c r="BE96" s="7"/>
      <c r="BT96" s="130" t="s">
        <v>8</v>
      </c>
      <c r="BV96" s="130" t="s">
        <v>78</v>
      </c>
      <c r="BW96" s="130" t="s">
        <v>88</v>
      </c>
      <c r="BX96" s="130" t="s">
        <v>5</v>
      </c>
      <c r="CL96" s="130" t="s">
        <v>1</v>
      </c>
      <c r="CM96" s="130" t="s">
        <v>85</v>
      </c>
    </row>
    <row r="97" spans="1:5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O-01 - Vodovod Lánovská'!C2" display="/"/>
    <hyperlink ref="A96" location="'SO-02 - Vodovod L. Svobo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84</v>
      </c>
    </row>
    <row r="3" spans="2:46" s="1" customFormat="1" ht="6.95" customHeight="1" hidden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85</v>
      </c>
    </row>
    <row r="4" spans="2:46" s="1" customFormat="1" ht="24.95" customHeight="1" hidden="1">
      <c r="B4" s="19"/>
      <c r="D4" s="137" t="s">
        <v>89</v>
      </c>
      <c r="L4" s="19"/>
      <c r="M4" s="138" t="s">
        <v>11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39" t="s">
        <v>16</v>
      </c>
      <c r="L6" s="19"/>
    </row>
    <row r="7" spans="2:12" s="1" customFormat="1" ht="16.5" customHeight="1" hidden="1">
      <c r="B7" s="19"/>
      <c r="E7" s="140" t="str">
        <f>'Rekapitulace stavby'!K6</f>
        <v>Vodovody v lokalitě Lánovská</v>
      </c>
      <c r="F7" s="139"/>
      <c r="G7" s="139"/>
      <c r="H7" s="139"/>
      <c r="L7" s="19"/>
    </row>
    <row r="8" spans="1:31" s="2" customFormat="1" ht="12" customHeight="1" hidden="1">
      <c r="A8" s="37"/>
      <c r="B8" s="43"/>
      <c r="C8" s="37"/>
      <c r="D8" s="139" t="s">
        <v>90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41" t="s">
        <v>91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12. 12. 2021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27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2" t="s">
        <v>40</v>
      </c>
      <c r="E33" s="139" t="s">
        <v>41</v>
      </c>
      <c r="F33" s="153">
        <f>ROUND((SUM(BE127:BE232)),2)</f>
        <v>0</v>
      </c>
      <c r="G33" s="37"/>
      <c r="H33" s="37"/>
      <c r="I33" s="154">
        <v>0.21</v>
      </c>
      <c r="J33" s="153">
        <f>ROUND(((SUM(BE127:BE232))*I33),2)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9" t="s">
        <v>42</v>
      </c>
      <c r="F34" s="153">
        <f>ROUND((SUM(BF127:BF232)),2)</f>
        <v>0</v>
      </c>
      <c r="G34" s="37"/>
      <c r="H34" s="37"/>
      <c r="I34" s="154">
        <v>0.15</v>
      </c>
      <c r="J34" s="153">
        <f>ROUND(((SUM(BF127:BF232))*I34),2)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ROUND((SUM(BG127:BG232)),2)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ROUND((SUM(BH127:BH232)),2)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ROUND((SUM(BI127:BI232)),2)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Vodovody v lokalitě Lánovská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SO-01 - Vodovod Lánovská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12. 12. 2021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30</v>
      </c>
      <c r="J91" s="35" t="str">
        <f>E21</f>
        <v>Ing. Aleš Kreisl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 Roman Charvát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93</v>
      </c>
      <c r="D94" s="175"/>
      <c r="E94" s="175"/>
      <c r="F94" s="175"/>
      <c r="G94" s="175"/>
      <c r="H94" s="175"/>
      <c r="I94" s="175"/>
      <c r="J94" s="176" t="s">
        <v>94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95</v>
      </c>
      <c r="D96" s="39"/>
      <c r="E96" s="39"/>
      <c r="F96" s="39"/>
      <c r="G96" s="39"/>
      <c r="H96" s="39"/>
      <c r="I96" s="39"/>
      <c r="J96" s="109">
        <f>J127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96</v>
      </c>
    </row>
    <row r="97" spans="1:31" s="9" customFormat="1" ht="24.95" customHeight="1">
      <c r="A97" s="9"/>
      <c r="B97" s="178"/>
      <c r="C97" s="179"/>
      <c r="D97" s="180" t="s">
        <v>97</v>
      </c>
      <c r="E97" s="181"/>
      <c r="F97" s="181"/>
      <c r="G97" s="181"/>
      <c r="H97" s="181"/>
      <c r="I97" s="181"/>
      <c r="J97" s="182">
        <f>J128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98</v>
      </c>
      <c r="E98" s="187"/>
      <c r="F98" s="187"/>
      <c r="G98" s="187"/>
      <c r="H98" s="187"/>
      <c r="I98" s="187"/>
      <c r="J98" s="188">
        <f>J129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99</v>
      </c>
      <c r="E99" s="187"/>
      <c r="F99" s="187"/>
      <c r="G99" s="187"/>
      <c r="H99" s="187"/>
      <c r="I99" s="187"/>
      <c r="J99" s="188">
        <f>J158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100</v>
      </c>
      <c r="E100" s="187"/>
      <c r="F100" s="187"/>
      <c r="G100" s="187"/>
      <c r="H100" s="187"/>
      <c r="I100" s="187"/>
      <c r="J100" s="188">
        <f>J170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101</v>
      </c>
      <c r="E101" s="187"/>
      <c r="F101" s="187"/>
      <c r="G101" s="187"/>
      <c r="H101" s="187"/>
      <c r="I101" s="187"/>
      <c r="J101" s="188">
        <f>J212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102</v>
      </c>
      <c r="E102" s="187"/>
      <c r="F102" s="187"/>
      <c r="G102" s="187"/>
      <c r="H102" s="187"/>
      <c r="I102" s="187"/>
      <c r="J102" s="188">
        <f>J215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103</v>
      </c>
      <c r="E103" s="187"/>
      <c r="F103" s="187"/>
      <c r="G103" s="187"/>
      <c r="H103" s="187"/>
      <c r="I103" s="187"/>
      <c r="J103" s="188">
        <f>J220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8"/>
      <c r="C104" s="179"/>
      <c r="D104" s="180" t="s">
        <v>104</v>
      </c>
      <c r="E104" s="181"/>
      <c r="F104" s="181"/>
      <c r="G104" s="181"/>
      <c r="H104" s="181"/>
      <c r="I104" s="181"/>
      <c r="J104" s="182">
        <f>J222</f>
        <v>0</v>
      </c>
      <c r="K104" s="179"/>
      <c r="L104" s="18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4"/>
      <c r="C105" s="185"/>
      <c r="D105" s="186" t="s">
        <v>105</v>
      </c>
      <c r="E105" s="187"/>
      <c r="F105" s="187"/>
      <c r="G105" s="187"/>
      <c r="H105" s="187"/>
      <c r="I105" s="187"/>
      <c r="J105" s="188">
        <f>J223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106</v>
      </c>
      <c r="E106" s="187"/>
      <c r="F106" s="187"/>
      <c r="G106" s="187"/>
      <c r="H106" s="187"/>
      <c r="I106" s="187"/>
      <c r="J106" s="188">
        <f>J228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4"/>
      <c r="C107" s="185"/>
      <c r="D107" s="186" t="s">
        <v>107</v>
      </c>
      <c r="E107" s="187"/>
      <c r="F107" s="187"/>
      <c r="G107" s="187"/>
      <c r="H107" s="187"/>
      <c r="I107" s="187"/>
      <c r="J107" s="188">
        <f>J230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3" spans="1:31" s="2" customFormat="1" ht="6.95" customHeight="1">
      <c r="A113" s="37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4.95" customHeight="1">
      <c r="A114" s="37"/>
      <c r="B114" s="38"/>
      <c r="C114" s="22" t="s">
        <v>108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16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173" t="str">
        <f>E7</f>
        <v>Vodovody v lokalitě Lánovská</v>
      </c>
      <c r="F117" s="31"/>
      <c r="G117" s="31"/>
      <c r="H117" s="31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90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75" t="str">
        <f>E9</f>
        <v>SO-01 - Vodovod Lánovská</v>
      </c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20</v>
      </c>
      <c r="D121" s="39"/>
      <c r="E121" s="39"/>
      <c r="F121" s="26" t="str">
        <f>F12</f>
        <v xml:space="preserve"> </v>
      </c>
      <c r="G121" s="39"/>
      <c r="H121" s="39"/>
      <c r="I121" s="31" t="s">
        <v>22</v>
      </c>
      <c r="J121" s="78" t="str">
        <f>IF(J12="","",J12)</f>
        <v>12. 12. 2021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24</v>
      </c>
      <c r="D123" s="39"/>
      <c r="E123" s="39"/>
      <c r="F123" s="26" t="str">
        <f>E15</f>
        <v xml:space="preserve"> </v>
      </c>
      <c r="G123" s="39"/>
      <c r="H123" s="39"/>
      <c r="I123" s="31" t="s">
        <v>30</v>
      </c>
      <c r="J123" s="35" t="str">
        <f>E21</f>
        <v>Ing. Aleš Kreisl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28</v>
      </c>
      <c r="D124" s="39"/>
      <c r="E124" s="39"/>
      <c r="F124" s="26" t="str">
        <f>IF(E18="","",E18)</f>
        <v>Vyplň údaj</v>
      </c>
      <c r="G124" s="39"/>
      <c r="H124" s="39"/>
      <c r="I124" s="31" t="s">
        <v>33</v>
      </c>
      <c r="J124" s="35" t="str">
        <f>E24</f>
        <v>Ing. Roman Charvát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0.3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11" customFormat="1" ht="29.25" customHeight="1">
      <c r="A126" s="190"/>
      <c r="B126" s="191"/>
      <c r="C126" s="192" t="s">
        <v>109</v>
      </c>
      <c r="D126" s="193" t="s">
        <v>61</v>
      </c>
      <c r="E126" s="193" t="s">
        <v>57</v>
      </c>
      <c r="F126" s="193" t="s">
        <v>58</v>
      </c>
      <c r="G126" s="193" t="s">
        <v>110</v>
      </c>
      <c r="H126" s="193" t="s">
        <v>111</v>
      </c>
      <c r="I126" s="193" t="s">
        <v>112</v>
      </c>
      <c r="J126" s="193" t="s">
        <v>94</v>
      </c>
      <c r="K126" s="194" t="s">
        <v>113</v>
      </c>
      <c r="L126" s="195"/>
      <c r="M126" s="99" t="s">
        <v>1</v>
      </c>
      <c r="N126" s="100" t="s">
        <v>40</v>
      </c>
      <c r="O126" s="100" t="s">
        <v>114</v>
      </c>
      <c r="P126" s="100" t="s">
        <v>115</v>
      </c>
      <c r="Q126" s="100" t="s">
        <v>116</v>
      </c>
      <c r="R126" s="100" t="s">
        <v>117</v>
      </c>
      <c r="S126" s="100" t="s">
        <v>118</v>
      </c>
      <c r="T126" s="101" t="s">
        <v>119</v>
      </c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</row>
    <row r="127" spans="1:63" s="2" customFormat="1" ht="22.8" customHeight="1">
      <c r="A127" s="37"/>
      <c r="B127" s="38"/>
      <c r="C127" s="106" t="s">
        <v>120</v>
      </c>
      <c r="D127" s="39"/>
      <c r="E127" s="39"/>
      <c r="F127" s="39"/>
      <c r="G127" s="39"/>
      <c r="H127" s="39"/>
      <c r="I127" s="39"/>
      <c r="J127" s="196">
        <f>BK127</f>
        <v>0</v>
      </c>
      <c r="K127" s="39"/>
      <c r="L127" s="43"/>
      <c r="M127" s="102"/>
      <c r="N127" s="197"/>
      <c r="O127" s="103"/>
      <c r="P127" s="198">
        <f>P128+P222</f>
        <v>0</v>
      </c>
      <c r="Q127" s="103"/>
      <c r="R127" s="198">
        <f>R128+R222</f>
        <v>5.904003175999999</v>
      </c>
      <c r="S127" s="103"/>
      <c r="T127" s="199">
        <f>T128+T222</f>
        <v>99.652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75</v>
      </c>
      <c r="AU127" s="16" t="s">
        <v>96</v>
      </c>
      <c r="BK127" s="200">
        <f>BK128+BK222</f>
        <v>0</v>
      </c>
    </row>
    <row r="128" spans="1:63" s="12" customFormat="1" ht="25.9" customHeight="1">
      <c r="A128" s="12"/>
      <c r="B128" s="201"/>
      <c r="C128" s="202"/>
      <c r="D128" s="203" t="s">
        <v>75</v>
      </c>
      <c r="E128" s="204" t="s">
        <v>121</v>
      </c>
      <c r="F128" s="204" t="s">
        <v>122</v>
      </c>
      <c r="G128" s="202"/>
      <c r="H128" s="202"/>
      <c r="I128" s="205"/>
      <c r="J128" s="206">
        <f>BK128</f>
        <v>0</v>
      </c>
      <c r="K128" s="202"/>
      <c r="L128" s="207"/>
      <c r="M128" s="208"/>
      <c r="N128" s="209"/>
      <c r="O128" s="209"/>
      <c r="P128" s="210">
        <f>P129+P158+P170+P212+P215+P220</f>
        <v>0</v>
      </c>
      <c r="Q128" s="209"/>
      <c r="R128" s="210">
        <f>R129+R158+R170+R212+R215+R220</f>
        <v>5.904003175999999</v>
      </c>
      <c r="S128" s="209"/>
      <c r="T128" s="211">
        <f>T129+T158+T170+T212+T215+T220</f>
        <v>99.652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2" t="s">
        <v>8</v>
      </c>
      <c r="AT128" s="213" t="s">
        <v>75</v>
      </c>
      <c r="AU128" s="213" t="s">
        <v>76</v>
      </c>
      <c r="AY128" s="212" t="s">
        <v>123</v>
      </c>
      <c r="BK128" s="214">
        <f>BK129+BK158+BK170+BK212+BK215+BK220</f>
        <v>0</v>
      </c>
    </row>
    <row r="129" spans="1:63" s="12" customFormat="1" ht="22.8" customHeight="1">
      <c r="A129" s="12"/>
      <c r="B129" s="201"/>
      <c r="C129" s="202"/>
      <c r="D129" s="203" t="s">
        <v>75</v>
      </c>
      <c r="E129" s="215" t="s">
        <v>8</v>
      </c>
      <c r="F129" s="215" t="s">
        <v>124</v>
      </c>
      <c r="G129" s="202"/>
      <c r="H129" s="202"/>
      <c r="I129" s="205"/>
      <c r="J129" s="216">
        <f>BK129</f>
        <v>0</v>
      </c>
      <c r="K129" s="202"/>
      <c r="L129" s="207"/>
      <c r="M129" s="208"/>
      <c r="N129" s="209"/>
      <c r="O129" s="209"/>
      <c r="P129" s="210">
        <f>SUM(P130:P157)</f>
        <v>0</v>
      </c>
      <c r="Q129" s="209"/>
      <c r="R129" s="210">
        <f>SUM(R130:R157)</f>
        <v>0.393348176</v>
      </c>
      <c r="S129" s="209"/>
      <c r="T129" s="211">
        <f>SUM(T130:T157)</f>
        <v>99.652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2" t="s">
        <v>8</v>
      </c>
      <c r="AT129" s="213" t="s">
        <v>75</v>
      </c>
      <c r="AU129" s="213" t="s">
        <v>8</v>
      </c>
      <c r="AY129" s="212" t="s">
        <v>123</v>
      </c>
      <c r="BK129" s="214">
        <f>SUM(BK130:BK157)</f>
        <v>0</v>
      </c>
    </row>
    <row r="130" spans="1:65" s="2" customFormat="1" ht="24.15" customHeight="1">
      <c r="A130" s="37"/>
      <c r="B130" s="38"/>
      <c r="C130" s="217" t="s">
        <v>8</v>
      </c>
      <c r="D130" s="217" t="s">
        <v>125</v>
      </c>
      <c r="E130" s="218" t="s">
        <v>126</v>
      </c>
      <c r="F130" s="219" t="s">
        <v>127</v>
      </c>
      <c r="G130" s="220" t="s">
        <v>128</v>
      </c>
      <c r="H130" s="221">
        <v>407</v>
      </c>
      <c r="I130" s="222"/>
      <c r="J130" s="221">
        <f>ROUND(I130*H130,0)</f>
        <v>0</v>
      </c>
      <c r="K130" s="219" t="s">
        <v>129</v>
      </c>
      <c r="L130" s="43"/>
      <c r="M130" s="223" t="s">
        <v>1</v>
      </c>
      <c r="N130" s="224" t="s">
        <v>41</v>
      </c>
      <c r="O130" s="90"/>
      <c r="P130" s="225">
        <f>O130*H130</f>
        <v>0</v>
      </c>
      <c r="Q130" s="225">
        <v>0</v>
      </c>
      <c r="R130" s="225">
        <f>Q130*H130</f>
        <v>0</v>
      </c>
      <c r="S130" s="225">
        <v>0.22</v>
      </c>
      <c r="T130" s="226">
        <f>S130*H130</f>
        <v>89.54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7" t="s">
        <v>130</v>
      </c>
      <c r="AT130" s="227" t="s">
        <v>125</v>
      </c>
      <c r="AU130" s="227" t="s">
        <v>85</v>
      </c>
      <c r="AY130" s="16" t="s">
        <v>123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6" t="s">
        <v>8</v>
      </c>
      <c r="BK130" s="228">
        <f>ROUND(I130*H130,0)</f>
        <v>0</v>
      </c>
      <c r="BL130" s="16" t="s">
        <v>130</v>
      </c>
      <c r="BM130" s="227" t="s">
        <v>131</v>
      </c>
    </row>
    <row r="131" spans="1:51" s="13" customFormat="1" ht="12">
      <c r="A131" s="13"/>
      <c r="B131" s="229"/>
      <c r="C131" s="230"/>
      <c r="D131" s="231" t="s">
        <v>132</v>
      </c>
      <c r="E131" s="232" t="s">
        <v>1</v>
      </c>
      <c r="F131" s="233" t="s">
        <v>133</v>
      </c>
      <c r="G131" s="230"/>
      <c r="H131" s="234">
        <v>407</v>
      </c>
      <c r="I131" s="235"/>
      <c r="J131" s="230"/>
      <c r="K131" s="230"/>
      <c r="L131" s="236"/>
      <c r="M131" s="237"/>
      <c r="N131" s="238"/>
      <c r="O131" s="238"/>
      <c r="P131" s="238"/>
      <c r="Q131" s="238"/>
      <c r="R131" s="238"/>
      <c r="S131" s="238"/>
      <c r="T131" s="23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0" t="s">
        <v>132</v>
      </c>
      <c r="AU131" s="240" t="s">
        <v>85</v>
      </c>
      <c r="AV131" s="13" t="s">
        <v>85</v>
      </c>
      <c r="AW131" s="13" t="s">
        <v>32</v>
      </c>
      <c r="AX131" s="13" t="s">
        <v>8</v>
      </c>
      <c r="AY131" s="240" t="s">
        <v>123</v>
      </c>
    </row>
    <row r="132" spans="1:65" s="2" customFormat="1" ht="24.15" customHeight="1">
      <c r="A132" s="37"/>
      <c r="B132" s="38"/>
      <c r="C132" s="217" t="s">
        <v>85</v>
      </c>
      <c r="D132" s="217" t="s">
        <v>125</v>
      </c>
      <c r="E132" s="218" t="s">
        <v>134</v>
      </c>
      <c r="F132" s="219" t="s">
        <v>135</v>
      </c>
      <c r="G132" s="220" t="s">
        <v>128</v>
      </c>
      <c r="H132" s="221">
        <v>32</v>
      </c>
      <c r="I132" s="222"/>
      <c r="J132" s="221">
        <f>ROUND(I132*H132,0)</f>
        <v>0</v>
      </c>
      <c r="K132" s="219" t="s">
        <v>129</v>
      </c>
      <c r="L132" s="43"/>
      <c r="M132" s="223" t="s">
        <v>1</v>
      </c>
      <c r="N132" s="224" t="s">
        <v>41</v>
      </c>
      <c r="O132" s="90"/>
      <c r="P132" s="225">
        <f>O132*H132</f>
        <v>0</v>
      </c>
      <c r="Q132" s="225">
        <v>0</v>
      </c>
      <c r="R132" s="225">
        <f>Q132*H132</f>
        <v>0</v>
      </c>
      <c r="S132" s="225">
        <v>0.316</v>
      </c>
      <c r="T132" s="226">
        <f>S132*H132</f>
        <v>10.112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7" t="s">
        <v>130</v>
      </c>
      <c r="AT132" s="227" t="s">
        <v>125</v>
      </c>
      <c r="AU132" s="227" t="s">
        <v>85</v>
      </c>
      <c r="AY132" s="16" t="s">
        <v>123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6" t="s">
        <v>8</v>
      </c>
      <c r="BK132" s="228">
        <f>ROUND(I132*H132,0)</f>
        <v>0</v>
      </c>
      <c r="BL132" s="16" t="s">
        <v>130</v>
      </c>
      <c r="BM132" s="227" t="s">
        <v>136</v>
      </c>
    </row>
    <row r="133" spans="1:51" s="13" customFormat="1" ht="12">
      <c r="A133" s="13"/>
      <c r="B133" s="229"/>
      <c r="C133" s="230"/>
      <c r="D133" s="231" t="s">
        <v>132</v>
      </c>
      <c r="E133" s="232" t="s">
        <v>1</v>
      </c>
      <c r="F133" s="233" t="s">
        <v>137</v>
      </c>
      <c r="G133" s="230"/>
      <c r="H133" s="234">
        <v>32</v>
      </c>
      <c r="I133" s="235"/>
      <c r="J133" s="230"/>
      <c r="K133" s="230"/>
      <c r="L133" s="236"/>
      <c r="M133" s="237"/>
      <c r="N133" s="238"/>
      <c r="O133" s="238"/>
      <c r="P133" s="238"/>
      <c r="Q133" s="238"/>
      <c r="R133" s="238"/>
      <c r="S133" s="238"/>
      <c r="T133" s="23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0" t="s">
        <v>132</v>
      </c>
      <c r="AU133" s="240" t="s">
        <v>85</v>
      </c>
      <c r="AV133" s="13" t="s">
        <v>85</v>
      </c>
      <c r="AW133" s="13" t="s">
        <v>32</v>
      </c>
      <c r="AX133" s="13" t="s">
        <v>8</v>
      </c>
      <c r="AY133" s="240" t="s">
        <v>123</v>
      </c>
    </row>
    <row r="134" spans="1:65" s="2" customFormat="1" ht="24.15" customHeight="1">
      <c r="A134" s="37"/>
      <c r="B134" s="38"/>
      <c r="C134" s="217" t="s">
        <v>138</v>
      </c>
      <c r="D134" s="217" t="s">
        <v>125</v>
      </c>
      <c r="E134" s="218" t="s">
        <v>139</v>
      </c>
      <c r="F134" s="219" t="s">
        <v>140</v>
      </c>
      <c r="G134" s="220" t="s">
        <v>141</v>
      </c>
      <c r="H134" s="221">
        <v>270.64</v>
      </c>
      <c r="I134" s="222"/>
      <c r="J134" s="221">
        <f>ROUND(I134*H134,0)</f>
        <v>0</v>
      </c>
      <c r="K134" s="219" t="s">
        <v>129</v>
      </c>
      <c r="L134" s="43"/>
      <c r="M134" s="223" t="s">
        <v>1</v>
      </c>
      <c r="N134" s="224" t="s">
        <v>41</v>
      </c>
      <c r="O134" s="90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7" t="s">
        <v>130</v>
      </c>
      <c r="AT134" s="227" t="s">
        <v>125</v>
      </c>
      <c r="AU134" s="227" t="s">
        <v>85</v>
      </c>
      <c r="AY134" s="16" t="s">
        <v>123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6" t="s">
        <v>8</v>
      </c>
      <c r="BK134" s="228">
        <f>ROUND(I134*H134,0)</f>
        <v>0</v>
      </c>
      <c r="BL134" s="16" t="s">
        <v>130</v>
      </c>
      <c r="BM134" s="227" t="s">
        <v>142</v>
      </c>
    </row>
    <row r="135" spans="1:65" s="2" customFormat="1" ht="33" customHeight="1">
      <c r="A135" s="37"/>
      <c r="B135" s="38"/>
      <c r="C135" s="217" t="s">
        <v>130</v>
      </c>
      <c r="D135" s="217" t="s">
        <v>125</v>
      </c>
      <c r="E135" s="218" t="s">
        <v>143</v>
      </c>
      <c r="F135" s="219" t="s">
        <v>144</v>
      </c>
      <c r="G135" s="220" t="s">
        <v>141</v>
      </c>
      <c r="H135" s="221">
        <v>270.64</v>
      </c>
      <c r="I135" s="222"/>
      <c r="J135" s="221">
        <f>ROUND(I135*H135,0)</f>
        <v>0</v>
      </c>
      <c r="K135" s="219" t="s">
        <v>129</v>
      </c>
      <c r="L135" s="43"/>
      <c r="M135" s="223" t="s">
        <v>1</v>
      </c>
      <c r="N135" s="224" t="s">
        <v>41</v>
      </c>
      <c r="O135" s="90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7" t="s">
        <v>130</v>
      </c>
      <c r="AT135" s="227" t="s">
        <v>125</v>
      </c>
      <c r="AU135" s="227" t="s">
        <v>85</v>
      </c>
      <c r="AY135" s="16" t="s">
        <v>123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6" t="s">
        <v>8</v>
      </c>
      <c r="BK135" s="228">
        <f>ROUND(I135*H135,0)</f>
        <v>0</v>
      </c>
      <c r="BL135" s="16" t="s">
        <v>130</v>
      </c>
      <c r="BM135" s="227" t="s">
        <v>145</v>
      </c>
    </row>
    <row r="136" spans="1:51" s="14" customFormat="1" ht="12">
      <c r="A136" s="14"/>
      <c r="B136" s="241"/>
      <c r="C136" s="242"/>
      <c r="D136" s="231" t="s">
        <v>132</v>
      </c>
      <c r="E136" s="243" t="s">
        <v>1</v>
      </c>
      <c r="F136" s="244" t="s">
        <v>146</v>
      </c>
      <c r="G136" s="242"/>
      <c r="H136" s="243" t="s">
        <v>1</v>
      </c>
      <c r="I136" s="245"/>
      <c r="J136" s="242"/>
      <c r="K136" s="242"/>
      <c r="L136" s="246"/>
      <c r="M136" s="247"/>
      <c r="N136" s="248"/>
      <c r="O136" s="248"/>
      <c r="P136" s="248"/>
      <c r="Q136" s="248"/>
      <c r="R136" s="248"/>
      <c r="S136" s="248"/>
      <c r="T136" s="24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0" t="s">
        <v>132</v>
      </c>
      <c r="AU136" s="250" t="s">
        <v>85</v>
      </c>
      <c r="AV136" s="14" t="s">
        <v>8</v>
      </c>
      <c r="AW136" s="14" t="s">
        <v>32</v>
      </c>
      <c r="AX136" s="14" t="s">
        <v>76</v>
      </c>
      <c r="AY136" s="250" t="s">
        <v>123</v>
      </c>
    </row>
    <row r="137" spans="1:51" s="13" customFormat="1" ht="12">
      <c r="A137" s="13"/>
      <c r="B137" s="229"/>
      <c r="C137" s="230"/>
      <c r="D137" s="231" t="s">
        <v>132</v>
      </c>
      <c r="E137" s="232" t="s">
        <v>1</v>
      </c>
      <c r="F137" s="233" t="s">
        <v>147</v>
      </c>
      <c r="G137" s="230"/>
      <c r="H137" s="234">
        <v>270.64</v>
      </c>
      <c r="I137" s="235"/>
      <c r="J137" s="230"/>
      <c r="K137" s="230"/>
      <c r="L137" s="236"/>
      <c r="M137" s="237"/>
      <c r="N137" s="238"/>
      <c r="O137" s="238"/>
      <c r="P137" s="238"/>
      <c r="Q137" s="238"/>
      <c r="R137" s="238"/>
      <c r="S137" s="238"/>
      <c r="T137" s="23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0" t="s">
        <v>132</v>
      </c>
      <c r="AU137" s="240" t="s">
        <v>85</v>
      </c>
      <c r="AV137" s="13" t="s">
        <v>85</v>
      </c>
      <c r="AW137" s="13" t="s">
        <v>32</v>
      </c>
      <c r="AX137" s="13" t="s">
        <v>8</v>
      </c>
      <c r="AY137" s="240" t="s">
        <v>123</v>
      </c>
    </row>
    <row r="138" spans="1:65" s="2" customFormat="1" ht="21.75" customHeight="1">
      <c r="A138" s="37"/>
      <c r="B138" s="38"/>
      <c r="C138" s="217" t="s">
        <v>148</v>
      </c>
      <c r="D138" s="217" t="s">
        <v>125</v>
      </c>
      <c r="E138" s="218" t="s">
        <v>149</v>
      </c>
      <c r="F138" s="219" t="s">
        <v>150</v>
      </c>
      <c r="G138" s="220" t="s">
        <v>128</v>
      </c>
      <c r="H138" s="221">
        <v>676.6</v>
      </c>
      <c r="I138" s="222"/>
      <c r="J138" s="221">
        <f>ROUND(I138*H138,0)</f>
        <v>0</v>
      </c>
      <c r="K138" s="219" t="s">
        <v>129</v>
      </c>
      <c r="L138" s="43"/>
      <c r="M138" s="223" t="s">
        <v>1</v>
      </c>
      <c r="N138" s="224" t="s">
        <v>41</v>
      </c>
      <c r="O138" s="90"/>
      <c r="P138" s="225">
        <f>O138*H138</f>
        <v>0</v>
      </c>
      <c r="Q138" s="225">
        <v>0.00058136</v>
      </c>
      <c r="R138" s="225">
        <f>Q138*H138</f>
        <v>0.393348176</v>
      </c>
      <c r="S138" s="225">
        <v>0</v>
      </c>
      <c r="T138" s="22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7" t="s">
        <v>130</v>
      </c>
      <c r="AT138" s="227" t="s">
        <v>125</v>
      </c>
      <c r="AU138" s="227" t="s">
        <v>85</v>
      </c>
      <c r="AY138" s="16" t="s">
        <v>123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6" t="s">
        <v>8</v>
      </c>
      <c r="BK138" s="228">
        <f>ROUND(I138*H138,0)</f>
        <v>0</v>
      </c>
      <c r="BL138" s="16" t="s">
        <v>130</v>
      </c>
      <c r="BM138" s="227" t="s">
        <v>151</v>
      </c>
    </row>
    <row r="139" spans="1:51" s="14" customFormat="1" ht="12">
      <c r="A139" s="14"/>
      <c r="B139" s="241"/>
      <c r="C139" s="242"/>
      <c r="D139" s="231" t="s">
        <v>132</v>
      </c>
      <c r="E139" s="243" t="s">
        <v>1</v>
      </c>
      <c r="F139" s="244" t="s">
        <v>146</v>
      </c>
      <c r="G139" s="242"/>
      <c r="H139" s="243" t="s">
        <v>1</v>
      </c>
      <c r="I139" s="245"/>
      <c r="J139" s="242"/>
      <c r="K139" s="242"/>
      <c r="L139" s="246"/>
      <c r="M139" s="247"/>
      <c r="N139" s="248"/>
      <c r="O139" s="248"/>
      <c r="P139" s="248"/>
      <c r="Q139" s="248"/>
      <c r="R139" s="248"/>
      <c r="S139" s="248"/>
      <c r="T139" s="24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0" t="s">
        <v>132</v>
      </c>
      <c r="AU139" s="250" t="s">
        <v>85</v>
      </c>
      <c r="AV139" s="14" t="s">
        <v>8</v>
      </c>
      <c r="AW139" s="14" t="s">
        <v>32</v>
      </c>
      <c r="AX139" s="14" t="s">
        <v>76</v>
      </c>
      <c r="AY139" s="250" t="s">
        <v>123</v>
      </c>
    </row>
    <row r="140" spans="1:51" s="13" customFormat="1" ht="12">
      <c r="A140" s="13"/>
      <c r="B140" s="229"/>
      <c r="C140" s="230"/>
      <c r="D140" s="231" t="s">
        <v>132</v>
      </c>
      <c r="E140" s="232" t="s">
        <v>1</v>
      </c>
      <c r="F140" s="233" t="s">
        <v>152</v>
      </c>
      <c r="G140" s="230"/>
      <c r="H140" s="234">
        <v>676.6</v>
      </c>
      <c r="I140" s="235"/>
      <c r="J140" s="230"/>
      <c r="K140" s="230"/>
      <c r="L140" s="236"/>
      <c r="M140" s="237"/>
      <c r="N140" s="238"/>
      <c r="O140" s="238"/>
      <c r="P140" s="238"/>
      <c r="Q140" s="238"/>
      <c r="R140" s="238"/>
      <c r="S140" s="238"/>
      <c r="T140" s="23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0" t="s">
        <v>132</v>
      </c>
      <c r="AU140" s="240" t="s">
        <v>85</v>
      </c>
      <c r="AV140" s="13" t="s">
        <v>85</v>
      </c>
      <c r="AW140" s="13" t="s">
        <v>32</v>
      </c>
      <c r="AX140" s="13" t="s">
        <v>8</v>
      </c>
      <c r="AY140" s="240" t="s">
        <v>123</v>
      </c>
    </row>
    <row r="141" spans="1:65" s="2" customFormat="1" ht="21.75" customHeight="1">
      <c r="A141" s="37"/>
      <c r="B141" s="38"/>
      <c r="C141" s="217" t="s">
        <v>153</v>
      </c>
      <c r="D141" s="217" t="s">
        <v>125</v>
      </c>
      <c r="E141" s="218" t="s">
        <v>154</v>
      </c>
      <c r="F141" s="219" t="s">
        <v>155</v>
      </c>
      <c r="G141" s="220" t="s">
        <v>128</v>
      </c>
      <c r="H141" s="221">
        <v>676.6</v>
      </c>
      <c r="I141" s="222"/>
      <c r="J141" s="221">
        <f>ROUND(I141*H141,0)</f>
        <v>0</v>
      </c>
      <c r="K141" s="219" t="s">
        <v>129</v>
      </c>
      <c r="L141" s="43"/>
      <c r="M141" s="223" t="s">
        <v>1</v>
      </c>
      <c r="N141" s="224" t="s">
        <v>41</v>
      </c>
      <c r="O141" s="90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7" t="s">
        <v>130</v>
      </c>
      <c r="AT141" s="227" t="s">
        <v>125</v>
      </c>
      <c r="AU141" s="227" t="s">
        <v>85</v>
      </c>
      <c r="AY141" s="16" t="s">
        <v>123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6" t="s">
        <v>8</v>
      </c>
      <c r="BK141" s="228">
        <f>ROUND(I141*H141,0)</f>
        <v>0</v>
      </c>
      <c r="BL141" s="16" t="s">
        <v>130</v>
      </c>
      <c r="BM141" s="227" t="s">
        <v>156</v>
      </c>
    </row>
    <row r="142" spans="1:65" s="2" customFormat="1" ht="33" customHeight="1">
      <c r="A142" s="37"/>
      <c r="B142" s="38"/>
      <c r="C142" s="217" t="s">
        <v>157</v>
      </c>
      <c r="D142" s="217" t="s">
        <v>125</v>
      </c>
      <c r="E142" s="218" t="s">
        <v>158</v>
      </c>
      <c r="F142" s="219" t="s">
        <v>159</v>
      </c>
      <c r="G142" s="220" t="s">
        <v>141</v>
      </c>
      <c r="H142" s="221">
        <v>270.64</v>
      </c>
      <c r="I142" s="222"/>
      <c r="J142" s="221">
        <f>ROUND(I142*H142,0)</f>
        <v>0</v>
      </c>
      <c r="K142" s="219" t="s">
        <v>129</v>
      </c>
      <c r="L142" s="43"/>
      <c r="M142" s="223" t="s">
        <v>1</v>
      </c>
      <c r="N142" s="224" t="s">
        <v>41</v>
      </c>
      <c r="O142" s="90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7" t="s">
        <v>130</v>
      </c>
      <c r="AT142" s="227" t="s">
        <v>125</v>
      </c>
      <c r="AU142" s="227" t="s">
        <v>85</v>
      </c>
      <c r="AY142" s="16" t="s">
        <v>123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6" t="s">
        <v>8</v>
      </c>
      <c r="BK142" s="228">
        <f>ROUND(I142*H142,0)</f>
        <v>0</v>
      </c>
      <c r="BL142" s="16" t="s">
        <v>130</v>
      </c>
      <c r="BM142" s="227" t="s">
        <v>160</v>
      </c>
    </row>
    <row r="143" spans="1:51" s="13" customFormat="1" ht="12">
      <c r="A143" s="13"/>
      <c r="B143" s="229"/>
      <c r="C143" s="230"/>
      <c r="D143" s="231" t="s">
        <v>132</v>
      </c>
      <c r="E143" s="232" t="s">
        <v>1</v>
      </c>
      <c r="F143" s="233" t="s">
        <v>161</v>
      </c>
      <c r="G143" s="230"/>
      <c r="H143" s="234">
        <v>270.64</v>
      </c>
      <c r="I143" s="235"/>
      <c r="J143" s="230"/>
      <c r="K143" s="230"/>
      <c r="L143" s="236"/>
      <c r="M143" s="237"/>
      <c r="N143" s="238"/>
      <c r="O143" s="238"/>
      <c r="P143" s="238"/>
      <c r="Q143" s="238"/>
      <c r="R143" s="238"/>
      <c r="S143" s="238"/>
      <c r="T143" s="23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0" t="s">
        <v>132</v>
      </c>
      <c r="AU143" s="240" t="s">
        <v>85</v>
      </c>
      <c r="AV143" s="13" t="s">
        <v>85</v>
      </c>
      <c r="AW143" s="13" t="s">
        <v>32</v>
      </c>
      <c r="AX143" s="13" t="s">
        <v>8</v>
      </c>
      <c r="AY143" s="240" t="s">
        <v>123</v>
      </c>
    </row>
    <row r="144" spans="1:65" s="2" customFormat="1" ht="24.15" customHeight="1">
      <c r="A144" s="37"/>
      <c r="B144" s="38"/>
      <c r="C144" s="217" t="s">
        <v>162</v>
      </c>
      <c r="D144" s="217" t="s">
        <v>125</v>
      </c>
      <c r="E144" s="218" t="s">
        <v>163</v>
      </c>
      <c r="F144" s="219" t="s">
        <v>164</v>
      </c>
      <c r="G144" s="220" t="s">
        <v>165</v>
      </c>
      <c r="H144" s="221">
        <v>460.09</v>
      </c>
      <c r="I144" s="222"/>
      <c r="J144" s="221">
        <f>ROUND(I144*H144,0)</f>
        <v>0</v>
      </c>
      <c r="K144" s="219" t="s">
        <v>129</v>
      </c>
      <c r="L144" s="43"/>
      <c r="M144" s="223" t="s">
        <v>1</v>
      </c>
      <c r="N144" s="224" t="s">
        <v>41</v>
      </c>
      <c r="O144" s="90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7" t="s">
        <v>130</v>
      </c>
      <c r="AT144" s="227" t="s">
        <v>125</v>
      </c>
      <c r="AU144" s="227" t="s">
        <v>85</v>
      </c>
      <c r="AY144" s="16" t="s">
        <v>123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6" t="s">
        <v>8</v>
      </c>
      <c r="BK144" s="228">
        <f>ROUND(I144*H144,0)</f>
        <v>0</v>
      </c>
      <c r="BL144" s="16" t="s">
        <v>130</v>
      </c>
      <c r="BM144" s="227" t="s">
        <v>166</v>
      </c>
    </row>
    <row r="145" spans="1:51" s="13" customFormat="1" ht="12">
      <c r="A145" s="13"/>
      <c r="B145" s="229"/>
      <c r="C145" s="230"/>
      <c r="D145" s="231" t="s">
        <v>132</v>
      </c>
      <c r="E145" s="232" t="s">
        <v>1</v>
      </c>
      <c r="F145" s="233" t="s">
        <v>167</v>
      </c>
      <c r="G145" s="230"/>
      <c r="H145" s="234">
        <v>460.09</v>
      </c>
      <c r="I145" s="235"/>
      <c r="J145" s="230"/>
      <c r="K145" s="230"/>
      <c r="L145" s="236"/>
      <c r="M145" s="237"/>
      <c r="N145" s="238"/>
      <c r="O145" s="238"/>
      <c r="P145" s="238"/>
      <c r="Q145" s="238"/>
      <c r="R145" s="238"/>
      <c r="S145" s="238"/>
      <c r="T145" s="23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0" t="s">
        <v>132</v>
      </c>
      <c r="AU145" s="240" t="s">
        <v>85</v>
      </c>
      <c r="AV145" s="13" t="s">
        <v>85</v>
      </c>
      <c r="AW145" s="13" t="s">
        <v>32</v>
      </c>
      <c r="AX145" s="13" t="s">
        <v>8</v>
      </c>
      <c r="AY145" s="240" t="s">
        <v>123</v>
      </c>
    </row>
    <row r="146" spans="1:65" s="2" customFormat="1" ht="16.5" customHeight="1">
      <c r="A146" s="37"/>
      <c r="B146" s="38"/>
      <c r="C146" s="217" t="s">
        <v>168</v>
      </c>
      <c r="D146" s="217" t="s">
        <v>125</v>
      </c>
      <c r="E146" s="218" t="s">
        <v>169</v>
      </c>
      <c r="F146" s="219" t="s">
        <v>170</v>
      </c>
      <c r="G146" s="220" t="s">
        <v>141</v>
      </c>
      <c r="H146" s="221">
        <v>270.64</v>
      </c>
      <c r="I146" s="222"/>
      <c r="J146" s="221">
        <f>ROUND(I146*H146,0)</f>
        <v>0</v>
      </c>
      <c r="K146" s="219" t="s">
        <v>129</v>
      </c>
      <c r="L146" s="43"/>
      <c r="M146" s="223" t="s">
        <v>1</v>
      </c>
      <c r="N146" s="224" t="s">
        <v>41</v>
      </c>
      <c r="O146" s="90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7" t="s">
        <v>130</v>
      </c>
      <c r="AT146" s="227" t="s">
        <v>125</v>
      </c>
      <c r="AU146" s="227" t="s">
        <v>85</v>
      </c>
      <c r="AY146" s="16" t="s">
        <v>123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6" t="s">
        <v>8</v>
      </c>
      <c r="BK146" s="228">
        <f>ROUND(I146*H146,0)</f>
        <v>0</v>
      </c>
      <c r="BL146" s="16" t="s">
        <v>130</v>
      </c>
      <c r="BM146" s="227" t="s">
        <v>171</v>
      </c>
    </row>
    <row r="147" spans="1:65" s="2" customFormat="1" ht="24.15" customHeight="1">
      <c r="A147" s="37"/>
      <c r="B147" s="38"/>
      <c r="C147" s="217" t="s">
        <v>172</v>
      </c>
      <c r="D147" s="217" t="s">
        <v>125</v>
      </c>
      <c r="E147" s="218" t="s">
        <v>173</v>
      </c>
      <c r="F147" s="219" t="s">
        <v>174</v>
      </c>
      <c r="G147" s="220" t="s">
        <v>141</v>
      </c>
      <c r="H147" s="221">
        <v>183.08</v>
      </c>
      <c r="I147" s="222"/>
      <c r="J147" s="221">
        <f>ROUND(I147*H147,0)</f>
        <v>0</v>
      </c>
      <c r="K147" s="219" t="s">
        <v>129</v>
      </c>
      <c r="L147" s="43"/>
      <c r="M147" s="223" t="s">
        <v>1</v>
      </c>
      <c r="N147" s="224" t="s">
        <v>41</v>
      </c>
      <c r="O147" s="90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7" t="s">
        <v>130</v>
      </c>
      <c r="AT147" s="227" t="s">
        <v>125</v>
      </c>
      <c r="AU147" s="227" t="s">
        <v>85</v>
      </c>
      <c r="AY147" s="16" t="s">
        <v>123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6" t="s">
        <v>8</v>
      </c>
      <c r="BK147" s="228">
        <f>ROUND(I147*H147,0)</f>
        <v>0</v>
      </c>
      <c r="BL147" s="16" t="s">
        <v>130</v>
      </c>
      <c r="BM147" s="227" t="s">
        <v>175</v>
      </c>
    </row>
    <row r="148" spans="1:51" s="13" customFormat="1" ht="12">
      <c r="A148" s="13"/>
      <c r="B148" s="229"/>
      <c r="C148" s="230"/>
      <c r="D148" s="231" t="s">
        <v>132</v>
      </c>
      <c r="E148" s="232" t="s">
        <v>1</v>
      </c>
      <c r="F148" s="233" t="s">
        <v>176</v>
      </c>
      <c r="G148" s="230"/>
      <c r="H148" s="234">
        <v>183.08</v>
      </c>
      <c r="I148" s="235"/>
      <c r="J148" s="230"/>
      <c r="K148" s="230"/>
      <c r="L148" s="236"/>
      <c r="M148" s="237"/>
      <c r="N148" s="238"/>
      <c r="O148" s="238"/>
      <c r="P148" s="238"/>
      <c r="Q148" s="238"/>
      <c r="R148" s="238"/>
      <c r="S148" s="238"/>
      <c r="T148" s="23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0" t="s">
        <v>132</v>
      </c>
      <c r="AU148" s="240" t="s">
        <v>85</v>
      </c>
      <c r="AV148" s="13" t="s">
        <v>85</v>
      </c>
      <c r="AW148" s="13" t="s">
        <v>32</v>
      </c>
      <c r="AX148" s="13" t="s">
        <v>8</v>
      </c>
      <c r="AY148" s="240" t="s">
        <v>123</v>
      </c>
    </row>
    <row r="149" spans="1:65" s="2" customFormat="1" ht="16.5" customHeight="1">
      <c r="A149" s="37"/>
      <c r="B149" s="38"/>
      <c r="C149" s="251" t="s">
        <v>177</v>
      </c>
      <c r="D149" s="251" t="s">
        <v>178</v>
      </c>
      <c r="E149" s="252" t="s">
        <v>179</v>
      </c>
      <c r="F149" s="253" t="s">
        <v>180</v>
      </c>
      <c r="G149" s="254" t="s">
        <v>165</v>
      </c>
      <c r="H149" s="255">
        <v>347.85</v>
      </c>
      <c r="I149" s="256"/>
      <c r="J149" s="255">
        <f>ROUND(I149*H149,0)</f>
        <v>0</v>
      </c>
      <c r="K149" s="253" t="s">
        <v>129</v>
      </c>
      <c r="L149" s="257"/>
      <c r="M149" s="258" t="s">
        <v>1</v>
      </c>
      <c r="N149" s="259" t="s">
        <v>41</v>
      </c>
      <c r="O149" s="90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7" t="s">
        <v>162</v>
      </c>
      <c r="AT149" s="227" t="s">
        <v>178</v>
      </c>
      <c r="AU149" s="227" t="s">
        <v>85</v>
      </c>
      <c r="AY149" s="16" t="s">
        <v>123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6" t="s">
        <v>8</v>
      </c>
      <c r="BK149" s="228">
        <f>ROUND(I149*H149,0)</f>
        <v>0</v>
      </c>
      <c r="BL149" s="16" t="s">
        <v>130</v>
      </c>
      <c r="BM149" s="227" t="s">
        <v>181</v>
      </c>
    </row>
    <row r="150" spans="1:51" s="13" customFormat="1" ht="12">
      <c r="A150" s="13"/>
      <c r="B150" s="229"/>
      <c r="C150" s="230"/>
      <c r="D150" s="231" t="s">
        <v>132</v>
      </c>
      <c r="E150" s="232" t="s">
        <v>1</v>
      </c>
      <c r="F150" s="233" t="s">
        <v>182</v>
      </c>
      <c r="G150" s="230"/>
      <c r="H150" s="234">
        <v>347.85</v>
      </c>
      <c r="I150" s="235"/>
      <c r="J150" s="230"/>
      <c r="K150" s="230"/>
      <c r="L150" s="236"/>
      <c r="M150" s="237"/>
      <c r="N150" s="238"/>
      <c r="O150" s="238"/>
      <c r="P150" s="238"/>
      <c r="Q150" s="238"/>
      <c r="R150" s="238"/>
      <c r="S150" s="238"/>
      <c r="T150" s="23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0" t="s">
        <v>132</v>
      </c>
      <c r="AU150" s="240" t="s">
        <v>85</v>
      </c>
      <c r="AV150" s="13" t="s">
        <v>85</v>
      </c>
      <c r="AW150" s="13" t="s">
        <v>32</v>
      </c>
      <c r="AX150" s="13" t="s">
        <v>8</v>
      </c>
      <c r="AY150" s="240" t="s">
        <v>123</v>
      </c>
    </row>
    <row r="151" spans="1:65" s="2" customFormat="1" ht="24.15" customHeight="1">
      <c r="A151" s="37"/>
      <c r="B151" s="38"/>
      <c r="C151" s="217" t="s">
        <v>183</v>
      </c>
      <c r="D151" s="217" t="s">
        <v>125</v>
      </c>
      <c r="E151" s="218" t="s">
        <v>184</v>
      </c>
      <c r="F151" s="219" t="s">
        <v>185</v>
      </c>
      <c r="G151" s="220" t="s">
        <v>141</v>
      </c>
      <c r="H151" s="221">
        <v>71.64</v>
      </c>
      <c r="I151" s="222"/>
      <c r="J151" s="221">
        <f>ROUND(I151*H151,0)</f>
        <v>0</v>
      </c>
      <c r="K151" s="219" t="s">
        <v>129</v>
      </c>
      <c r="L151" s="43"/>
      <c r="M151" s="223" t="s">
        <v>1</v>
      </c>
      <c r="N151" s="224" t="s">
        <v>41</v>
      </c>
      <c r="O151" s="90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7" t="s">
        <v>130</v>
      </c>
      <c r="AT151" s="227" t="s">
        <v>125</v>
      </c>
      <c r="AU151" s="227" t="s">
        <v>85</v>
      </c>
      <c r="AY151" s="16" t="s">
        <v>123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6" t="s">
        <v>8</v>
      </c>
      <c r="BK151" s="228">
        <f>ROUND(I151*H151,0)</f>
        <v>0</v>
      </c>
      <c r="BL151" s="16" t="s">
        <v>130</v>
      </c>
      <c r="BM151" s="227" t="s">
        <v>186</v>
      </c>
    </row>
    <row r="152" spans="1:51" s="14" customFormat="1" ht="12">
      <c r="A152" s="14"/>
      <c r="B152" s="241"/>
      <c r="C152" s="242"/>
      <c r="D152" s="231" t="s">
        <v>132</v>
      </c>
      <c r="E152" s="243" t="s">
        <v>1</v>
      </c>
      <c r="F152" s="244" t="s">
        <v>146</v>
      </c>
      <c r="G152" s="242"/>
      <c r="H152" s="243" t="s">
        <v>1</v>
      </c>
      <c r="I152" s="245"/>
      <c r="J152" s="242"/>
      <c r="K152" s="242"/>
      <c r="L152" s="246"/>
      <c r="M152" s="247"/>
      <c r="N152" s="248"/>
      <c r="O152" s="248"/>
      <c r="P152" s="248"/>
      <c r="Q152" s="248"/>
      <c r="R152" s="248"/>
      <c r="S152" s="248"/>
      <c r="T152" s="24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0" t="s">
        <v>132</v>
      </c>
      <c r="AU152" s="250" t="s">
        <v>85</v>
      </c>
      <c r="AV152" s="14" t="s">
        <v>8</v>
      </c>
      <c r="AW152" s="14" t="s">
        <v>32</v>
      </c>
      <c r="AX152" s="14" t="s">
        <v>76</v>
      </c>
      <c r="AY152" s="250" t="s">
        <v>123</v>
      </c>
    </row>
    <row r="153" spans="1:51" s="13" customFormat="1" ht="12">
      <c r="A153" s="13"/>
      <c r="B153" s="229"/>
      <c r="C153" s="230"/>
      <c r="D153" s="231" t="s">
        <v>132</v>
      </c>
      <c r="E153" s="232" t="s">
        <v>1</v>
      </c>
      <c r="F153" s="233" t="s">
        <v>187</v>
      </c>
      <c r="G153" s="230"/>
      <c r="H153" s="234">
        <v>71.64</v>
      </c>
      <c r="I153" s="235"/>
      <c r="J153" s="230"/>
      <c r="K153" s="230"/>
      <c r="L153" s="236"/>
      <c r="M153" s="237"/>
      <c r="N153" s="238"/>
      <c r="O153" s="238"/>
      <c r="P153" s="238"/>
      <c r="Q153" s="238"/>
      <c r="R153" s="238"/>
      <c r="S153" s="238"/>
      <c r="T153" s="23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0" t="s">
        <v>132</v>
      </c>
      <c r="AU153" s="240" t="s">
        <v>85</v>
      </c>
      <c r="AV153" s="13" t="s">
        <v>85</v>
      </c>
      <c r="AW153" s="13" t="s">
        <v>32</v>
      </c>
      <c r="AX153" s="13" t="s">
        <v>8</v>
      </c>
      <c r="AY153" s="240" t="s">
        <v>123</v>
      </c>
    </row>
    <row r="154" spans="1:65" s="2" customFormat="1" ht="16.5" customHeight="1">
      <c r="A154" s="37"/>
      <c r="B154" s="38"/>
      <c r="C154" s="251" t="s">
        <v>188</v>
      </c>
      <c r="D154" s="251" t="s">
        <v>178</v>
      </c>
      <c r="E154" s="252" t="s">
        <v>189</v>
      </c>
      <c r="F154" s="253" t="s">
        <v>190</v>
      </c>
      <c r="G154" s="254" t="s">
        <v>165</v>
      </c>
      <c r="H154" s="255">
        <v>86.4</v>
      </c>
      <c r="I154" s="256"/>
      <c r="J154" s="255">
        <f>ROUND(I154*H154,0)</f>
        <v>0</v>
      </c>
      <c r="K154" s="253" t="s">
        <v>129</v>
      </c>
      <c r="L154" s="257"/>
      <c r="M154" s="258" t="s">
        <v>1</v>
      </c>
      <c r="N154" s="259" t="s">
        <v>41</v>
      </c>
      <c r="O154" s="90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7" t="s">
        <v>162</v>
      </c>
      <c r="AT154" s="227" t="s">
        <v>178</v>
      </c>
      <c r="AU154" s="227" t="s">
        <v>85</v>
      </c>
      <c r="AY154" s="16" t="s">
        <v>123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6" t="s">
        <v>8</v>
      </c>
      <c r="BK154" s="228">
        <f>ROUND(I154*H154,0)</f>
        <v>0</v>
      </c>
      <c r="BL154" s="16" t="s">
        <v>130</v>
      </c>
      <c r="BM154" s="227" t="s">
        <v>191</v>
      </c>
    </row>
    <row r="155" spans="1:51" s="13" customFormat="1" ht="12">
      <c r="A155" s="13"/>
      <c r="B155" s="229"/>
      <c r="C155" s="230"/>
      <c r="D155" s="231" t="s">
        <v>132</v>
      </c>
      <c r="E155" s="232" t="s">
        <v>1</v>
      </c>
      <c r="F155" s="233" t="s">
        <v>192</v>
      </c>
      <c r="G155" s="230"/>
      <c r="H155" s="234">
        <v>86.4</v>
      </c>
      <c r="I155" s="235"/>
      <c r="J155" s="230"/>
      <c r="K155" s="230"/>
      <c r="L155" s="236"/>
      <c r="M155" s="237"/>
      <c r="N155" s="238"/>
      <c r="O155" s="238"/>
      <c r="P155" s="238"/>
      <c r="Q155" s="238"/>
      <c r="R155" s="238"/>
      <c r="S155" s="238"/>
      <c r="T155" s="23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0" t="s">
        <v>132</v>
      </c>
      <c r="AU155" s="240" t="s">
        <v>85</v>
      </c>
      <c r="AV155" s="13" t="s">
        <v>85</v>
      </c>
      <c r="AW155" s="13" t="s">
        <v>32</v>
      </c>
      <c r="AX155" s="13" t="s">
        <v>8</v>
      </c>
      <c r="AY155" s="240" t="s">
        <v>123</v>
      </c>
    </row>
    <row r="156" spans="1:65" s="2" customFormat="1" ht="24.15" customHeight="1">
      <c r="A156" s="37"/>
      <c r="B156" s="38"/>
      <c r="C156" s="217" t="s">
        <v>193</v>
      </c>
      <c r="D156" s="217" t="s">
        <v>125</v>
      </c>
      <c r="E156" s="218" t="s">
        <v>194</v>
      </c>
      <c r="F156" s="219" t="s">
        <v>195</v>
      </c>
      <c r="G156" s="220" t="s">
        <v>128</v>
      </c>
      <c r="H156" s="221">
        <v>407</v>
      </c>
      <c r="I156" s="222"/>
      <c r="J156" s="221">
        <f>ROUND(I156*H156,0)</f>
        <v>0</v>
      </c>
      <c r="K156" s="219" t="s">
        <v>129</v>
      </c>
      <c r="L156" s="43"/>
      <c r="M156" s="223" t="s">
        <v>1</v>
      </c>
      <c r="N156" s="224" t="s">
        <v>41</v>
      </c>
      <c r="O156" s="90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7" t="s">
        <v>130</v>
      </c>
      <c r="AT156" s="227" t="s">
        <v>125</v>
      </c>
      <c r="AU156" s="227" t="s">
        <v>85</v>
      </c>
      <c r="AY156" s="16" t="s">
        <v>123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6" t="s">
        <v>8</v>
      </c>
      <c r="BK156" s="228">
        <f>ROUND(I156*H156,0)</f>
        <v>0</v>
      </c>
      <c r="BL156" s="16" t="s">
        <v>130</v>
      </c>
      <c r="BM156" s="227" t="s">
        <v>196</v>
      </c>
    </row>
    <row r="157" spans="1:51" s="13" customFormat="1" ht="12">
      <c r="A157" s="13"/>
      <c r="B157" s="229"/>
      <c r="C157" s="230"/>
      <c r="D157" s="231" t="s">
        <v>132</v>
      </c>
      <c r="E157" s="232" t="s">
        <v>1</v>
      </c>
      <c r="F157" s="233" t="s">
        <v>197</v>
      </c>
      <c r="G157" s="230"/>
      <c r="H157" s="234">
        <v>407</v>
      </c>
      <c r="I157" s="235"/>
      <c r="J157" s="230"/>
      <c r="K157" s="230"/>
      <c r="L157" s="236"/>
      <c r="M157" s="237"/>
      <c r="N157" s="238"/>
      <c r="O157" s="238"/>
      <c r="P157" s="238"/>
      <c r="Q157" s="238"/>
      <c r="R157" s="238"/>
      <c r="S157" s="238"/>
      <c r="T157" s="23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0" t="s">
        <v>132</v>
      </c>
      <c r="AU157" s="240" t="s">
        <v>85</v>
      </c>
      <c r="AV157" s="13" t="s">
        <v>85</v>
      </c>
      <c r="AW157" s="13" t="s">
        <v>32</v>
      </c>
      <c r="AX157" s="13" t="s">
        <v>8</v>
      </c>
      <c r="AY157" s="240" t="s">
        <v>123</v>
      </c>
    </row>
    <row r="158" spans="1:63" s="12" customFormat="1" ht="22.8" customHeight="1">
      <c r="A158" s="12"/>
      <c r="B158" s="201"/>
      <c r="C158" s="202"/>
      <c r="D158" s="203" t="s">
        <v>75</v>
      </c>
      <c r="E158" s="215" t="s">
        <v>130</v>
      </c>
      <c r="F158" s="215" t="s">
        <v>198</v>
      </c>
      <c r="G158" s="202"/>
      <c r="H158" s="202"/>
      <c r="I158" s="205"/>
      <c r="J158" s="216">
        <f>BK158</f>
        <v>0</v>
      </c>
      <c r="K158" s="202"/>
      <c r="L158" s="207"/>
      <c r="M158" s="208"/>
      <c r="N158" s="209"/>
      <c r="O158" s="209"/>
      <c r="P158" s="210">
        <f>SUM(P159:P169)</f>
        <v>0</v>
      </c>
      <c r="Q158" s="209"/>
      <c r="R158" s="210">
        <f>SUM(R159:R169)</f>
        <v>0.022365</v>
      </c>
      <c r="S158" s="209"/>
      <c r="T158" s="211">
        <f>SUM(T159:T169)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2" t="s">
        <v>8</v>
      </c>
      <c r="AT158" s="213" t="s">
        <v>75</v>
      </c>
      <c r="AU158" s="213" t="s">
        <v>8</v>
      </c>
      <c r="AY158" s="212" t="s">
        <v>123</v>
      </c>
      <c r="BK158" s="214">
        <f>SUM(BK159:BK169)</f>
        <v>0</v>
      </c>
    </row>
    <row r="159" spans="1:65" s="2" customFormat="1" ht="16.5" customHeight="1">
      <c r="A159" s="37"/>
      <c r="B159" s="38"/>
      <c r="C159" s="217" t="s">
        <v>9</v>
      </c>
      <c r="D159" s="217" t="s">
        <v>125</v>
      </c>
      <c r="E159" s="218" t="s">
        <v>199</v>
      </c>
      <c r="F159" s="219" t="s">
        <v>200</v>
      </c>
      <c r="G159" s="220" t="s">
        <v>141</v>
      </c>
      <c r="H159" s="221">
        <v>15.92</v>
      </c>
      <c r="I159" s="222"/>
      <c r="J159" s="221">
        <f>ROUND(I159*H159,0)</f>
        <v>0</v>
      </c>
      <c r="K159" s="219" t="s">
        <v>129</v>
      </c>
      <c r="L159" s="43"/>
      <c r="M159" s="223" t="s">
        <v>1</v>
      </c>
      <c r="N159" s="224" t="s">
        <v>41</v>
      </c>
      <c r="O159" s="90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7" t="s">
        <v>130</v>
      </c>
      <c r="AT159" s="227" t="s">
        <v>125</v>
      </c>
      <c r="AU159" s="227" t="s">
        <v>85</v>
      </c>
      <c r="AY159" s="16" t="s">
        <v>123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6" t="s">
        <v>8</v>
      </c>
      <c r="BK159" s="228">
        <f>ROUND(I159*H159,0)</f>
        <v>0</v>
      </c>
      <c r="BL159" s="16" t="s">
        <v>130</v>
      </c>
      <c r="BM159" s="227" t="s">
        <v>201</v>
      </c>
    </row>
    <row r="160" spans="1:51" s="14" customFormat="1" ht="12">
      <c r="A160" s="14"/>
      <c r="B160" s="241"/>
      <c r="C160" s="242"/>
      <c r="D160" s="231" t="s">
        <v>132</v>
      </c>
      <c r="E160" s="243" t="s">
        <v>1</v>
      </c>
      <c r="F160" s="244" t="s">
        <v>146</v>
      </c>
      <c r="G160" s="242"/>
      <c r="H160" s="243" t="s">
        <v>1</v>
      </c>
      <c r="I160" s="245"/>
      <c r="J160" s="242"/>
      <c r="K160" s="242"/>
      <c r="L160" s="246"/>
      <c r="M160" s="247"/>
      <c r="N160" s="248"/>
      <c r="O160" s="248"/>
      <c r="P160" s="248"/>
      <c r="Q160" s="248"/>
      <c r="R160" s="248"/>
      <c r="S160" s="248"/>
      <c r="T160" s="24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0" t="s">
        <v>132</v>
      </c>
      <c r="AU160" s="250" t="s">
        <v>85</v>
      </c>
      <c r="AV160" s="14" t="s">
        <v>8</v>
      </c>
      <c r="AW160" s="14" t="s">
        <v>32</v>
      </c>
      <c r="AX160" s="14" t="s">
        <v>76</v>
      </c>
      <c r="AY160" s="250" t="s">
        <v>123</v>
      </c>
    </row>
    <row r="161" spans="1:51" s="13" customFormat="1" ht="12">
      <c r="A161" s="13"/>
      <c r="B161" s="229"/>
      <c r="C161" s="230"/>
      <c r="D161" s="231" t="s">
        <v>132</v>
      </c>
      <c r="E161" s="232" t="s">
        <v>1</v>
      </c>
      <c r="F161" s="233" t="s">
        <v>202</v>
      </c>
      <c r="G161" s="230"/>
      <c r="H161" s="234">
        <v>15.92</v>
      </c>
      <c r="I161" s="235"/>
      <c r="J161" s="230"/>
      <c r="K161" s="230"/>
      <c r="L161" s="236"/>
      <c r="M161" s="237"/>
      <c r="N161" s="238"/>
      <c r="O161" s="238"/>
      <c r="P161" s="238"/>
      <c r="Q161" s="238"/>
      <c r="R161" s="238"/>
      <c r="S161" s="238"/>
      <c r="T161" s="23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0" t="s">
        <v>132</v>
      </c>
      <c r="AU161" s="240" t="s">
        <v>85</v>
      </c>
      <c r="AV161" s="13" t="s">
        <v>85</v>
      </c>
      <c r="AW161" s="13" t="s">
        <v>32</v>
      </c>
      <c r="AX161" s="13" t="s">
        <v>8</v>
      </c>
      <c r="AY161" s="240" t="s">
        <v>123</v>
      </c>
    </row>
    <row r="162" spans="1:65" s="2" customFormat="1" ht="24.15" customHeight="1">
      <c r="A162" s="37"/>
      <c r="B162" s="38"/>
      <c r="C162" s="217" t="s">
        <v>203</v>
      </c>
      <c r="D162" s="217" t="s">
        <v>125</v>
      </c>
      <c r="E162" s="218" t="s">
        <v>204</v>
      </c>
      <c r="F162" s="219" t="s">
        <v>205</v>
      </c>
      <c r="G162" s="220" t="s">
        <v>141</v>
      </c>
      <c r="H162" s="221">
        <v>0.63</v>
      </c>
      <c r="I162" s="222"/>
      <c r="J162" s="221">
        <f>ROUND(I162*H162,0)</f>
        <v>0</v>
      </c>
      <c r="K162" s="219" t="s">
        <v>206</v>
      </c>
      <c r="L162" s="43"/>
      <c r="M162" s="223" t="s">
        <v>1</v>
      </c>
      <c r="N162" s="224" t="s">
        <v>41</v>
      </c>
      <c r="O162" s="90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7" t="s">
        <v>130</v>
      </c>
      <c r="AT162" s="227" t="s">
        <v>125</v>
      </c>
      <c r="AU162" s="227" t="s">
        <v>85</v>
      </c>
      <c r="AY162" s="16" t="s">
        <v>123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6" t="s">
        <v>8</v>
      </c>
      <c r="BK162" s="228">
        <f>ROUND(I162*H162,0)</f>
        <v>0</v>
      </c>
      <c r="BL162" s="16" t="s">
        <v>130</v>
      </c>
      <c r="BM162" s="227" t="s">
        <v>207</v>
      </c>
    </row>
    <row r="163" spans="1:51" s="13" customFormat="1" ht="12">
      <c r="A163" s="13"/>
      <c r="B163" s="229"/>
      <c r="C163" s="230"/>
      <c r="D163" s="231" t="s">
        <v>132</v>
      </c>
      <c r="E163" s="232" t="s">
        <v>1</v>
      </c>
      <c r="F163" s="233" t="s">
        <v>208</v>
      </c>
      <c r="G163" s="230"/>
      <c r="H163" s="234">
        <v>0.63</v>
      </c>
      <c r="I163" s="235"/>
      <c r="J163" s="230"/>
      <c r="K163" s="230"/>
      <c r="L163" s="236"/>
      <c r="M163" s="237"/>
      <c r="N163" s="238"/>
      <c r="O163" s="238"/>
      <c r="P163" s="238"/>
      <c r="Q163" s="238"/>
      <c r="R163" s="238"/>
      <c r="S163" s="238"/>
      <c r="T163" s="23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0" t="s">
        <v>132</v>
      </c>
      <c r="AU163" s="240" t="s">
        <v>85</v>
      </c>
      <c r="AV163" s="13" t="s">
        <v>85</v>
      </c>
      <c r="AW163" s="13" t="s">
        <v>32</v>
      </c>
      <c r="AX163" s="13" t="s">
        <v>8</v>
      </c>
      <c r="AY163" s="240" t="s">
        <v>123</v>
      </c>
    </row>
    <row r="164" spans="1:65" s="2" customFormat="1" ht="16.5" customHeight="1">
      <c r="A164" s="37"/>
      <c r="B164" s="38"/>
      <c r="C164" s="217" t="s">
        <v>209</v>
      </c>
      <c r="D164" s="217" t="s">
        <v>125</v>
      </c>
      <c r="E164" s="218" t="s">
        <v>210</v>
      </c>
      <c r="F164" s="219" t="s">
        <v>211</v>
      </c>
      <c r="G164" s="220" t="s">
        <v>128</v>
      </c>
      <c r="H164" s="221">
        <v>3.5</v>
      </c>
      <c r="I164" s="222"/>
      <c r="J164" s="221">
        <f>ROUND(I164*H164,0)</f>
        <v>0</v>
      </c>
      <c r="K164" s="219" t="s">
        <v>206</v>
      </c>
      <c r="L164" s="43"/>
      <c r="M164" s="223" t="s">
        <v>1</v>
      </c>
      <c r="N164" s="224" t="s">
        <v>41</v>
      </c>
      <c r="O164" s="90"/>
      <c r="P164" s="225">
        <f>O164*H164</f>
        <v>0</v>
      </c>
      <c r="Q164" s="225">
        <v>0.00639</v>
      </c>
      <c r="R164" s="225">
        <f>Q164*H164</f>
        <v>0.022365</v>
      </c>
      <c r="S164" s="225">
        <v>0</v>
      </c>
      <c r="T164" s="22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7" t="s">
        <v>130</v>
      </c>
      <c r="AT164" s="227" t="s">
        <v>125</v>
      </c>
      <c r="AU164" s="227" t="s">
        <v>85</v>
      </c>
      <c r="AY164" s="16" t="s">
        <v>123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6" t="s">
        <v>8</v>
      </c>
      <c r="BK164" s="228">
        <f>ROUND(I164*H164,0)</f>
        <v>0</v>
      </c>
      <c r="BL164" s="16" t="s">
        <v>130</v>
      </c>
      <c r="BM164" s="227" t="s">
        <v>212</v>
      </c>
    </row>
    <row r="165" spans="1:51" s="13" customFormat="1" ht="12">
      <c r="A165" s="13"/>
      <c r="B165" s="229"/>
      <c r="C165" s="230"/>
      <c r="D165" s="231" t="s">
        <v>132</v>
      </c>
      <c r="E165" s="232" t="s">
        <v>1</v>
      </c>
      <c r="F165" s="233" t="s">
        <v>213</v>
      </c>
      <c r="G165" s="230"/>
      <c r="H165" s="234">
        <v>3.5</v>
      </c>
      <c r="I165" s="235"/>
      <c r="J165" s="230"/>
      <c r="K165" s="230"/>
      <c r="L165" s="236"/>
      <c r="M165" s="237"/>
      <c r="N165" s="238"/>
      <c r="O165" s="238"/>
      <c r="P165" s="238"/>
      <c r="Q165" s="238"/>
      <c r="R165" s="238"/>
      <c r="S165" s="238"/>
      <c r="T165" s="23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0" t="s">
        <v>132</v>
      </c>
      <c r="AU165" s="240" t="s">
        <v>85</v>
      </c>
      <c r="AV165" s="13" t="s">
        <v>85</v>
      </c>
      <c r="AW165" s="13" t="s">
        <v>32</v>
      </c>
      <c r="AX165" s="13" t="s">
        <v>8</v>
      </c>
      <c r="AY165" s="240" t="s">
        <v>123</v>
      </c>
    </row>
    <row r="166" spans="1:65" s="2" customFormat="1" ht="33" customHeight="1">
      <c r="A166" s="37"/>
      <c r="B166" s="38"/>
      <c r="C166" s="217" t="s">
        <v>214</v>
      </c>
      <c r="D166" s="217" t="s">
        <v>125</v>
      </c>
      <c r="E166" s="218" t="s">
        <v>215</v>
      </c>
      <c r="F166" s="219" t="s">
        <v>216</v>
      </c>
      <c r="G166" s="220" t="s">
        <v>128</v>
      </c>
      <c r="H166" s="221">
        <v>407</v>
      </c>
      <c r="I166" s="222"/>
      <c r="J166" s="221">
        <f>ROUND(I166*H166,0)</f>
        <v>0</v>
      </c>
      <c r="K166" s="219" t="s">
        <v>129</v>
      </c>
      <c r="L166" s="43"/>
      <c r="M166" s="223" t="s">
        <v>1</v>
      </c>
      <c r="N166" s="224" t="s">
        <v>41</v>
      </c>
      <c r="O166" s="90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7" t="s">
        <v>130</v>
      </c>
      <c r="AT166" s="227" t="s">
        <v>125</v>
      </c>
      <c r="AU166" s="227" t="s">
        <v>85</v>
      </c>
      <c r="AY166" s="16" t="s">
        <v>123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6" t="s">
        <v>8</v>
      </c>
      <c r="BK166" s="228">
        <f>ROUND(I166*H166,0)</f>
        <v>0</v>
      </c>
      <c r="BL166" s="16" t="s">
        <v>130</v>
      </c>
      <c r="BM166" s="227" t="s">
        <v>217</v>
      </c>
    </row>
    <row r="167" spans="1:51" s="13" customFormat="1" ht="12">
      <c r="A167" s="13"/>
      <c r="B167" s="229"/>
      <c r="C167" s="230"/>
      <c r="D167" s="231" t="s">
        <v>132</v>
      </c>
      <c r="E167" s="232" t="s">
        <v>1</v>
      </c>
      <c r="F167" s="233" t="s">
        <v>218</v>
      </c>
      <c r="G167" s="230"/>
      <c r="H167" s="234">
        <v>407</v>
      </c>
      <c r="I167" s="235"/>
      <c r="J167" s="230"/>
      <c r="K167" s="230"/>
      <c r="L167" s="236"/>
      <c r="M167" s="237"/>
      <c r="N167" s="238"/>
      <c r="O167" s="238"/>
      <c r="P167" s="238"/>
      <c r="Q167" s="238"/>
      <c r="R167" s="238"/>
      <c r="S167" s="238"/>
      <c r="T167" s="23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0" t="s">
        <v>132</v>
      </c>
      <c r="AU167" s="240" t="s">
        <v>85</v>
      </c>
      <c r="AV167" s="13" t="s">
        <v>85</v>
      </c>
      <c r="AW167" s="13" t="s">
        <v>32</v>
      </c>
      <c r="AX167" s="13" t="s">
        <v>8</v>
      </c>
      <c r="AY167" s="240" t="s">
        <v>123</v>
      </c>
    </row>
    <row r="168" spans="1:65" s="2" customFormat="1" ht="24.15" customHeight="1">
      <c r="A168" s="37"/>
      <c r="B168" s="38"/>
      <c r="C168" s="217" t="s">
        <v>219</v>
      </c>
      <c r="D168" s="217" t="s">
        <v>125</v>
      </c>
      <c r="E168" s="218" t="s">
        <v>220</v>
      </c>
      <c r="F168" s="219" t="s">
        <v>221</v>
      </c>
      <c r="G168" s="220" t="s">
        <v>128</v>
      </c>
      <c r="H168" s="221">
        <v>407</v>
      </c>
      <c r="I168" s="222"/>
      <c r="J168" s="221">
        <f>ROUND(I168*H168,0)</f>
        <v>0</v>
      </c>
      <c r="K168" s="219" t="s">
        <v>129</v>
      </c>
      <c r="L168" s="43"/>
      <c r="M168" s="223" t="s">
        <v>1</v>
      </c>
      <c r="N168" s="224" t="s">
        <v>41</v>
      </c>
      <c r="O168" s="90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7" t="s">
        <v>130</v>
      </c>
      <c r="AT168" s="227" t="s">
        <v>125</v>
      </c>
      <c r="AU168" s="227" t="s">
        <v>85</v>
      </c>
      <c r="AY168" s="16" t="s">
        <v>123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6" t="s">
        <v>8</v>
      </c>
      <c r="BK168" s="228">
        <f>ROUND(I168*H168,0)</f>
        <v>0</v>
      </c>
      <c r="BL168" s="16" t="s">
        <v>130</v>
      </c>
      <c r="BM168" s="227" t="s">
        <v>222</v>
      </c>
    </row>
    <row r="169" spans="1:65" s="2" customFormat="1" ht="33" customHeight="1">
      <c r="A169" s="37"/>
      <c r="B169" s="38"/>
      <c r="C169" s="217" t="s">
        <v>223</v>
      </c>
      <c r="D169" s="217" t="s">
        <v>125</v>
      </c>
      <c r="E169" s="218" t="s">
        <v>224</v>
      </c>
      <c r="F169" s="219" t="s">
        <v>225</v>
      </c>
      <c r="G169" s="220" t="s">
        <v>128</v>
      </c>
      <c r="H169" s="221">
        <v>407</v>
      </c>
      <c r="I169" s="222"/>
      <c r="J169" s="221">
        <f>ROUND(I169*H169,0)</f>
        <v>0</v>
      </c>
      <c r="K169" s="219" t="s">
        <v>129</v>
      </c>
      <c r="L169" s="43"/>
      <c r="M169" s="223" t="s">
        <v>1</v>
      </c>
      <c r="N169" s="224" t="s">
        <v>41</v>
      </c>
      <c r="O169" s="90"/>
      <c r="P169" s="225">
        <f>O169*H169</f>
        <v>0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7" t="s">
        <v>130</v>
      </c>
      <c r="AT169" s="227" t="s">
        <v>125</v>
      </c>
      <c r="AU169" s="227" t="s">
        <v>85</v>
      </c>
      <c r="AY169" s="16" t="s">
        <v>123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6" t="s">
        <v>8</v>
      </c>
      <c r="BK169" s="228">
        <f>ROUND(I169*H169,0)</f>
        <v>0</v>
      </c>
      <c r="BL169" s="16" t="s">
        <v>130</v>
      </c>
      <c r="BM169" s="227" t="s">
        <v>226</v>
      </c>
    </row>
    <row r="170" spans="1:63" s="12" customFormat="1" ht="22.8" customHeight="1">
      <c r="A170" s="12"/>
      <c r="B170" s="201"/>
      <c r="C170" s="202"/>
      <c r="D170" s="203" t="s">
        <v>75</v>
      </c>
      <c r="E170" s="215" t="s">
        <v>162</v>
      </c>
      <c r="F170" s="215" t="s">
        <v>227</v>
      </c>
      <c r="G170" s="202"/>
      <c r="H170" s="202"/>
      <c r="I170" s="205"/>
      <c r="J170" s="216">
        <f>BK170</f>
        <v>0</v>
      </c>
      <c r="K170" s="202"/>
      <c r="L170" s="207"/>
      <c r="M170" s="208"/>
      <c r="N170" s="209"/>
      <c r="O170" s="209"/>
      <c r="P170" s="210">
        <f>SUM(P171:P211)</f>
        <v>0</v>
      </c>
      <c r="Q170" s="209"/>
      <c r="R170" s="210">
        <f>SUM(R171:R211)</f>
        <v>5.488289999999999</v>
      </c>
      <c r="S170" s="209"/>
      <c r="T170" s="211">
        <f>SUM(T171:T211)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2" t="s">
        <v>8</v>
      </c>
      <c r="AT170" s="213" t="s">
        <v>75</v>
      </c>
      <c r="AU170" s="213" t="s">
        <v>8</v>
      </c>
      <c r="AY170" s="212" t="s">
        <v>123</v>
      </c>
      <c r="BK170" s="214">
        <f>SUM(BK171:BK211)</f>
        <v>0</v>
      </c>
    </row>
    <row r="171" spans="1:65" s="2" customFormat="1" ht="24.15" customHeight="1">
      <c r="A171" s="37"/>
      <c r="B171" s="38"/>
      <c r="C171" s="217" t="s">
        <v>7</v>
      </c>
      <c r="D171" s="217" t="s">
        <v>125</v>
      </c>
      <c r="E171" s="218" t="s">
        <v>228</v>
      </c>
      <c r="F171" s="219" t="s">
        <v>229</v>
      </c>
      <c r="G171" s="220" t="s">
        <v>230</v>
      </c>
      <c r="H171" s="221">
        <v>192</v>
      </c>
      <c r="I171" s="222"/>
      <c r="J171" s="221">
        <f>ROUND(I171*H171,0)</f>
        <v>0</v>
      </c>
      <c r="K171" s="219" t="s">
        <v>129</v>
      </c>
      <c r="L171" s="43"/>
      <c r="M171" s="223" t="s">
        <v>1</v>
      </c>
      <c r="N171" s="224" t="s">
        <v>41</v>
      </c>
      <c r="O171" s="90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7" t="s">
        <v>130</v>
      </c>
      <c r="AT171" s="227" t="s">
        <v>125</v>
      </c>
      <c r="AU171" s="227" t="s">
        <v>85</v>
      </c>
      <c r="AY171" s="16" t="s">
        <v>123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6" t="s">
        <v>8</v>
      </c>
      <c r="BK171" s="228">
        <f>ROUND(I171*H171,0)</f>
        <v>0</v>
      </c>
      <c r="BL171" s="16" t="s">
        <v>130</v>
      </c>
      <c r="BM171" s="227" t="s">
        <v>231</v>
      </c>
    </row>
    <row r="172" spans="1:51" s="13" customFormat="1" ht="12">
      <c r="A172" s="13"/>
      <c r="B172" s="229"/>
      <c r="C172" s="230"/>
      <c r="D172" s="231" t="s">
        <v>132</v>
      </c>
      <c r="E172" s="232" t="s">
        <v>1</v>
      </c>
      <c r="F172" s="233" t="s">
        <v>232</v>
      </c>
      <c r="G172" s="230"/>
      <c r="H172" s="234">
        <v>192</v>
      </c>
      <c r="I172" s="235"/>
      <c r="J172" s="230"/>
      <c r="K172" s="230"/>
      <c r="L172" s="236"/>
      <c r="M172" s="237"/>
      <c r="N172" s="238"/>
      <c r="O172" s="238"/>
      <c r="P172" s="238"/>
      <c r="Q172" s="238"/>
      <c r="R172" s="238"/>
      <c r="S172" s="238"/>
      <c r="T172" s="23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0" t="s">
        <v>132</v>
      </c>
      <c r="AU172" s="240" t="s">
        <v>85</v>
      </c>
      <c r="AV172" s="13" t="s">
        <v>85</v>
      </c>
      <c r="AW172" s="13" t="s">
        <v>32</v>
      </c>
      <c r="AX172" s="13" t="s">
        <v>8</v>
      </c>
      <c r="AY172" s="240" t="s">
        <v>123</v>
      </c>
    </row>
    <row r="173" spans="1:65" s="2" customFormat="1" ht="24.15" customHeight="1">
      <c r="A173" s="37"/>
      <c r="B173" s="38"/>
      <c r="C173" s="251" t="s">
        <v>233</v>
      </c>
      <c r="D173" s="251" t="s">
        <v>178</v>
      </c>
      <c r="E173" s="252" t="s">
        <v>234</v>
      </c>
      <c r="F173" s="253" t="s">
        <v>235</v>
      </c>
      <c r="G173" s="254" t="s">
        <v>230</v>
      </c>
      <c r="H173" s="255">
        <v>195</v>
      </c>
      <c r="I173" s="256"/>
      <c r="J173" s="255">
        <f>ROUND(I173*H173,0)</f>
        <v>0</v>
      </c>
      <c r="K173" s="253" t="s">
        <v>129</v>
      </c>
      <c r="L173" s="257"/>
      <c r="M173" s="258" t="s">
        <v>1</v>
      </c>
      <c r="N173" s="259" t="s">
        <v>41</v>
      </c>
      <c r="O173" s="90"/>
      <c r="P173" s="225">
        <f>O173*H173</f>
        <v>0</v>
      </c>
      <c r="Q173" s="225">
        <v>0.0199</v>
      </c>
      <c r="R173" s="225">
        <f>Q173*H173</f>
        <v>3.8805</v>
      </c>
      <c r="S173" s="225">
        <v>0</v>
      </c>
      <c r="T173" s="22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7" t="s">
        <v>162</v>
      </c>
      <c r="AT173" s="227" t="s">
        <v>178</v>
      </c>
      <c r="AU173" s="227" t="s">
        <v>85</v>
      </c>
      <c r="AY173" s="16" t="s">
        <v>123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6" t="s">
        <v>8</v>
      </c>
      <c r="BK173" s="228">
        <f>ROUND(I173*H173,0)</f>
        <v>0</v>
      </c>
      <c r="BL173" s="16" t="s">
        <v>130</v>
      </c>
      <c r="BM173" s="227" t="s">
        <v>236</v>
      </c>
    </row>
    <row r="174" spans="1:65" s="2" customFormat="1" ht="24.15" customHeight="1">
      <c r="A174" s="37"/>
      <c r="B174" s="38"/>
      <c r="C174" s="217" t="s">
        <v>237</v>
      </c>
      <c r="D174" s="217" t="s">
        <v>125</v>
      </c>
      <c r="E174" s="218" t="s">
        <v>238</v>
      </c>
      <c r="F174" s="219" t="s">
        <v>239</v>
      </c>
      <c r="G174" s="220" t="s">
        <v>230</v>
      </c>
      <c r="H174" s="221">
        <v>6.5</v>
      </c>
      <c r="I174" s="222"/>
      <c r="J174" s="221">
        <f>ROUND(I174*H174,0)</f>
        <v>0</v>
      </c>
      <c r="K174" s="219" t="s">
        <v>129</v>
      </c>
      <c r="L174" s="43"/>
      <c r="M174" s="223" t="s">
        <v>1</v>
      </c>
      <c r="N174" s="224" t="s">
        <v>41</v>
      </c>
      <c r="O174" s="90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7" t="s">
        <v>130</v>
      </c>
      <c r="AT174" s="227" t="s">
        <v>125</v>
      </c>
      <c r="AU174" s="227" t="s">
        <v>85</v>
      </c>
      <c r="AY174" s="16" t="s">
        <v>123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6" t="s">
        <v>8</v>
      </c>
      <c r="BK174" s="228">
        <f>ROUND(I174*H174,0)</f>
        <v>0</v>
      </c>
      <c r="BL174" s="16" t="s">
        <v>130</v>
      </c>
      <c r="BM174" s="227" t="s">
        <v>240</v>
      </c>
    </row>
    <row r="175" spans="1:65" s="2" customFormat="1" ht="24.15" customHeight="1">
      <c r="A175" s="37"/>
      <c r="B175" s="38"/>
      <c r="C175" s="251" t="s">
        <v>241</v>
      </c>
      <c r="D175" s="251" t="s">
        <v>178</v>
      </c>
      <c r="E175" s="252" t="s">
        <v>242</v>
      </c>
      <c r="F175" s="253" t="s">
        <v>243</v>
      </c>
      <c r="G175" s="254" t="s">
        <v>230</v>
      </c>
      <c r="H175" s="255">
        <v>7</v>
      </c>
      <c r="I175" s="256"/>
      <c r="J175" s="255">
        <f>ROUND(I175*H175,0)</f>
        <v>0</v>
      </c>
      <c r="K175" s="253" t="s">
        <v>129</v>
      </c>
      <c r="L175" s="257"/>
      <c r="M175" s="258" t="s">
        <v>1</v>
      </c>
      <c r="N175" s="259" t="s">
        <v>41</v>
      </c>
      <c r="O175" s="90"/>
      <c r="P175" s="225">
        <f>O175*H175</f>
        <v>0</v>
      </c>
      <c r="Q175" s="225">
        <v>0.0292</v>
      </c>
      <c r="R175" s="225">
        <f>Q175*H175</f>
        <v>0.2044</v>
      </c>
      <c r="S175" s="225">
        <v>0</v>
      </c>
      <c r="T175" s="22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7" t="s">
        <v>162</v>
      </c>
      <c r="AT175" s="227" t="s">
        <v>178</v>
      </c>
      <c r="AU175" s="227" t="s">
        <v>85</v>
      </c>
      <c r="AY175" s="16" t="s">
        <v>123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6" t="s">
        <v>8</v>
      </c>
      <c r="BK175" s="228">
        <f>ROUND(I175*H175,0)</f>
        <v>0</v>
      </c>
      <c r="BL175" s="16" t="s">
        <v>130</v>
      </c>
      <c r="BM175" s="227" t="s">
        <v>244</v>
      </c>
    </row>
    <row r="176" spans="1:65" s="2" customFormat="1" ht="24.15" customHeight="1">
      <c r="A176" s="37"/>
      <c r="B176" s="38"/>
      <c r="C176" s="217" t="s">
        <v>245</v>
      </c>
      <c r="D176" s="217" t="s">
        <v>125</v>
      </c>
      <c r="E176" s="218" t="s">
        <v>246</v>
      </c>
      <c r="F176" s="219" t="s">
        <v>247</v>
      </c>
      <c r="G176" s="220" t="s">
        <v>248</v>
      </c>
      <c r="H176" s="221">
        <v>14</v>
      </c>
      <c r="I176" s="222"/>
      <c r="J176" s="221">
        <f>ROUND(I176*H176,0)</f>
        <v>0</v>
      </c>
      <c r="K176" s="219" t="s">
        <v>129</v>
      </c>
      <c r="L176" s="43"/>
      <c r="M176" s="223" t="s">
        <v>1</v>
      </c>
      <c r="N176" s="224" t="s">
        <v>41</v>
      </c>
      <c r="O176" s="90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7" t="s">
        <v>130</v>
      </c>
      <c r="AT176" s="227" t="s">
        <v>125</v>
      </c>
      <c r="AU176" s="227" t="s">
        <v>85</v>
      </c>
      <c r="AY176" s="16" t="s">
        <v>123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6" t="s">
        <v>8</v>
      </c>
      <c r="BK176" s="228">
        <f>ROUND(I176*H176,0)</f>
        <v>0</v>
      </c>
      <c r="BL176" s="16" t="s">
        <v>130</v>
      </c>
      <c r="BM176" s="227" t="s">
        <v>249</v>
      </c>
    </row>
    <row r="177" spans="1:51" s="13" customFormat="1" ht="12">
      <c r="A177" s="13"/>
      <c r="B177" s="229"/>
      <c r="C177" s="230"/>
      <c r="D177" s="231" t="s">
        <v>132</v>
      </c>
      <c r="E177" s="232" t="s">
        <v>1</v>
      </c>
      <c r="F177" s="233" t="s">
        <v>250</v>
      </c>
      <c r="G177" s="230"/>
      <c r="H177" s="234">
        <v>14</v>
      </c>
      <c r="I177" s="235"/>
      <c r="J177" s="230"/>
      <c r="K177" s="230"/>
      <c r="L177" s="236"/>
      <c r="M177" s="237"/>
      <c r="N177" s="238"/>
      <c r="O177" s="238"/>
      <c r="P177" s="238"/>
      <c r="Q177" s="238"/>
      <c r="R177" s="238"/>
      <c r="S177" s="238"/>
      <c r="T177" s="23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0" t="s">
        <v>132</v>
      </c>
      <c r="AU177" s="240" t="s">
        <v>85</v>
      </c>
      <c r="AV177" s="13" t="s">
        <v>85</v>
      </c>
      <c r="AW177" s="13" t="s">
        <v>32</v>
      </c>
      <c r="AX177" s="13" t="s">
        <v>8</v>
      </c>
      <c r="AY177" s="240" t="s">
        <v>123</v>
      </c>
    </row>
    <row r="178" spans="1:65" s="2" customFormat="1" ht="24.15" customHeight="1">
      <c r="A178" s="37"/>
      <c r="B178" s="38"/>
      <c r="C178" s="217" t="s">
        <v>251</v>
      </c>
      <c r="D178" s="217" t="s">
        <v>125</v>
      </c>
      <c r="E178" s="218" t="s">
        <v>252</v>
      </c>
      <c r="F178" s="219" t="s">
        <v>253</v>
      </c>
      <c r="G178" s="220" t="s">
        <v>248</v>
      </c>
      <c r="H178" s="221">
        <v>2</v>
      </c>
      <c r="I178" s="222"/>
      <c r="J178" s="221">
        <f>ROUND(I178*H178,0)</f>
        <v>0</v>
      </c>
      <c r="K178" s="219" t="s">
        <v>129</v>
      </c>
      <c r="L178" s="43"/>
      <c r="M178" s="223" t="s">
        <v>1</v>
      </c>
      <c r="N178" s="224" t="s">
        <v>41</v>
      </c>
      <c r="O178" s="90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7" t="s">
        <v>130</v>
      </c>
      <c r="AT178" s="227" t="s">
        <v>125</v>
      </c>
      <c r="AU178" s="227" t="s">
        <v>85</v>
      </c>
      <c r="AY178" s="16" t="s">
        <v>123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6" t="s">
        <v>8</v>
      </c>
      <c r="BK178" s="228">
        <f>ROUND(I178*H178,0)</f>
        <v>0</v>
      </c>
      <c r="BL178" s="16" t="s">
        <v>130</v>
      </c>
      <c r="BM178" s="227" t="s">
        <v>254</v>
      </c>
    </row>
    <row r="179" spans="1:65" s="2" customFormat="1" ht="33" customHeight="1">
      <c r="A179" s="37"/>
      <c r="B179" s="38"/>
      <c r="C179" s="251" t="s">
        <v>255</v>
      </c>
      <c r="D179" s="251" t="s">
        <v>178</v>
      </c>
      <c r="E179" s="252" t="s">
        <v>256</v>
      </c>
      <c r="F179" s="253" t="s">
        <v>257</v>
      </c>
      <c r="G179" s="254" t="s">
        <v>248</v>
      </c>
      <c r="H179" s="255">
        <v>1</v>
      </c>
      <c r="I179" s="256"/>
      <c r="J179" s="255">
        <f>ROUND(I179*H179,0)</f>
        <v>0</v>
      </c>
      <c r="K179" s="253" t="s">
        <v>129</v>
      </c>
      <c r="L179" s="257"/>
      <c r="M179" s="258" t="s">
        <v>1</v>
      </c>
      <c r="N179" s="259" t="s">
        <v>41</v>
      </c>
      <c r="O179" s="90"/>
      <c r="P179" s="225">
        <f>O179*H179</f>
        <v>0</v>
      </c>
      <c r="Q179" s="225">
        <v>0.015</v>
      </c>
      <c r="R179" s="225">
        <f>Q179*H179</f>
        <v>0.015</v>
      </c>
      <c r="S179" s="225">
        <v>0</v>
      </c>
      <c r="T179" s="22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7" t="s">
        <v>162</v>
      </c>
      <c r="AT179" s="227" t="s">
        <v>178</v>
      </c>
      <c r="AU179" s="227" t="s">
        <v>85</v>
      </c>
      <c r="AY179" s="16" t="s">
        <v>123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6" t="s">
        <v>8</v>
      </c>
      <c r="BK179" s="228">
        <f>ROUND(I179*H179,0)</f>
        <v>0</v>
      </c>
      <c r="BL179" s="16" t="s">
        <v>130</v>
      </c>
      <c r="BM179" s="227" t="s">
        <v>258</v>
      </c>
    </row>
    <row r="180" spans="1:65" s="2" customFormat="1" ht="24.15" customHeight="1">
      <c r="A180" s="37"/>
      <c r="B180" s="38"/>
      <c r="C180" s="251" t="s">
        <v>259</v>
      </c>
      <c r="D180" s="251" t="s">
        <v>178</v>
      </c>
      <c r="E180" s="252" t="s">
        <v>260</v>
      </c>
      <c r="F180" s="253" t="s">
        <v>261</v>
      </c>
      <c r="G180" s="254" t="s">
        <v>248</v>
      </c>
      <c r="H180" s="255">
        <v>1</v>
      </c>
      <c r="I180" s="256"/>
      <c r="J180" s="255">
        <f>ROUND(I180*H180,0)</f>
        <v>0</v>
      </c>
      <c r="K180" s="253" t="s">
        <v>129</v>
      </c>
      <c r="L180" s="257"/>
      <c r="M180" s="258" t="s">
        <v>1</v>
      </c>
      <c r="N180" s="259" t="s">
        <v>41</v>
      </c>
      <c r="O180" s="90"/>
      <c r="P180" s="225">
        <f>O180*H180</f>
        <v>0</v>
      </c>
      <c r="Q180" s="225">
        <v>0.0197</v>
      </c>
      <c r="R180" s="225">
        <f>Q180*H180</f>
        <v>0.0197</v>
      </c>
      <c r="S180" s="225">
        <v>0</v>
      </c>
      <c r="T180" s="22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7" t="s">
        <v>162</v>
      </c>
      <c r="AT180" s="227" t="s">
        <v>178</v>
      </c>
      <c r="AU180" s="227" t="s">
        <v>85</v>
      </c>
      <c r="AY180" s="16" t="s">
        <v>123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6" t="s">
        <v>8</v>
      </c>
      <c r="BK180" s="228">
        <f>ROUND(I180*H180,0)</f>
        <v>0</v>
      </c>
      <c r="BL180" s="16" t="s">
        <v>130</v>
      </c>
      <c r="BM180" s="227" t="s">
        <v>262</v>
      </c>
    </row>
    <row r="181" spans="1:65" s="2" customFormat="1" ht="16.5" customHeight="1">
      <c r="A181" s="37"/>
      <c r="B181" s="38"/>
      <c r="C181" s="251" t="s">
        <v>263</v>
      </c>
      <c r="D181" s="251" t="s">
        <v>178</v>
      </c>
      <c r="E181" s="252" t="s">
        <v>264</v>
      </c>
      <c r="F181" s="253" t="s">
        <v>265</v>
      </c>
      <c r="G181" s="254" t="s">
        <v>248</v>
      </c>
      <c r="H181" s="255">
        <v>3</v>
      </c>
      <c r="I181" s="256"/>
      <c r="J181" s="255">
        <f>ROUND(I181*H181,0)</f>
        <v>0</v>
      </c>
      <c r="K181" s="253" t="s">
        <v>1</v>
      </c>
      <c r="L181" s="257"/>
      <c r="M181" s="258" t="s">
        <v>1</v>
      </c>
      <c r="N181" s="259" t="s">
        <v>41</v>
      </c>
      <c r="O181" s="90"/>
      <c r="P181" s="225">
        <f>O181*H181</f>
        <v>0</v>
      </c>
      <c r="Q181" s="225">
        <v>0.01</v>
      </c>
      <c r="R181" s="225">
        <f>Q181*H181</f>
        <v>0.03</v>
      </c>
      <c r="S181" s="225">
        <v>0</v>
      </c>
      <c r="T181" s="22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7" t="s">
        <v>162</v>
      </c>
      <c r="AT181" s="227" t="s">
        <v>178</v>
      </c>
      <c r="AU181" s="227" t="s">
        <v>85</v>
      </c>
      <c r="AY181" s="16" t="s">
        <v>123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6" t="s">
        <v>8</v>
      </c>
      <c r="BK181" s="228">
        <f>ROUND(I181*H181,0)</f>
        <v>0</v>
      </c>
      <c r="BL181" s="16" t="s">
        <v>130</v>
      </c>
      <c r="BM181" s="227" t="s">
        <v>266</v>
      </c>
    </row>
    <row r="182" spans="1:65" s="2" customFormat="1" ht="24.15" customHeight="1">
      <c r="A182" s="37"/>
      <c r="B182" s="38"/>
      <c r="C182" s="251" t="s">
        <v>267</v>
      </c>
      <c r="D182" s="251" t="s">
        <v>178</v>
      </c>
      <c r="E182" s="252" t="s">
        <v>268</v>
      </c>
      <c r="F182" s="253" t="s">
        <v>269</v>
      </c>
      <c r="G182" s="254" t="s">
        <v>248</v>
      </c>
      <c r="H182" s="255">
        <v>3</v>
      </c>
      <c r="I182" s="256"/>
      <c r="J182" s="255">
        <f>ROUND(I182*H182,0)</f>
        <v>0</v>
      </c>
      <c r="K182" s="253" t="s">
        <v>129</v>
      </c>
      <c r="L182" s="257"/>
      <c r="M182" s="258" t="s">
        <v>1</v>
      </c>
      <c r="N182" s="259" t="s">
        <v>41</v>
      </c>
      <c r="O182" s="90"/>
      <c r="P182" s="225">
        <f>O182*H182</f>
        <v>0</v>
      </c>
      <c r="Q182" s="225">
        <v>0.0101</v>
      </c>
      <c r="R182" s="225">
        <f>Q182*H182</f>
        <v>0.0303</v>
      </c>
      <c r="S182" s="225">
        <v>0</v>
      </c>
      <c r="T182" s="22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7" t="s">
        <v>162</v>
      </c>
      <c r="AT182" s="227" t="s">
        <v>178</v>
      </c>
      <c r="AU182" s="227" t="s">
        <v>85</v>
      </c>
      <c r="AY182" s="16" t="s">
        <v>123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6" t="s">
        <v>8</v>
      </c>
      <c r="BK182" s="228">
        <f>ROUND(I182*H182,0)</f>
        <v>0</v>
      </c>
      <c r="BL182" s="16" t="s">
        <v>130</v>
      </c>
      <c r="BM182" s="227" t="s">
        <v>270</v>
      </c>
    </row>
    <row r="183" spans="1:65" s="2" customFormat="1" ht="24.15" customHeight="1">
      <c r="A183" s="37"/>
      <c r="B183" s="38"/>
      <c r="C183" s="251" t="s">
        <v>271</v>
      </c>
      <c r="D183" s="251" t="s">
        <v>178</v>
      </c>
      <c r="E183" s="252" t="s">
        <v>272</v>
      </c>
      <c r="F183" s="253" t="s">
        <v>273</v>
      </c>
      <c r="G183" s="254" t="s">
        <v>248</v>
      </c>
      <c r="H183" s="255">
        <v>1</v>
      </c>
      <c r="I183" s="256"/>
      <c r="J183" s="255">
        <f>ROUND(I183*H183,0)</f>
        <v>0</v>
      </c>
      <c r="K183" s="253" t="s">
        <v>129</v>
      </c>
      <c r="L183" s="257"/>
      <c r="M183" s="258" t="s">
        <v>1</v>
      </c>
      <c r="N183" s="259" t="s">
        <v>41</v>
      </c>
      <c r="O183" s="90"/>
      <c r="P183" s="225">
        <f>O183*H183</f>
        <v>0</v>
      </c>
      <c r="Q183" s="225">
        <v>0.0104</v>
      </c>
      <c r="R183" s="225">
        <f>Q183*H183</f>
        <v>0.0104</v>
      </c>
      <c r="S183" s="225">
        <v>0</v>
      </c>
      <c r="T183" s="22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7" t="s">
        <v>162</v>
      </c>
      <c r="AT183" s="227" t="s">
        <v>178</v>
      </c>
      <c r="AU183" s="227" t="s">
        <v>85</v>
      </c>
      <c r="AY183" s="16" t="s">
        <v>123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6" t="s">
        <v>8</v>
      </c>
      <c r="BK183" s="228">
        <f>ROUND(I183*H183,0)</f>
        <v>0</v>
      </c>
      <c r="BL183" s="16" t="s">
        <v>130</v>
      </c>
      <c r="BM183" s="227" t="s">
        <v>274</v>
      </c>
    </row>
    <row r="184" spans="1:65" s="2" customFormat="1" ht="21.75" customHeight="1">
      <c r="A184" s="37"/>
      <c r="B184" s="38"/>
      <c r="C184" s="251" t="s">
        <v>275</v>
      </c>
      <c r="D184" s="251" t="s">
        <v>178</v>
      </c>
      <c r="E184" s="252" t="s">
        <v>276</v>
      </c>
      <c r="F184" s="253" t="s">
        <v>277</v>
      </c>
      <c r="G184" s="254" t="s">
        <v>248</v>
      </c>
      <c r="H184" s="255">
        <v>1</v>
      </c>
      <c r="I184" s="256"/>
      <c r="J184" s="255">
        <f>ROUND(I184*H184,0)</f>
        <v>0</v>
      </c>
      <c r="K184" s="253" t="s">
        <v>1</v>
      </c>
      <c r="L184" s="257"/>
      <c r="M184" s="258" t="s">
        <v>1</v>
      </c>
      <c r="N184" s="259" t="s">
        <v>41</v>
      </c>
      <c r="O184" s="90"/>
      <c r="P184" s="225">
        <f>O184*H184</f>
        <v>0</v>
      </c>
      <c r="Q184" s="225">
        <v>0.0259</v>
      </c>
      <c r="R184" s="225">
        <f>Q184*H184</f>
        <v>0.0259</v>
      </c>
      <c r="S184" s="225">
        <v>0</v>
      </c>
      <c r="T184" s="22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7" t="s">
        <v>162</v>
      </c>
      <c r="AT184" s="227" t="s">
        <v>178</v>
      </c>
      <c r="AU184" s="227" t="s">
        <v>85</v>
      </c>
      <c r="AY184" s="16" t="s">
        <v>123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6" t="s">
        <v>8</v>
      </c>
      <c r="BK184" s="228">
        <f>ROUND(I184*H184,0)</f>
        <v>0</v>
      </c>
      <c r="BL184" s="16" t="s">
        <v>130</v>
      </c>
      <c r="BM184" s="227" t="s">
        <v>278</v>
      </c>
    </row>
    <row r="185" spans="1:65" s="2" customFormat="1" ht="24.15" customHeight="1">
      <c r="A185" s="37"/>
      <c r="B185" s="38"/>
      <c r="C185" s="251" t="s">
        <v>279</v>
      </c>
      <c r="D185" s="251" t="s">
        <v>178</v>
      </c>
      <c r="E185" s="252" t="s">
        <v>280</v>
      </c>
      <c r="F185" s="253" t="s">
        <v>281</v>
      </c>
      <c r="G185" s="254" t="s">
        <v>248</v>
      </c>
      <c r="H185" s="255">
        <v>2</v>
      </c>
      <c r="I185" s="256"/>
      <c r="J185" s="255">
        <f>ROUND(I185*H185,0)</f>
        <v>0</v>
      </c>
      <c r="K185" s="253" t="s">
        <v>129</v>
      </c>
      <c r="L185" s="257"/>
      <c r="M185" s="258" t="s">
        <v>1</v>
      </c>
      <c r="N185" s="259" t="s">
        <v>41</v>
      </c>
      <c r="O185" s="90"/>
      <c r="P185" s="225">
        <f>O185*H185</f>
        <v>0</v>
      </c>
      <c r="Q185" s="225">
        <v>0.0097</v>
      </c>
      <c r="R185" s="225">
        <f>Q185*H185</f>
        <v>0.0194</v>
      </c>
      <c r="S185" s="225">
        <v>0</v>
      </c>
      <c r="T185" s="22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7" t="s">
        <v>162</v>
      </c>
      <c r="AT185" s="227" t="s">
        <v>178</v>
      </c>
      <c r="AU185" s="227" t="s">
        <v>85</v>
      </c>
      <c r="AY185" s="16" t="s">
        <v>123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6" t="s">
        <v>8</v>
      </c>
      <c r="BK185" s="228">
        <f>ROUND(I185*H185,0)</f>
        <v>0</v>
      </c>
      <c r="BL185" s="16" t="s">
        <v>130</v>
      </c>
      <c r="BM185" s="227" t="s">
        <v>282</v>
      </c>
    </row>
    <row r="186" spans="1:65" s="2" customFormat="1" ht="24.15" customHeight="1">
      <c r="A186" s="37"/>
      <c r="B186" s="38"/>
      <c r="C186" s="251" t="s">
        <v>283</v>
      </c>
      <c r="D186" s="251" t="s">
        <v>178</v>
      </c>
      <c r="E186" s="252" t="s">
        <v>284</v>
      </c>
      <c r="F186" s="253" t="s">
        <v>285</v>
      </c>
      <c r="G186" s="254" t="s">
        <v>248</v>
      </c>
      <c r="H186" s="255">
        <v>1</v>
      </c>
      <c r="I186" s="256"/>
      <c r="J186" s="255">
        <f>ROUND(I186*H186,0)</f>
        <v>0</v>
      </c>
      <c r="K186" s="253" t="s">
        <v>1</v>
      </c>
      <c r="L186" s="257"/>
      <c r="M186" s="258" t="s">
        <v>1</v>
      </c>
      <c r="N186" s="259" t="s">
        <v>41</v>
      </c>
      <c r="O186" s="90"/>
      <c r="P186" s="225">
        <f>O186*H186</f>
        <v>0</v>
      </c>
      <c r="Q186" s="225">
        <v>0.0003</v>
      </c>
      <c r="R186" s="225">
        <f>Q186*H186</f>
        <v>0.0003</v>
      </c>
      <c r="S186" s="225">
        <v>0</v>
      </c>
      <c r="T186" s="22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7" t="s">
        <v>162</v>
      </c>
      <c r="AT186" s="227" t="s">
        <v>178</v>
      </c>
      <c r="AU186" s="227" t="s">
        <v>85</v>
      </c>
      <c r="AY186" s="16" t="s">
        <v>123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6" t="s">
        <v>8</v>
      </c>
      <c r="BK186" s="228">
        <f>ROUND(I186*H186,0)</f>
        <v>0</v>
      </c>
      <c r="BL186" s="16" t="s">
        <v>130</v>
      </c>
      <c r="BM186" s="227" t="s">
        <v>286</v>
      </c>
    </row>
    <row r="187" spans="1:65" s="2" customFormat="1" ht="24.15" customHeight="1">
      <c r="A187" s="37"/>
      <c r="B187" s="38"/>
      <c r="C187" s="251" t="s">
        <v>287</v>
      </c>
      <c r="D187" s="251" t="s">
        <v>178</v>
      </c>
      <c r="E187" s="252" t="s">
        <v>288</v>
      </c>
      <c r="F187" s="253" t="s">
        <v>289</v>
      </c>
      <c r="G187" s="254" t="s">
        <v>248</v>
      </c>
      <c r="H187" s="255">
        <v>1</v>
      </c>
      <c r="I187" s="256"/>
      <c r="J187" s="255">
        <f>ROUND(I187*H187,0)</f>
        <v>0</v>
      </c>
      <c r="K187" s="253" t="s">
        <v>1</v>
      </c>
      <c r="L187" s="257"/>
      <c r="M187" s="258" t="s">
        <v>1</v>
      </c>
      <c r="N187" s="259" t="s">
        <v>41</v>
      </c>
      <c r="O187" s="90"/>
      <c r="P187" s="225">
        <f>O187*H187</f>
        <v>0</v>
      </c>
      <c r="Q187" s="225">
        <v>0.0007</v>
      </c>
      <c r="R187" s="225">
        <f>Q187*H187</f>
        <v>0.0007</v>
      </c>
      <c r="S187" s="225">
        <v>0</v>
      </c>
      <c r="T187" s="22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7" t="s">
        <v>162</v>
      </c>
      <c r="AT187" s="227" t="s">
        <v>178</v>
      </c>
      <c r="AU187" s="227" t="s">
        <v>85</v>
      </c>
      <c r="AY187" s="16" t="s">
        <v>123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6" t="s">
        <v>8</v>
      </c>
      <c r="BK187" s="228">
        <f>ROUND(I187*H187,0)</f>
        <v>0</v>
      </c>
      <c r="BL187" s="16" t="s">
        <v>130</v>
      </c>
      <c r="BM187" s="227" t="s">
        <v>290</v>
      </c>
    </row>
    <row r="188" spans="1:65" s="2" customFormat="1" ht="24.15" customHeight="1">
      <c r="A188" s="37"/>
      <c r="B188" s="38"/>
      <c r="C188" s="251" t="s">
        <v>291</v>
      </c>
      <c r="D188" s="251" t="s">
        <v>178</v>
      </c>
      <c r="E188" s="252" t="s">
        <v>292</v>
      </c>
      <c r="F188" s="253" t="s">
        <v>293</v>
      </c>
      <c r="G188" s="254" t="s">
        <v>248</v>
      </c>
      <c r="H188" s="255">
        <v>1</v>
      </c>
      <c r="I188" s="256"/>
      <c r="J188" s="255">
        <f>ROUND(I188*H188,0)</f>
        <v>0</v>
      </c>
      <c r="K188" s="253" t="s">
        <v>129</v>
      </c>
      <c r="L188" s="257"/>
      <c r="M188" s="258" t="s">
        <v>1</v>
      </c>
      <c r="N188" s="259" t="s">
        <v>41</v>
      </c>
      <c r="O188" s="90"/>
      <c r="P188" s="225">
        <f>O188*H188</f>
        <v>0</v>
      </c>
      <c r="Q188" s="225">
        <v>0.0122</v>
      </c>
      <c r="R188" s="225">
        <f>Q188*H188</f>
        <v>0.0122</v>
      </c>
      <c r="S188" s="225">
        <v>0</v>
      </c>
      <c r="T188" s="22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7" t="s">
        <v>162</v>
      </c>
      <c r="AT188" s="227" t="s">
        <v>178</v>
      </c>
      <c r="AU188" s="227" t="s">
        <v>85</v>
      </c>
      <c r="AY188" s="16" t="s">
        <v>123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6" t="s">
        <v>8</v>
      </c>
      <c r="BK188" s="228">
        <f>ROUND(I188*H188,0)</f>
        <v>0</v>
      </c>
      <c r="BL188" s="16" t="s">
        <v>130</v>
      </c>
      <c r="BM188" s="227" t="s">
        <v>294</v>
      </c>
    </row>
    <row r="189" spans="1:65" s="2" customFormat="1" ht="33" customHeight="1">
      <c r="A189" s="37"/>
      <c r="B189" s="38"/>
      <c r="C189" s="251" t="s">
        <v>295</v>
      </c>
      <c r="D189" s="251" t="s">
        <v>178</v>
      </c>
      <c r="E189" s="252" t="s">
        <v>296</v>
      </c>
      <c r="F189" s="253" t="s">
        <v>297</v>
      </c>
      <c r="G189" s="254" t="s">
        <v>248</v>
      </c>
      <c r="H189" s="255">
        <v>1</v>
      </c>
      <c r="I189" s="256"/>
      <c r="J189" s="255">
        <f>ROUND(I189*H189,0)</f>
        <v>0</v>
      </c>
      <c r="K189" s="253" t="s">
        <v>129</v>
      </c>
      <c r="L189" s="257"/>
      <c r="M189" s="258" t="s">
        <v>1</v>
      </c>
      <c r="N189" s="259" t="s">
        <v>41</v>
      </c>
      <c r="O189" s="90"/>
      <c r="P189" s="225">
        <f>O189*H189</f>
        <v>0</v>
      </c>
      <c r="Q189" s="225">
        <v>0.0088</v>
      </c>
      <c r="R189" s="225">
        <f>Q189*H189</f>
        <v>0.0088</v>
      </c>
      <c r="S189" s="225">
        <v>0</v>
      </c>
      <c r="T189" s="22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7" t="s">
        <v>162</v>
      </c>
      <c r="AT189" s="227" t="s">
        <v>178</v>
      </c>
      <c r="AU189" s="227" t="s">
        <v>85</v>
      </c>
      <c r="AY189" s="16" t="s">
        <v>123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6" t="s">
        <v>8</v>
      </c>
      <c r="BK189" s="228">
        <f>ROUND(I189*H189,0)</f>
        <v>0</v>
      </c>
      <c r="BL189" s="16" t="s">
        <v>130</v>
      </c>
      <c r="BM189" s="227" t="s">
        <v>298</v>
      </c>
    </row>
    <row r="190" spans="1:65" s="2" customFormat="1" ht="24.15" customHeight="1">
      <c r="A190" s="37"/>
      <c r="B190" s="38"/>
      <c r="C190" s="217" t="s">
        <v>299</v>
      </c>
      <c r="D190" s="217" t="s">
        <v>125</v>
      </c>
      <c r="E190" s="218" t="s">
        <v>300</v>
      </c>
      <c r="F190" s="219" t="s">
        <v>301</v>
      </c>
      <c r="G190" s="220" t="s">
        <v>248</v>
      </c>
      <c r="H190" s="221">
        <v>2</v>
      </c>
      <c r="I190" s="222"/>
      <c r="J190" s="221">
        <f>ROUND(I190*H190,0)</f>
        <v>0</v>
      </c>
      <c r="K190" s="219" t="s">
        <v>129</v>
      </c>
      <c r="L190" s="43"/>
      <c r="M190" s="223" t="s">
        <v>1</v>
      </c>
      <c r="N190" s="224" t="s">
        <v>41</v>
      </c>
      <c r="O190" s="90"/>
      <c r="P190" s="225">
        <f>O190*H190</f>
        <v>0</v>
      </c>
      <c r="Q190" s="225">
        <v>0</v>
      </c>
      <c r="R190" s="225">
        <f>Q190*H190</f>
        <v>0</v>
      </c>
      <c r="S190" s="225">
        <v>0</v>
      </c>
      <c r="T190" s="226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7" t="s">
        <v>130</v>
      </c>
      <c r="AT190" s="227" t="s">
        <v>125</v>
      </c>
      <c r="AU190" s="227" t="s">
        <v>85</v>
      </c>
      <c r="AY190" s="16" t="s">
        <v>123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6" t="s">
        <v>8</v>
      </c>
      <c r="BK190" s="228">
        <f>ROUND(I190*H190,0)</f>
        <v>0</v>
      </c>
      <c r="BL190" s="16" t="s">
        <v>130</v>
      </c>
      <c r="BM190" s="227" t="s">
        <v>302</v>
      </c>
    </row>
    <row r="191" spans="1:65" s="2" customFormat="1" ht="16.5" customHeight="1">
      <c r="A191" s="37"/>
      <c r="B191" s="38"/>
      <c r="C191" s="251" t="s">
        <v>303</v>
      </c>
      <c r="D191" s="251" t="s">
        <v>178</v>
      </c>
      <c r="E191" s="252" t="s">
        <v>304</v>
      </c>
      <c r="F191" s="253" t="s">
        <v>305</v>
      </c>
      <c r="G191" s="254" t="s">
        <v>248</v>
      </c>
      <c r="H191" s="255">
        <v>2</v>
      </c>
      <c r="I191" s="256"/>
      <c r="J191" s="255">
        <f>ROUND(I191*H191,0)</f>
        <v>0</v>
      </c>
      <c r="K191" s="253" t="s">
        <v>1</v>
      </c>
      <c r="L191" s="257"/>
      <c r="M191" s="258" t="s">
        <v>1</v>
      </c>
      <c r="N191" s="259" t="s">
        <v>41</v>
      </c>
      <c r="O191" s="90"/>
      <c r="P191" s="225">
        <f>O191*H191</f>
        <v>0</v>
      </c>
      <c r="Q191" s="225">
        <v>0.014</v>
      </c>
      <c r="R191" s="225">
        <f>Q191*H191</f>
        <v>0.028</v>
      </c>
      <c r="S191" s="225">
        <v>0</v>
      </c>
      <c r="T191" s="226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7" t="s">
        <v>162</v>
      </c>
      <c r="AT191" s="227" t="s">
        <v>178</v>
      </c>
      <c r="AU191" s="227" t="s">
        <v>85</v>
      </c>
      <c r="AY191" s="16" t="s">
        <v>123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6" t="s">
        <v>8</v>
      </c>
      <c r="BK191" s="228">
        <f>ROUND(I191*H191,0)</f>
        <v>0</v>
      </c>
      <c r="BL191" s="16" t="s">
        <v>130</v>
      </c>
      <c r="BM191" s="227" t="s">
        <v>306</v>
      </c>
    </row>
    <row r="192" spans="1:65" s="2" customFormat="1" ht="24.15" customHeight="1">
      <c r="A192" s="37"/>
      <c r="B192" s="38"/>
      <c r="C192" s="217" t="s">
        <v>307</v>
      </c>
      <c r="D192" s="217" t="s">
        <v>125</v>
      </c>
      <c r="E192" s="218" t="s">
        <v>308</v>
      </c>
      <c r="F192" s="219" t="s">
        <v>309</v>
      </c>
      <c r="G192" s="220" t="s">
        <v>230</v>
      </c>
      <c r="H192" s="221">
        <v>2.5</v>
      </c>
      <c r="I192" s="222"/>
      <c r="J192" s="221">
        <f>ROUND(I192*H192,0)</f>
        <v>0</v>
      </c>
      <c r="K192" s="219" t="s">
        <v>129</v>
      </c>
      <c r="L192" s="43"/>
      <c r="M192" s="223" t="s">
        <v>1</v>
      </c>
      <c r="N192" s="224" t="s">
        <v>41</v>
      </c>
      <c r="O192" s="90"/>
      <c r="P192" s="225">
        <f>O192*H192</f>
        <v>0</v>
      </c>
      <c r="Q192" s="225">
        <v>0</v>
      </c>
      <c r="R192" s="225">
        <f>Q192*H192</f>
        <v>0</v>
      </c>
      <c r="S192" s="225">
        <v>0</v>
      </c>
      <c r="T192" s="226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7" t="s">
        <v>130</v>
      </c>
      <c r="AT192" s="227" t="s">
        <v>125</v>
      </c>
      <c r="AU192" s="227" t="s">
        <v>85</v>
      </c>
      <c r="AY192" s="16" t="s">
        <v>123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6" t="s">
        <v>8</v>
      </c>
      <c r="BK192" s="228">
        <f>ROUND(I192*H192,0)</f>
        <v>0</v>
      </c>
      <c r="BL192" s="16" t="s">
        <v>130</v>
      </c>
      <c r="BM192" s="227" t="s">
        <v>310</v>
      </c>
    </row>
    <row r="193" spans="1:65" s="2" customFormat="1" ht="24.15" customHeight="1">
      <c r="A193" s="37"/>
      <c r="B193" s="38"/>
      <c r="C193" s="251" t="s">
        <v>311</v>
      </c>
      <c r="D193" s="251" t="s">
        <v>178</v>
      </c>
      <c r="E193" s="252" t="s">
        <v>312</v>
      </c>
      <c r="F193" s="253" t="s">
        <v>313</v>
      </c>
      <c r="G193" s="254" t="s">
        <v>230</v>
      </c>
      <c r="H193" s="255">
        <v>3</v>
      </c>
      <c r="I193" s="256"/>
      <c r="J193" s="255">
        <f>ROUND(I193*H193,0)</f>
        <v>0</v>
      </c>
      <c r="K193" s="253" t="s">
        <v>129</v>
      </c>
      <c r="L193" s="257"/>
      <c r="M193" s="258" t="s">
        <v>1</v>
      </c>
      <c r="N193" s="259" t="s">
        <v>41</v>
      </c>
      <c r="O193" s="90"/>
      <c r="P193" s="225">
        <f>O193*H193</f>
        <v>0</v>
      </c>
      <c r="Q193" s="225">
        <v>0.00067</v>
      </c>
      <c r="R193" s="225">
        <f>Q193*H193</f>
        <v>0.00201</v>
      </c>
      <c r="S193" s="225">
        <v>0</v>
      </c>
      <c r="T193" s="226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7" t="s">
        <v>162</v>
      </c>
      <c r="AT193" s="227" t="s">
        <v>178</v>
      </c>
      <c r="AU193" s="227" t="s">
        <v>85</v>
      </c>
      <c r="AY193" s="16" t="s">
        <v>123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6" t="s">
        <v>8</v>
      </c>
      <c r="BK193" s="228">
        <f>ROUND(I193*H193,0)</f>
        <v>0</v>
      </c>
      <c r="BL193" s="16" t="s">
        <v>130</v>
      </c>
      <c r="BM193" s="227" t="s">
        <v>314</v>
      </c>
    </row>
    <row r="194" spans="1:65" s="2" customFormat="1" ht="21.75" customHeight="1">
      <c r="A194" s="37"/>
      <c r="B194" s="38"/>
      <c r="C194" s="217" t="s">
        <v>315</v>
      </c>
      <c r="D194" s="217" t="s">
        <v>125</v>
      </c>
      <c r="E194" s="218" t="s">
        <v>316</v>
      </c>
      <c r="F194" s="219" t="s">
        <v>317</v>
      </c>
      <c r="G194" s="220" t="s">
        <v>248</v>
      </c>
      <c r="H194" s="221">
        <v>1</v>
      </c>
      <c r="I194" s="222"/>
      <c r="J194" s="221">
        <f>ROUND(I194*H194,0)</f>
        <v>0</v>
      </c>
      <c r="K194" s="219" t="s">
        <v>129</v>
      </c>
      <c r="L194" s="43"/>
      <c r="M194" s="223" t="s">
        <v>1</v>
      </c>
      <c r="N194" s="224" t="s">
        <v>41</v>
      </c>
      <c r="O194" s="90"/>
      <c r="P194" s="225">
        <f>O194*H194</f>
        <v>0</v>
      </c>
      <c r="Q194" s="225">
        <v>0.00072</v>
      </c>
      <c r="R194" s="225">
        <f>Q194*H194</f>
        <v>0.00072</v>
      </c>
      <c r="S194" s="225">
        <v>0</v>
      </c>
      <c r="T194" s="226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7" t="s">
        <v>130</v>
      </c>
      <c r="AT194" s="227" t="s">
        <v>125</v>
      </c>
      <c r="AU194" s="227" t="s">
        <v>85</v>
      </c>
      <c r="AY194" s="16" t="s">
        <v>123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6" t="s">
        <v>8</v>
      </c>
      <c r="BK194" s="228">
        <f>ROUND(I194*H194,0)</f>
        <v>0</v>
      </c>
      <c r="BL194" s="16" t="s">
        <v>130</v>
      </c>
      <c r="BM194" s="227" t="s">
        <v>318</v>
      </c>
    </row>
    <row r="195" spans="1:65" s="2" customFormat="1" ht="24.15" customHeight="1">
      <c r="A195" s="37"/>
      <c r="B195" s="38"/>
      <c r="C195" s="251" t="s">
        <v>319</v>
      </c>
      <c r="D195" s="251" t="s">
        <v>178</v>
      </c>
      <c r="E195" s="252" t="s">
        <v>320</v>
      </c>
      <c r="F195" s="253" t="s">
        <v>321</v>
      </c>
      <c r="G195" s="254" t="s">
        <v>248</v>
      </c>
      <c r="H195" s="255">
        <v>1</v>
      </c>
      <c r="I195" s="256"/>
      <c r="J195" s="255">
        <f>ROUND(I195*H195,0)</f>
        <v>0</v>
      </c>
      <c r="K195" s="253" t="s">
        <v>129</v>
      </c>
      <c r="L195" s="257"/>
      <c r="M195" s="258" t="s">
        <v>1</v>
      </c>
      <c r="N195" s="259" t="s">
        <v>41</v>
      </c>
      <c r="O195" s="90"/>
      <c r="P195" s="225">
        <f>O195*H195</f>
        <v>0</v>
      </c>
      <c r="Q195" s="225">
        <v>0.011</v>
      </c>
      <c r="R195" s="225">
        <f>Q195*H195</f>
        <v>0.011</v>
      </c>
      <c r="S195" s="225">
        <v>0</v>
      </c>
      <c r="T195" s="226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7" t="s">
        <v>162</v>
      </c>
      <c r="AT195" s="227" t="s">
        <v>178</v>
      </c>
      <c r="AU195" s="227" t="s">
        <v>85</v>
      </c>
      <c r="AY195" s="16" t="s">
        <v>123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6" t="s">
        <v>8</v>
      </c>
      <c r="BK195" s="228">
        <f>ROUND(I195*H195,0)</f>
        <v>0</v>
      </c>
      <c r="BL195" s="16" t="s">
        <v>130</v>
      </c>
      <c r="BM195" s="227" t="s">
        <v>322</v>
      </c>
    </row>
    <row r="196" spans="1:65" s="2" customFormat="1" ht="21.75" customHeight="1">
      <c r="A196" s="37"/>
      <c r="B196" s="38"/>
      <c r="C196" s="217" t="s">
        <v>323</v>
      </c>
      <c r="D196" s="217" t="s">
        <v>125</v>
      </c>
      <c r="E196" s="218" t="s">
        <v>324</v>
      </c>
      <c r="F196" s="219" t="s">
        <v>325</v>
      </c>
      <c r="G196" s="220" t="s">
        <v>248</v>
      </c>
      <c r="H196" s="221">
        <v>1</v>
      </c>
      <c r="I196" s="222"/>
      <c r="J196" s="221">
        <f>ROUND(I196*H196,0)</f>
        <v>0</v>
      </c>
      <c r="K196" s="219" t="s">
        <v>129</v>
      </c>
      <c r="L196" s="43"/>
      <c r="M196" s="223" t="s">
        <v>1</v>
      </c>
      <c r="N196" s="224" t="s">
        <v>41</v>
      </c>
      <c r="O196" s="90"/>
      <c r="P196" s="225">
        <f>O196*H196</f>
        <v>0</v>
      </c>
      <c r="Q196" s="225">
        <v>0.00072</v>
      </c>
      <c r="R196" s="225">
        <f>Q196*H196</f>
        <v>0.00072</v>
      </c>
      <c r="S196" s="225">
        <v>0</v>
      </c>
      <c r="T196" s="226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7" t="s">
        <v>130</v>
      </c>
      <c r="AT196" s="227" t="s">
        <v>125</v>
      </c>
      <c r="AU196" s="227" t="s">
        <v>85</v>
      </c>
      <c r="AY196" s="16" t="s">
        <v>123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6" t="s">
        <v>8</v>
      </c>
      <c r="BK196" s="228">
        <f>ROUND(I196*H196,0)</f>
        <v>0</v>
      </c>
      <c r="BL196" s="16" t="s">
        <v>130</v>
      </c>
      <c r="BM196" s="227" t="s">
        <v>326</v>
      </c>
    </row>
    <row r="197" spans="1:65" s="2" customFormat="1" ht="24.15" customHeight="1">
      <c r="A197" s="37"/>
      <c r="B197" s="38"/>
      <c r="C197" s="251" t="s">
        <v>327</v>
      </c>
      <c r="D197" s="251" t="s">
        <v>178</v>
      </c>
      <c r="E197" s="252" t="s">
        <v>328</v>
      </c>
      <c r="F197" s="253" t="s">
        <v>329</v>
      </c>
      <c r="G197" s="254" t="s">
        <v>248</v>
      </c>
      <c r="H197" s="255">
        <v>1</v>
      </c>
      <c r="I197" s="256"/>
      <c r="J197" s="255">
        <f>ROUND(I197*H197,0)</f>
        <v>0</v>
      </c>
      <c r="K197" s="253" t="s">
        <v>129</v>
      </c>
      <c r="L197" s="257"/>
      <c r="M197" s="258" t="s">
        <v>1</v>
      </c>
      <c r="N197" s="259" t="s">
        <v>41</v>
      </c>
      <c r="O197" s="90"/>
      <c r="P197" s="225">
        <f>O197*H197</f>
        <v>0</v>
      </c>
      <c r="Q197" s="225">
        <v>0.012</v>
      </c>
      <c r="R197" s="225">
        <f>Q197*H197</f>
        <v>0.012</v>
      </c>
      <c r="S197" s="225">
        <v>0</v>
      </c>
      <c r="T197" s="226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7" t="s">
        <v>162</v>
      </c>
      <c r="AT197" s="227" t="s">
        <v>178</v>
      </c>
      <c r="AU197" s="227" t="s">
        <v>85</v>
      </c>
      <c r="AY197" s="16" t="s">
        <v>123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6" t="s">
        <v>8</v>
      </c>
      <c r="BK197" s="228">
        <f>ROUND(I197*H197,0)</f>
        <v>0</v>
      </c>
      <c r="BL197" s="16" t="s">
        <v>130</v>
      </c>
      <c r="BM197" s="227" t="s">
        <v>330</v>
      </c>
    </row>
    <row r="198" spans="1:65" s="2" customFormat="1" ht="21.75" customHeight="1">
      <c r="A198" s="37"/>
      <c r="B198" s="38"/>
      <c r="C198" s="217" t="s">
        <v>331</v>
      </c>
      <c r="D198" s="217" t="s">
        <v>125</v>
      </c>
      <c r="E198" s="218" t="s">
        <v>332</v>
      </c>
      <c r="F198" s="219" t="s">
        <v>333</v>
      </c>
      <c r="G198" s="220" t="s">
        <v>248</v>
      </c>
      <c r="H198" s="221">
        <v>1</v>
      </c>
      <c r="I198" s="222"/>
      <c r="J198" s="221">
        <f>ROUND(I198*H198,0)</f>
        <v>0</v>
      </c>
      <c r="K198" s="219" t="s">
        <v>129</v>
      </c>
      <c r="L198" s="43"/>
      <c r="M198" s="223" t="s">
        <v>1</v>
      </c>
      <c r="N198" s="224" t="s">
        <v>41</v>
      </c>
      <c r="O198" s="90"/>
      <c r="P198" s="225">
        <f>O198*H198</f>
        <v>0</v>
      </c>
      <c r="Q198" s="225">
        <v>0.00162</v>
      </c>
      <c r="R198" s="225">
        <f>Q198*H198</f>
        <v>0.00162</v>
      </c>
      <c r="S198" s="225">
        <v>0</v>
      </c>
      <c r="T198" s="226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7" t="s">
        <v>130</v>
      </c>
      <c r="AT198" s="227" t="s">
        <v>125</v>
      </c>
      <c r="AU198" s="227" t="s">
        <v>85</v>
      </c>
      <c r="AY198" s="16" t="s">
        <v>123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6" t="s">
        <v>8</v>
      </c>
      <c r="BK198" s="228">
        <f>ROUND(I198*H198,0)</f>
        <v>0</v>
      </c>
      <c r="BL198" s="16" t="s">
        <v>130</v>
      </c>
      <c r="BM198" s="227" t="s">
        <v>334</v>
      </c>
    </row>
    <row r="199" spans="1:65" s="2" customFormat="1" ht="24.15" customHeight="1">
      <c r="A199" s="37"/>
      <c r="B199" s="38"/>
      <c r="C199" s="251" t="s">
        <v>335</v>
      </c>
      <c r="D199" s="251" t="s">
        <v>178</v>
      </c>
      <c r="E199" s="252" t="s">
        <v>336</v>
      </c>
      <c r="F199" s="253" t="s">
        <v>337</v>
      </c>
      <c r="G199" s="254" t="s">
        <v>248</v>
      </c>
      <c r="H199" s="255">
        <v>1</v>
      </c>
      <c r="I199" s="256"/>
      <c r="J199" s="255">
        <f>ROUND(I199*H199,0)</f>
        <v>0</v>
      </c>
      <c r="K199" s="253" t="s">
        <v>129</v>
      </c>
      <c r="L199" s="257"/>
      <c r="M199" s="258" t="s">
        <v>1</v>
      </c>
      <c r="N199" s="259" t="s">
        <v>41</v>
      </c>
      <c r="O199" s="90"/>
      <c r="P199" s="225">
        <f>O199*H199</f>
        <v>0</v>
      </c>
      <c r="Q199" s="225">
        <v>0.018</v>
      </c>
      <c r="R199" s="225">
        <f>Q199*H199</f>
        <v>0.018</v>
      </c>
      <c r="S199" s="225">
        <v>0</v>
      </c>
      <c r="T199" s="226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7" t="s">
        <v>162</v>
      </c>
      <c r="AT199" s="227" t="s">
        <v>178</v>
      </c>
      <c r="AU199" s="227" t="s">
        <v>85</v>
      </c>
      <c r="AY199" s="16" t="s">
        <v>123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6" t="s">
        <v>8</v>
      </c>
      <c r="BK199" s="228">
        <f>ROUND(I199*H199,0)</f>
        <v>0</v>
      </c>
      <c r="BL199" s="16" t="s">
        <v>130</v>
      </c>
      <c r="BM199" s="227" t="s">
        <v>338</v>
      </c>
    </row>
    <row r="200" spans="1:65" s="2" customFormat="1" ht="24.15" customHeight="1">
      <c r="A200" s="37"/>
      <c r="B200" s="38"/>
      <c r="C200" s="251" t="s">
        <v>339</v>
      </c>
      <c r="D200" s="251" t="s">
        <v>178</v>
      </c>
      <c r="E200" s="252" t="s">
        <v>340</v>
      </c>
      <c r="F200" s="253" t="s">
        <v>341</v>
      </c>
      <c r="G200" s="254" t="s">
        <v>248</v>
      </c>
      <c r="H200" s="255">
        <v>5</v>
      </c>
      <c r="I200" s="256"/>
      <c r="J200" s="255">
        <f>ROUND(I200*H200,0)</f>
        <v>0</v>
      </c>
      <c r="K200" s="253" t="s">
        <v>129</v>
      </c>
      <c r="L200" s="257"/>
      <c r="M200" s="258" t="s">
        <v>1</v>
      </c>
      <c r="N200" s="259" t="s">
        <v>41</v>
      </c>
      <c r="O200" s="90"/>
      <c r="P200" s="225">
        <f>O200*H200</f>
        <v>0</v>
      </c>
      <c r="Q200" s="225">
        <v>0.0133</v>
      </c>
      <c r="R200" s="225">
        <f>Q200*H200</f>
        <v>0.0665</v>
      </c>
      <c r="S200" s="225">
        <v>0</v>
      </c>
      <c r="T200" s="226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7" t="s">
        <v>162</v>
      </c>
      <c r="AT200" s="227" t="s">
        <v>178</v>
      </c>
      <c r="AU200" s="227" t="s">
        <v>85</v>
      </c>
      <c r="AY200" s="16" t="s">
        <v>123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6" t="s">
        <v>8</v>
      </c>
      <c r="BK200" s="228">
        <f>ROUND(I200*H200,0)</f>
        <v>0</v>
      </c>
      <c r="BL200" s="16" t="s">
        <v>130</v>
      </c>
      <c r="BM200" s="227" t="s">
        <v>342</v>
      </c>
    </row>
    <row r="201" spans="1:65" s="2" customFormat="1" ht="16.5" customHeight="1">
      <c r="A201" s="37"/>
      <c r="B201" s="38"/>
      <c r="C201" s="217" t="s">
        <v>343</v>
      </c>
      <c r="D201" s="217" t="s">
        <v>125</v>
      </c>
      <c r="E201" s="218" t="s">
        <v>344</v>
      </c>
      <c r="F201" s="219" t="s">
        <v>345</v>
      </c>
      <c r="G201" s="220" t="s">
        <v>248</v>
      </c>
      <c r="H201" s="221">
        <v>1</v>
      </c>
      <c r="I201" s="222"/>
      <c r="J201" s="221">
        <f>ROUND(I201*H201,0)</f>
        <v>0</v>
      </c>
      <c r="K201" s="219" t="s">
        <v>129</v>
      </c>
      <c r="L201" s="43"/>
      <c r="M201" s="223" t="s">
        <v>1</v>
      </c>
      <c r="N201" s="224" t="s">
        <v>41</v>
      </c>
      <c r="O201" s="90"/>
      <c r="P201" s="225">
        <f>O201*H201</f>
        <v>0</v>
      </c>
      <c r="Q201" s="225">
        <v>0.00036</v>
      </c>
      <c r="R201" s="225">
        <f>Q201*H201</f>
        <v>0.00036</v>
      </c>
      <c r="S201" s="225">
        <v>0</v>
      </c>
      <c r="T201" s="226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7" t="s">
        <v>130</v>
      </c>
      <c r="AT201" s="227" t="s">
        <v>125</v>
      </c>
      <c r="AU201" s="227" t="s">
        <v>85</v>
      </c>
      <c r="AY201" s="16" t="s">
        <v>123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6" t="s">
        <v>8</v>
      </c>
      <c r="BK201" s="228">
        <f>ROUND(I201*H201,0)</f>
        <v>0</v>
      </c>
      <c r="BL201" s="16" t="s">
        <v>130</v>
      </c>
      <c r="BM201" s="227" t="s">
        <v>346</v>
      </c>
    </row>
    <row r="202" spans="1:65" s="2" customFormat="1" ht="24.15" customHeight="1">
      <c r="A202" s="37"/>
      <c r="B202" s="38"/>
      <c r="C202" s="251" t="s">
        <v>347</v>
      </c>
      <c r="D202" s="251" t="s">
        <v>178</v>
      </c>
      <c r="E202" s="252" t="s">
        <v>348</v>
      </c>
      <c r="F202" s="253" t="s">
        <v>349</v>
      </c>
      <c r="G202" s="254" t="s">
        <v>248</v>
      </c>
      <c r="H202" s="255">
        <v>1</v>
      </c>
      <c r="I202" s="256"/>
      <c r="J202" s="255">
        <f>ROUND(I202*H202,0)</f>
        <v>0</v>
      </c>
      <c r="K202" s="253" t="s">
        <v>129</v>
      </c>
      <c r="L202" s="257"/>
      <c r="M202" s="258" t="s">
        <v>1</v>
      </c>
      <c r="N202" s="259" t="s">
        <v>41</v>
      </c>
      <c r="O202" s="90"/>
      <c r="P202" s="225">
        <f>O202*H202</f>
        <v>0</v>
      </c>
      <c r="Q202" s="225">
        <v>0.068</v>
      </c>
      <c r="R202" s="225">
        <f>Q202*H202</f>
        <v>0.068</v>
      </c>
      <c r="S202" s="225">
        <v>0</v>
      </c>
      <c r="T202" s="226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7" t="s">
        <v>162</v>
      </c>
      <c r="AT202" s="227" t="s">
        <v>178</v>
      </c>
      <c r="AU202" s="227" t="s">
        <v>85</v>
      </c>
      <c r="AY202" s="16" t="s">
        <v>123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6" t="s">
        <v>8</v>
      </c>
      <c r="BK202" s="228">
        <f>ROUND(I202*H202,0)</f>
        <v>0</v>
      </c>
      <c r="BL202" s="16" t="s">
        <v>130</v>
      </c>
      <c r="BM202" s="227" t="s">
        <v>350</v>
      </c>
    </row>
    <row r="203" spans="1:65" s="2" customFormat="1" ht="21.75" customHeight="1">
      <c r="A203" s="37"/>
      <c r="B203" s="38"/>
      <c r="C203" s="217" t="s">
        <v>351</v>
      </c>
      <c r="D203" s="217" t="s">
        <v>125</v>
      </c>
      <c r="E203" s="218" t="s">
        <v>352</v>
      </c>
      <c r="F203" s="219" t="s">
        <v>353</v>
      </c>
      <c r="G203" s="220" t="s">
        <v>248</v>
      </c>
      <c r="H203" s="221">
        <v>2</v>
      </c>
      <c r="I203" s="222"/>
      <c r="J203" s="221">
        <f>ROUND(I203*H203,0)</f>
        <v>0</v>
      </c>
      <c r="K203" s="219" t="s">
        <v>129</v>
      </c>
      <c r="L203" s="43"/>
      <c r="M203" s="223" t="s">
        <v>1</v>
      </c>
      <c r="N203" s="224" t="s">
        <v>41</v>
      </c>
      <c r="O203" s="90"/>
      <c r="P203" s="225">
        <f>O203*H203</f>
        <v>0</v>
      </c>
      <c r="Q203" s="225">
        <v>0.00165</v>
      </c>
      <c r="R203" s="225">
        <f>Q203*H203</f>
        <v>0.0033</v>
      </c>
      <c r="S203" s="225">
        <v>0</v>
      </c>
      <c r="T203" s="226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7" t="s">
        <v>130</v>
      </c>
      <c r="AT203" s="227" t="s">
        <v>125</v>
      </c>
      <c r="AU203" s="227" t="s">
        <v>85</v>
      </c>
      <c r="AY203" s="16" t="s">
        <v>123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6" t="s">
        <v>8</v>
      </c>
      <c r="BK203" s="228">
        <f>ROUND(I203*H203,0)</f>
        <v>0</v>
      </c>
      <c r="BL203" s="16" t="s">
        <v>130</v>
      </c>
      <c r="BM203" s="227" t="s">
        <v>354</v>
      </c>
    </row>
    <row r="204" spans="1:65" s="2" customFormat="1" ht="24.15" customHeight="1">
      <c r="A204" s="37"/>
      <c r="B204" s="38"/>
      <c r="C204" s="251" t="s">
        <v>355</v>
      </c>
      <c r="D204" s="251" t="s">
        <v>178</v>
      </c>
      <c r="E204" s="252" t="s">
        <v>356</v>
      </c>
      <c r="F204" s="253" t="s">
        <v>357</v>
      </c>
      <c r="G204" s="254" t="s">
        <v>248</v>
      </c>
      <c r="H204" s="255">
        <v>2</v>
      </c>
      <c r="I204" s="256"/>
      <c r="J204" s="255">
        <f>ROUND(I204*H204,0)</f>
        <v>0</v>
      </c>
      <c r="K204" s="253" t="s">
        <v>129</v>
      </c>
      <c r="L204" s="257"/>
      <c r="M204" s="258" t="s">
        <v>1</v>
      </c>
      <c r="N204" s="259" t="s">
        <v>41</v>
      </c>
      <c r="O204" s="90"/>
      <c r="P204" s="225">
        <f>O204*H204</f>
        <v>0</v>
      </c>
      <c r="Q204" s="225">
        <v>0.023</v>
      </c>
      <c r="R204" s="225">
        <f>Q204*H204</f>
        <v>0.046</v>
      </c>
      <c r="S204" s="225">
        <v>0</v>
      </c>
      <c r="T204" s="226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7" t="s">
        <v>162</v>
      </c>
      <c r="AT204" s="227" t="s">
        <v>178</v>
      </c>
      <c r="AU204" s="227" t="s">
        <v>85</v>
      </c>
      <c r="AY204" s="16" t="s">
        <v>123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6" t="s">
        <v>8</v>
      </c>
      <c r="BK204" s="228">
        <f>ROUND(I204*H204,0)</f>
        <v>0</v>
      </c>
      <c r="BL204" s="16" t="s">
        <v>130</v>
      </c>
      <c r="BM204" s="227" t="s">
        <v>358</v>
      </c>
    </row>
    <row r="205" spans="1:65" s="2" customFormat="1" ht="24.15" customHeight="1">
      <c r="A205" s="37"/>
      <c r="B205" s="38"/>
      <c r="C205" s="217" t="s">
        <v>359</v>
      </c>
      <c r="D205" s="217" t="s">
        <v>125</v>
      </c>
      <c r="E205" s="218" t="s">
        <v>360</v>
      </c>
      <c r="F205" s="219" t="s">
        <v>361</v>
      </c>
      <c r="G205" s="220" t="s">
        <v>248</v>
      </c>
      <c r="H205" s="221">
        <v>2</v>
      </c>
      <c r="I205" s="222"/>
      <c r="J205" s="221">
        <f>ROUND(I205*H205,0)</f>
        <v>0</v>
      </c>
      <c r="K205" s="219" t="s">
        <v>129</v>
      </c>
      <c r="L205" s="43"/>
      <c r="M205" s="223" t="s">
        <v>1</v>
      </c>
      <c r="N205" s="224" t="s">
        <v>41</v>
      </c>
      <c r="O205" s="90"/>
      <c r="P205" s="225">
        <f>O205*H205</f>
        <v>0</v>
      </c>
      <c r="Q205" s="225">
        <v>0</v>
      </c>
      <c r="R205" s="225">
        <f>Q205*H205</f>
        <v>0</v>
      </c>
      <c r="S205" s="225">
        <v>0</v>
      </c>
      <c r="T205" s="226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7" t="s">
        <v>130</v>
      </c>
      <c r="AT205" s="227" t="s">
        <v>125</v>
      </c>
      <c r="AU205" s="227" t="s">
        <v>85</v>
      </c>
      <c r="AY205" s="16" t="s">
        <v>123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6" t="s">
        <v>8</v>
      </c>
      <c r="BK205" s="228">
        <f>ROUND(I205*H205,0)</f>
        <v>0</v>
      </c>
      <c r="BL205" s="16" t="s">
        <v>130</v>
      </c>
      <c r="BM205" s="227" t="s">
        <v>362</v>
      </c>
    </row>
    <row r="206" spans="1:65" s="2" customFormat="1" ht="33" customHeight="1">
      <c r="A206" s="37"/>
      <c r="B206" s="38"/>
      <c r="C206" s="251" t="s">
        <v>363</v>
      </c>
      <c r="D206" s="251" t="s">
        <v>178</v>
      </c>
      <c r="E206" s="252" t="s">
        <v>364</v>
      </c>
      <c r="F206" s="253" t="s">
        <v>365</v>
      </c>
      <c r="G206" s="254" t="s">
        <v>248</v>
      </c>
      <c r="H206" s="255">
        <v>2</v>
      </c>
      <c r="I206" s="256"/>
      <c r="J206" s="255">
        <f>ROUND(I206*H206,0)</f>
        <v>0</v>
      </c>
      <c r="K206" s="253" t="s">
        <v>129</v>
      </c>
      <c r="L206" s="257"/>
      <c r="M206" s="258" t="s">
        <v>1</v>
      </c>
      <c r="N206" s="259" t="s">
        <v>41</v>
      </c>
      <c r="O206" s="90"/>
      <c r="P206" s="225">
        <f>O206*H206</f>
        <v>0</v>
      </c>
      <c r="Q206" s="225">
        <v>0.0019</v>
      </c>
      <c r="R206" s="225">
        <f>Q206*H206</f>
        <v>0.0038</v>
      </c>
      <c r="S206" s="225">
        <v>0</v>
      </c>
      <c r="T206" s="226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7" t="s">
        <v>162</v>
      </c>
      <c r="AT206" s="227" t="s">
        <v>178</v>
      </c>
      <c r="AU206" s="227" t="s">
        <v>85</v>
      </c>
      <c r="AY206" s="16" t="s">
        <v>123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6" t="s">
        <v>8</v>
      </c>
      <c r="BK206" s="228">
        <f>ROUND(I206*H206,0)</f>
        <v>0</v>
      </c>
      <c r="BL206" s="16" t="s">
        <v>130</v>
      </c>
      <c r="BM206" s="227" t="s">
        <v>366</v>
      </c>
    </row>
    <row r="207" spans="1:65" s="2" customFormat="1" ht="21.75" customHeight="1">
      <c r="A207" s="37"/>
      <c r="B207" s="38"/>
      <c r="C207" s="217" t="s">
        <v>367</v>
      </c>
      <c r="D207" s="217" t="s">
        <v>125</v>
      </c>
      <c r="E207" s="218" t="s">
        <v>368</v>
      </c>
      <c r="F207" s="219" t="s">
        <v>369</v>
      </c>
      <c r="G207" s="220" t="s">
        <v>230</v>
      </c>
      <c r="H207" s="221">
        <v>192</v>
      </c>
      <c r="I207" s="222"/>
      <c r="J207" s="221">
        <f>ROUND(I207*H207,0)</f>
        <v>0</v>
      </c>
      <c r="K207" s="219" t="s">
        <v>129</v>
      </c>
      <c r="L207" s="43"/>
      <c r="M207" s="223" t="s">
        <v>1</v>
      </c>
      <c r="N207" s="224" t="s">
        <v>41</v>
      </c>
      <c r="O207" s="90"/>
      <c r="P207" s="225">
        <f>O207*H207</f>
        <v>0</v>
      </c>
      <c r="Q207" s="225">
        <v>0</v>
      </c>
      <c r="R207" s="225">
        <f>Q207*H207</f>
        <v>0</v>
      </c>
      <c r="S207" s="225">
        <v>0</v>
      </c>
      <c r="T207" s="226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7" t="s">
        <v>130</v>
      </c>
      <c r="AT207" s="227" t="s">
        <v>125</v>
      </c>
      <c r="AU207" s="227" t="s">
        <v>85</v>
      </c>
      <c r="AY207" s="16" t="s">
        <v>123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6" t="s">
        <v>8</v>
      </c>
      <c r="BK207" s="228">
        <f>ROUND(I207*H207,0)</f>
        <v>0</v>
      </c>
      <c r="BL207" s="16" t="s">
        <v>130</v>
      </c>
      <c r="BM207" s="227" t="s">
        <v>370</v>
      </c>
    </row>
    <row r="208" spans="1:65" s="2" customFormat="1" ht="24.15" customHeight="1">
      <c r="A208" s="37"/>
      <c r="B208" s="38"/>
      <c r="C208" s="217" t="s">
        <v>371</v>
      </c>
      <c r="D208" s="217" t="s">
        <v>125</v>
      </c>
      <c r="E208" s="218" t="s">
        <v>372</v>
      </c>
      <c r="F208" s="219" t="s">
        <v>373</v>
      </c>
      <c r="G208" s="220" t="s">
        <v>230</v>
      </c>
      <c r="H208" s="221">
        <v>192</v>
      </c>
      <c r="I208" s="222"/>
      <c r="J208" s="221">
        <f>ROUND(I208*H208,0)</f>
        <v>0</v>
      </c>
      <c r="K208" s="219" t="s">
        <v>129</v>
      </c>
      <c r="L208" s="43"/>
      <c r="M208" s="223" t="s">
        <v>1</v>
      </c>
      <c r="N208" s="224" t="s">
        <v>41</v>
      </c>
      <c r="O208" s="90"/>
      <c r="P208" s="225">
        <f>O208*H208</f>
        <v>0</v>
      </c>
      <c r="Q208" s="225">
        <v>0</v>
      </c>
      <c r="R208" s="225">
        <f>Q208*H208</f>
        <v>0</v>
      </c>
      <c r="S208" s="225">
        <v>0</v>
      </c>
      <c r="T208" s="226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7" t="s">
        <v>130</v>
      </c>
      <c r="AT208" s="227" t="s">
        <v>125</v>
      </c>
      <c r="AU208" s="227" t="s">
        <v>85</v>
      </c>
      <c r="AY208" s="16" t="s">
        <v>123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6" t="s">
        <v>8</v>
      </c>
      <c r="BK208" s="228">
        <f>ROUND(I208*H208,0)</f>
        <v>0</v>
      </c>
      <c r="BL208" s="16" t="s">
        <v>130</v>
      </c>
      <c r="BM208" s="227" t="s">
        <v>374</v>
      </c>
    </row>
    <row r="209" spans="1:65" s="2" customFormat="1" ht="24.15" customHeight="1">
      <c r="A209" s="37"/>
      <c r="B209" s="38"/>
      <c r="C209" s="217" t="s">
        <v>375</v>
      </c>
      <c r="D209" s="217" t="s">
        <v>125</v>
      </c>
      <c r="E209" s="218" t="s">
        <v>376</v>
      </c>
      <c r="F209" s="219" t="s">
        <v>377</v>
      </c>
      <c r="G209" s="220" t="s">
        <v>248</v>
      </c>
      <c r="H209" s="221">
        <v>2</v>
      </c>
      <c r="I209" s="222"/>
      <c r="J209" s="221">
        <f>ROUND(I209*H209,0)</f>
        <v>0</v>
      </c>
      <c r="K209" s="219" t="s">
        <v>206</v>
      </c>
      <c r="L209" s="43"/>
      <c r="M209" s="223" t="s">
        <v>1</v>
      </c>
      <c r="N209" s="224" t="s">
        <v>41</v>
      </c>
      <c r="O209" s="90"/>
      <c r="P209" s="225">
        <f>O209*H209</f>
        <v>0</v>
      </c>
      <c r="Q209" s="225">
        <v>0.45937</v>
      </c>
      <c r="R209" s="225">
        <f>Q209*H209</f>
        <v>0.91874</v>
      </c>
      <c r="S209" s="225">
        <v>0</v>
      </c>
      <c r="T209" s="226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7" t="s">
        <v>130</v>
      </c>
      <c r="AT209" s="227" t="s">
        <v>125</v>
      </c>
      <c r="AU209" s="227" t="s">
        <v>85</v>
      </c>
      <c r="AY209" s="16" t="s">
        <v>123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6" t="s">
        <v>8</v>
      </c>
      <c r="BK209" s="228">
        <f>ROUND(I209*H209,0)</f>
        <v>0</v>
      </c>
      <c r="BL209" s="16" t="s">
        <v>130</v>
      </c>
      <c r="BM209" s="227" t="s">
        <v>378</v>
      </c>
    </row>
    <row r="210" spans="1:65" s="2" customFormat="1" ht="16.5" customHeight="1">
      <c r="A210" s="37"/>
      <c r="B210" s="38"/>
      <c r="C210" s="217" t="s">
        <v>379</v>
      </c>
      <c r="D210" s="217" t="s">
        <v>125</v>
      </c>
      <c r="E210" s="218" t="s">
        <v>380</v>
      </c>
      <c r="F210" s="219" t="s">
        <v>381</v>
      </c>
      <c r="G210" s="220" t="s">
        <v>230</v>
      </c>
      <c r="H210" s="221">
        <v>192</v>
      </c>
      <c r="I210" s="222"/>
      <c r="J210" s="221">
        <f>ROUND(I210*H210,0)</f>
        <v>0</v>
      </c>
      <c r="K210" s="219" t="s">
        <v>206</v>
      </c>
      <c r="L210" s="43"/>
      <c r="M210" s="223" t="s">
        <v>1</v>
      </c>
      <c r="N210" s="224" t="s">
        <v>41</v>
      </c>
      <c r="O210" s="90"/>
      <c r="P210" s="225">
        <f>O210*H210</f>
        <v>0</v>
      </c>
      <c r="Q210" s="225">
        <v>0.00019</v>
      </c>
      <c r="R210" s="225">
        <f>Q210*H210</f>
        <v>0.03648</v>
      </c>
      <c r="S210" s="225">
        <v>0</v>
      </c>
      <c r="T210" s="226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7" t="s">
        <v>130</v>
      </c>
      <c r="AT210" s="227" t="s">
        <v>125</v>
      </c>
      <c r="AU210" s="227" t="s">
        <v>85</v>
      </c>
      <c r="AY210" s="16" t="s">
        <v>123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6" t="s">
        <v>8</v>
      </c>
      <c r="BK210" s="228">
        <f>ROUND(I210*H210,0)</f>
        <v>0</v>
      </c>
      <c r="BL210" s="16" t="s">
        <v>130</v>
      </c>
      <c r="BM210" s="227" t="s">
        <v>382</v>
      </c>
    </row>
    <row r="211" spans="1:65" s="2" customFormat="1" ht="21.75" customHeight="1">
      <c r="A211" s="37"/>
      <c r="B211" s="38"/>
      <c r="C211" s="217" t="s">
        <v>383</v>
      </c>
      <c r="D211" s="217" t="s">
        <v>125</v>
      </c>
      <c r="E211" s="218" t="s">
        <v>384</v>
      </c>
      <c r="F211" s="219" t="s">
        <v>385</v>
      </c>
      <c r="G211" s="220" t="s">
        <v>230</v>
      </c>
      <c r="H211" s="221">
        <v>192</v>
      </c>
      <c r="I211" s="222"/>
      <c r="J211" s="221">
        <f>ROUND(I211*H211,0)</f>
        <v>0</v>
      </c>
      <c r="K211" s="219" t="s">
        <v>206</v>
      </c>
      <c r="L211" s="43"/>
      <c r="M211" s="223" t="s">
        <v>1</v>
      </c>
      <c r="N211" s="224" t="s">
        <v>41</v>
      </c>
      <c r="O211" s="90"/>
      <c r="P211" s="225">
        <f>O211*H211</f>
        <v>0</v>
      </c>
      <c r="Q211" s="225">
        <v>7E-05</v>
      </c>
      <c r="R211" s="225">
        <f>Q211*H211</f>
        <v>0.013439999999999999</v>
      </c>
      <c r="S211" s="225">
        <v>0</v>
      </c>
      <c r="T211" s="226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7" t="s">
        <v>130</v>
      </c>
      <c r="AT211" s="227" t="s">
        <v>125</v>
      </c>
      <c r="AU211" s="227" t="s">
        <v>85</v>
      </c>
      <c r="AY211" s="16" t="s">
        <v>123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6" t="s">
        <v>8</v>
      </c>
      <c r="BK211" s="228">
        <f>ROUND(I211*H211,0)</f>
        <v>0</v>
      </c>
      <c r="BL211" s="16" t="s">
        <v>130</v>
      </c>
      <c r="BM211" s="227" t="s">
        <v>386</v>
      </c>
    </row>
    <row r="212" spans="1:63" s="12" customFormat="1" ht="22.8" customHeight="1">
      <c r="A212" s="12"/>
      <c r="B212" s="201"/>
      <c r="C212" s="202"/>
      <c r="D212" s="203" t="s">
        <v>75</v>
      </c>
      <c r="E212" s="215" t="s">
        <v>168</v>
      </c>
      <c r="F212" s="215" t="s">
        <v>387</v>
      </c>
      <c r="G212" s="202"/>
      <c r="H212" s="202"/>
      <c r="I212" s="205"/>
      <c r="J212" s="216">
        <f>BK212</f>
        <v>0</v>
      </c>
      <c r="K212" s="202"/>
      <c r="L212" s="207"/>
      <c r="M212" s="208"/>
      <c r="N212" s="209"/>
      <c r="O212" s="209"/>
      <c r="P212" s="210">
        <f>SUM(P213:P214)</f>
        <v>0</v>
      </c>
      <c r="Q212" s="209"/>
      <c r="R212" s="210">
        <f>SUM(R213:R214)</f>
        <v>0</v>
      </c>
      <c r="S212" s="209"/>
      <c r="T212" s="211">
        <f>SUM(T213:T214)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2" t="s">
        <v>8</v>
      </c>
      <c r="AT212" s="213" t="s">
        <v>75</v>
      </c>
      <c r="AU212" s="213" t="s">
        <v>8</v>
      </c>
      <c r="AY212" s="212" t="s">
        <v>123</v>
      </c>
      <c r="BK212" s="214">
        <f>SUM(BK213:BK214)</f>
        <v>0</v>
      </c>
    </row>
    <row r="213" spans="1:65" s="2" customFormat="1" ht="21.75" customHeight="1">
      <c r="A213" s="37"/>
      <c r="B213" s="38"/>
      <c r="C213" s="217" t="s">
        <v>388</v>
      </c>
      <c r="D213" s="217" t="s">
        <v>125</v>
      </c>
      <c r="E213" s="218" t="s">
        <v>389</v>
      </c>
      <c r="F213" s="219" t="s">
        <v>390</v>
      </c>
      <c r="G213" s="220" t="s">
        <v>230</v>
      </c>
      <c r="H213" s="221">
        <v>32</v>
      </c>
      <c r="I213" s="222"/>
      <c r="J213" s="221">
        <f>ROUND(I213*H213,0)</f>
        <v>0</v>
      </c>
      <c r="K213" s="219" t="s">
        <v>129</v>
      </c>
      <c r="L213" s="43"/>
      <c r="M213" s="223" t="s">
        <v>1</v>
      </c>
      <c r="N213" s="224" t="s">
        <v>41</v>
      </c>
      <c r="O213" s="90"/>
      <c r="P213" s="225">
        <f>O213*H213</f>
        <v>0</v>
      </c>
      <c r="Q213" s="225">
        <v>0</v>
      </c>
      <c r="R213" s="225">
        <f>Q213*H213</f>
        <v>0</v>
      </c>
      <c r="S213" s="225">
        <v>0</v>
      </c>
      <c r="T213" s="226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7" t="s">
        <v>130</v>
      </c>
      <c r="AT213" s="227" t="s">
        <v>125</v>
      </c>
      <c r="AU213" s="227" t="s">
        <v>85</v>
      </c>
      <c r="AY213" s="16" t="s">
        <v>123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6" t="s">
        <v>8</v>
      </c>
      <c r="BK213" s="228">
        <f>ROUND(I213*H213,0)</f>
        <v>0</v>
      </c>
      <c r="BL213" s="16" t="s">
        <v>130</v>
      </c>
      <c r="BM213" s="227" t="s">
        <v>391</v>
      </c>
    </row>
    <row r="214" spans="1:51" s="13" customFormat="1" ht="12">
      <c r="A214" s="13"/>
      <c r="B214" s="229"/>
      <c r="C214" s="230"/>
      <c r="D214" s="231" t="s">
        <v>132</v>
      </c>
      <c r="E214" s="232" t="s">
        <v>1</v>
      </c>
      <c r="F214" s="233" t="s">
        <v>137</v>
      </c>
      <c r="G214" s="230"/>
      <c r="H214" s="234">
        <v>32</v>
      </c>
      <c r="I214" s="235"/>
      <c r="J214" s="230"/>
      <c r="K214" s="230"/>
      <c r="L214" s="236"/>
      <c r="M214" s="237"/>
      <c r="N214" s="238"/>
      <c r="O214" s="238"/>
      <c r="P214" s="238"/>
      <c r="Q214" s="238"/>
      <c r="R214" s="238"/>
      <c r="S214" s="238"/>
      <c r="T214" s="23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0" t="s">
        <v>132</v>
      </c>
      <c r="AU214" s="240" t="s">
        <v>85</v>
      </c>
      <c r="AV214" s="13" t="s">
        <v>85</v>
      </c>
      <c r="AW214" s="13" t="s">
        <v>32</v>
      </c>
      <c r="AX214" s="13" t="s">
        <v>8</v>
      </c>
      <c r="AY214" s="240" t="s">
        <v>123</v>
      </c>
    </row>
    <row r="215" spans="1:63" s="12" customFormat="1" ht="22.8" customHeight="1">
      <c r="A215" s="12"/>
      <c r="B215" s="201"/>
      <c r="C215" s="202"/>
      <c r="D215" s="203" t="s">
        <v>75</v>
      </c>
      <c r="E215" s="215" t="s">
        <v>392</v>
      </c>
      <c r="F215" s="215" t="s">
        <v>393</v>
      </c>
      <c r="G215" s="202"/>
      <c r="H215" s="202"/>
      <c r="I215" s="205"/>
      <c r="J215" s="216">
        <f>BK215</f>
        <v>0</v>
      </c>
      <c r="K215" s="202"/>
      <c r="L215" s="207"/>
      <c r="M215" s="208"/>
      <c r="N215" s="209"/>
      <c r="O215" s="209"/>
      <c r="P215" s="210">
        <f>SUM(P216:P219)</f>
        <v>0</v>
      </c>
      <c r="Q215" s="209"/>
      <c r="R215" s="210">
        <f>SUM(R216:R219)</f>
        <v>0</v>
      </c>
      <c r="S215" s="209"/>
      <c r="T215" s="211">
        <f>SUM(T216:T219)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2" t="s">
        <v>8</v>
      </c>
      <c r="AT215" s="213" t="s">
        <v>75</v>
      </c>
      <c r="AU215" s="213" t="s">
        <v>8</v>
      </c>
      <c r="AY215" s="212" t="s">
        <v>123</v>
      </c>
      <c r="BK215" s="214">
        <f>SUM(BK216:BK219)</f>
        <v>0</v>
      </c>
    </row>
    <row r="216" spans="1:65" s="2" customFormat="1" ht="24.15" customHeight="1">
      <c r="A216" s="37"/>
      <c r="B216" s="38"/>
      <c r="C216" s="217" t="s">
        <v>394</v>
      </c>
      <c r="D216" s="217" t="s">
        <v>125</v>
      </c>
      <c r="E216" s="218" t="s">
        <v>395</v>
      </c>
      <c r="F216" s="219" t="s">
        <v>396</v>
      </c>
      <c r="G216" s="220" t="s">
        <v>165</v>
      </c>
      <c r="H216" s="221">
        <v>99.65</v>
      </c>
      <c r="I216" s="222"/>
      <c r="J216" s="221">
        <f>ROUND(I216*H216,0)</f>
        <v>0</v>
      </c>
      <c r="K216" s="219" t="s">
        <v>129</v>
      </c>
      <c r="L216" s="43"/>
      <c r="M216" s="223" t="s">
        <v>1</v>
      </c>
      <c r="N216" s="224" t="s">
        <v>41</v>
      </c>
      <c r="O216" s="90"/>
      <c r="P216" s="225">
        <f>O216*H216</f>
        <v>0</v>
      </c>
      <c r="Q216" s="225">
        <v>0</v>
      </c>
      <c r="R216" s="225">
        <f>Q216*H216</f>
        <v>0</v>
      </c>
      <c r="S216" s="225">
        <v>0</v>
      </c>
      <c r="T216" s="226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7" t="s">
        <v>130</v>
      </c>
      <c r="AT216" s="227" t="s">
        <v>125</v>
      </c>
      <c r="AU216" s="227" t="s">
        <v>85</v>
      </c>
      <c r="AY216" s="16" t="s">
        <v>123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6" t="s">
        <v>8</v>
      </c>
      <c r="BK216" s="228">
        <f>ROUND(I216*H216,0)</f>
        <v>0</v>
      </c>
      <c r="BL216" s="16" t="s">
        <v>130</v>
      </c>
      <c r="BM216" s="227" t="s">
        <v>397</v>
      </c>
    </row>
    <row r="217" spans="1:65" s="2" customFormat="1" ht="33" customHeight="1">
      <c r="A217" s="37"/>
      <c r="B217" s="38"/>
      <c r="C217" s="217" t="s">
        <v>398</v>
      </c>
      <c r="D217" s="217" t="s">
        <v>125</v>
      </c>
      <c r="E217" s="218" t="s">
        <v>399</v>
      </c>
      <c r="F217" s="219" t="s">
        <v>400</v>
      </c>
      <c r="G217" s="220" t="s">
        <v>165</v>
      </c>
      <c r="H217" s="221">
        <v>99.65</v>
      </c>
      <c r="I217" s="222"/>
      <c r="J217" s="221">
        <f>ROUND(I217*H217,0)</f>
        <v>0</v>
      </c>
      <c r="K217" s="219" t="s">
        <v>129</v>
      </c>
      <c r="L217" s="43"/>
      <c r="M217" s="223" t="s">
        <v>1</v>
      </c>
      <c r="N217" s="224" t="s">
        <v>41</v>
      </c>
      <c r="O217" s="90"/>
      <c r="P217" s="225">
        <f>O217*H217</f>
        <v>0</v>
      </c>
      <c r="Q217" s="225">
        <v>0</v>
      </c>
      <c r="R217" s="225">
        <f>Q217*H217</f>
        <v>0</v>
      </c>
      <c r="S217" s="225">
        <v>0</v>
      </c>
      <c r="T217" s="226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7" t="s">
        <v>130</v>
      </c>
      <c r="AT217" s="227" t="s">
        <v>125</v>
      </c>
      <c r="AU217" s="227" t="s">
        <v>85</v>
      </c>
      <c r="AY217" s="16" t="s">
        <v>123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6" t="s">
        <v>8</v>
      </c>
      <c r="BK217" s="228">
        <f>ROUND(I217*H217,0)</f>
        <v>0</v>
      </c>
      <c r="BL217" s="16" t="s">
        <v>130</v>
      </c>
      <c r="BM217" s="227" t="s">
        <v>401</v>
      </c>
    </row>
    <row r="218" spans="1:65" s="2" customFormat="1" ht="24.15" customHeight="1">
      <c r="A218" s="37"/>
      <c r="B218" s="38"/>
      <c r="C218" s="217" t="s">
        <v>402</v>
      </c>
      <c r="D218" s="217" t="s">
        <v>125</v>
      </c>
      <c r="E218" s="218" t="s">
        <v>403</v>
      </c>
      <c r="F218" s="219" t="s">
        <v>404</v>
      </c>
      <c r="G218" s="220" t="s">
        <v>165</v>
      </c>
      <c r="H218" s="221">
        <v>398.6</v>
      </c>
      <c r="I218" s="222"/>
      <c r="J218" s="221">
        <f>ROUND(I218*H218,0)</f>
        <v>0</v>
      </c>
      <c r="K218" s="219" t="s">
        <v>129</v>
      </c>
      <c r="L218" s="43"/>
      <c r="M218" s="223" t="s">
        <v>1</v>
      </c>
      <c r="N218" s="224" t="s">
        <v>41</v>
      </c>
      <c r="O218" s="90"/>
      <c r="P218" s="225">
        <f>O218*H218</f>
        <v>0</v>
      </c>
      <c r="Q218" s="225">
        <v>0</v>
      </c>
      <c r="R218" s="225">
        <f>Q218*H218</f>
        <v>0</v>
      </c>
      <c r="S218" s="225">
        <v>0</v>
      </c>
      <c r="T218" s="226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7" t="s">
        <v>130</v>
      </c>
      <c r="AT218" s="227" t="s">
        <v>125</v>
      </c>
      <c r="AU218" s="227" t="s">
        <v>85</v>
      </c>
      <c r="AY218" s="16" t="s">
        <v>123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6" t="s">
        <v>8</v>
      </c>
      <c r="BK218" s="228">
        <f>ROUND(I218*H218,0)</f>
        <v>0</v>
      </c>
      <c r="BL218" s="16" t="s">
        <v>130</v>
      </c>
      <c r="BM218" s="227" t="s">
        <v>405</v>
      </c>
    </row>
    <row r="219" spans="1:51" s="13" customFormat="1" ht="12">
      <c r="A219" s="13"/>
      <c r="B219" s="229"/>
      <c r="C219" s="230"/>
      <c r="D219" s="231" t="s">
        <v>132</v>
      </c>
      <c r="E219" s="230"/>
      <c r="F219" s="233" t="s">
        <v>406</v>
      </c>
      <c r="G219" s="230"/>
      <c r="H219" s="234">
        <v>398.6</v>
      </c>
      <c r="I219" s="235"/>
      <c r="J219" s="230"/>
      <c r="K219" s="230"/>
      <c r="L219" s="236"/>
      <c r="M219" s="237"/>
      <c r="N219" s="238"/>
      <c r="O219" s="238"/>
      <c r="P219" s="238"/>
      <c r="Q219" s="238"/>
      <c r="R219" s="238"/>
      <c r="S219" s="238"/>
      <c r="T219" s="23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0" t="s">
        <v>132</v>
      </c>
      <c r="AU219" s="240" t="s">
        <v>85</v>
      </c>
      <c r="AV219" s="13" t="s">
        <v>85</v>
      </c>
      <c r="AW219" s="13" t="s">
        <v>4</v>
      </c>
      <c r="AX219" s="13" t="s">
        <v>8</v>
      </c>
      <c r="AY219" s="240" t="s">
        <v>123</v>
      </c>
    </row>
    <row r="220" spans="1:63" s="12" customFormat="1" ht="22.8" customHeight="1">
      <c r="A220" s="12"/>
      <c r="B220" s="201"/>
      <c r="C220" s="202"/>
      <c r="D220" s="203" t="s">
        <v>75</v>
      </c>
      <c r="E220" s="215" t="s">
        <v>407</v>
      </c>
      <c r="F220" s="215" t="s">
        <v>408</v>
      </c>
      <c r="G220" s="202"/>
      <c r="H220" s="202"/>
      <c r="I220" s="205"/>
      <c r="J220" s="216">
        <f>BK220</f>
        <v>0</v>
      </c>
      <c r="K220" s="202"/>
      <c r="L220" s="207"/>
      <c r="M220" s="208"/>
      <c r="N220" s="209"/>
      <c r="O220" s="209"/>
      <c r="P220" s="210">
        <f>P221</f>
        <v>0</v>
      </c>
      <c r="Q220" s="209"/>
      <c r="R220" s="210">
        <f>R221</f>
        <v>0</v>
      </c>
      <c r="S220" s="209"/>
      <c r="T220" s="211">
        <f>T221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12" t="s">
        <v>8</v>
      </c>
      <c r="AT220" s="213" t="s">
        <v>75</v>
      </c>
      <c r="AU220" s="213" t="s">
        <v>8</v>
      </c>
      <c r="AY220" s="212" t="s">
        <v>123</v>
      </c>
      <c r="BK220" s="214">
        <f>BK221</f>
        <v>0</v>
      </c>
    </row>
    <row r="221" spans="1:65" s="2" customFormat="1" ht="24.15" customHeight="1">
      <c r="A221" s="37"/>
      <c r="B221" s="38"/>
      <c r="C221" s="217" t="s">
        <v>409</v>
      </c>
      <c r="D221" s="217" t="s">
        <v>125</v>
      </c>
      <c r="E221" s="218" t="s">
        <v>410</v>
      </c>
      <c r="F221" s="219" t="s">
        <v>411</v>
      </c>
      <c r="G221" s="220" t="s">
        <v>165</v>
      </c>
      <c r="H221" s="221">
        <v>5.9</v>
      </c>
      <c r="I221" s="222"/>
      <c r="J221" s="221">
        <f>ROUND(I221*H221,0)</f>
        <v>0</v>
      </c>
      <c r="K221" s="219" t="s">
        <v>129</v>
      </c>
      <c r="L221" s="43"/>
      <c r="M221" s="223" t="s">
        <v>1</v>
      </c>
      <c r="N221" s="224" t="s">
        <v>41</v>
      </c>
      <c r="O221" s="90"/>
      <c r="P221" s="225">
        <f>O221*H221</f>
        <v>0</v>
      </c>
      <c r="Q221" s="225">
        <v>0</v>
      </c>
      <c r="R221" s="225">
        <f>Q221*H221</f>
        <v>0</v>
      </c>
      <c r="S221" s="225">
        <v>0</v>
      </c>
      <c r="T221" s="226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7" t="s">
        <v>130</v>
      </c>
      <c r="AT221" s="227" t="s">
        <v>125</v>
      </c>
      <c r="AU221" s="227" t="s">
        <v>85</v>
      </c>
      <c r="AY221" s="16" t="s">
        <v>123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6" t="s">
        <v>8</v>
      </c>
      <c r="BK221" s="228">
        <f>ROUND(I221*H221,0)</f>
        <v>0</v>
      </c>
      <c r="BL221" s="16" t="s">
        <v>130</v>
      </c>
      <c r="BM221" s="227" t="s">
        <v>412</v>
      </c>
    </row>
    <row r="222" spans="1:63" s="12" customFormat="1" ht="25.9" customHeight="1">
      <c r="A222" s="12"/>
      <c r="B222" s="201"/>
      <c r="C222" s="202"/>
      <c r="D222" s="203" t="s">
        <v>75</v>
      </c>
      <c r="E222" s="204" t="s">
        <v>413</v>
      </c>
      <c r="F222" s="204" t="s">
        <v>414</v>
      </c>
      <c r="G222" s="202"/>
      <c r="H222" s="202"/>
      <c r="I222" s="205"/>
      <c r="J222" s="206">
        <f>BK222</f>
        <v>0</v>
      </c>
      <c r="K222" s="202"/>
      <c r="L222" s="207"/>
      <c r="M222" s="208"/>
      <c r="N222" s="209"/>
      <c r="O222" s="209"/>
      <c r="P222" s="210">
        <f>P223+P228+P230</f>
        <v>0</v>
      </c>
      <c r="Q222" s="209"/>
      <c r="R222" s="210">
        <f>R223+R228+R230</f>
        <v>0</v>
      </c>
      <c r="S222" s="209"/>
      <c r="T222" s="211">
        <f>T223+T228+T230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2" t="s">
        <v>148</v>
      </c>
      <c r="AT222" s="213" t="s">
        <v>75</v>
      </c>
      <c r="AU222" s="213" t="s">
        <v>76</v>
      </c>
      <c r="AY222" s="212" t="s">
        <v>123</v>
      </c>
      <c r="BK222" s="214">
        <f>BK223+BK228+BK230</f>
        <v>0</v>
      </c>
    </row>
    <row r="223" spans="1:63" s="12" customFormat="1" ht="22.8" customHeight="1">
      <c r="A223" s="12"/>
      <c r="B223" s="201"/>
      <c r="C223" s="202"/>
      <c r="D223" s="203" t="s">
        <v>75</v>
      </c>
      <c r="E223" s="215" t="s">
        <v>415</v>
      </c>
      <c r="F223" s="215" t="s">
        <v>416</v>
      </c>
      <c r="G223" s="202"/>
      <c r="H223" s="202"/>
      <c r="I223" s="205"/>
      <c r="J223" s="216">
        <f>BK223</f>
        <v>0</v>
      </c>
      <c r="K223" s="202"/>
      <c r="L223" s="207"/>
      <c r="M223" s="208"/>
      <c r="N223" s="209"/>
      <c r="O223" s="209"/>
      <c r="P223" s="210">
        <f>SUM(P224:P227)</f>
        <v>0</v>
      </c>
      <c r="Q223" s="209"/>
      <c r="R223" s="210">
        <f>SUM(R224:R227)</f>
        <v>0</v>
      </c>
      <c r="S223" s="209"/>
      <c r="T223" s="211">
        <f>SUM(T224:T227)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2" t="s">
        <v>148</v>
      </c>
      <c r="AT223" s="213" t="s">
        <v>75</v>
      </c>
      <c r="AU223" s="213" t="s">
        <v>8</v>
      </c>
      <c r="AY223" s="212" t="s">
        <v>123</v>
      </c>
      <c r="BK223" s="214">
        <f>SUM(BK224:BK227)</f>
        <v>0</v>
      </c>
    </row>
    <row r="224" spans="1:65" s="2" customFormat="1" ht="16.5" customHeight="1">
      <c r="A224" s="37"/>
      <c r="B224" s="38"/>
      <c r="C224" s="217" t="s">
        <v>417</v>
      </c>
      <c r="D224" s="217" t="s">
        <v>125</v>
      </c>
      <c r="E224" s="218" t="s">
        <v>418</v>
      </c>
      <c r="F224" s="219" t="s">
        <v>419</v>
      </c>
      <c r="G224" s="220" t="s">
        <v>420</v>
      </c>
      <c r="H224" s="221">
        <v>1</v>
      </c>
      <c r="I224" s="222"/>
      <c r="J224" s="221">
        <f>ROUND(I224*H224,0)</f>
        <v>0</v>
      </c>
      <c r="K224" s="219" t="s">
        <v>129</v>
      </c>
      <c r="L224" s="43"/>
      <c r="M224" s="223" t="s">
        <v>1</v>
      </c>
      <c r="N224" s="224" t="s">
        <v>41</v>
      </c>
      <c r="O224" s="90"/>
      <c r="P224" s="225">
        <f>O224*H224</f>
        <v>0</v>
      </c>
      <c r="Q224" s="225">
        <v>0</v>
      </c>
      <c r="R224" s="225">
        <f>Q224*H224</f>
        <v>0</v>
      </c>
      <c r="S224" s="225">
        <v>0</v>
      </c>
      <c r="T224" s="226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7" t="s">
        <v>421</v>
      </c>
      <c r="AT224" s="227" t="s">
        <v>125</v>
      </c>
      <c r="AU224" s="227" t="s">
        <v>85</v>
      </c>
      <c r="AY224" s="16" t="s">
        <v>123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6" t="s">
        <v>8</v>
      </c>
      <c r="BK224" s="228">
        <f>ROUND(I224*H224,0)</f>
        <v>0</v>
      </c>
      <c r="BL224" s="16" t="s">
        <v>421</v>
      </c>
      <c r="BM224" s="227" t="s">
        <v>422</v>
      </c>
    </row>
    <row r="225" spans="1:65" s="2" customFormat="1" ht="16.5" customHeight="1">
      <c r="A225" s="37"/>
      <c r="B225" s="38"/>
      <c r="C225" s="217" t="s">
        <v>423</v>
      </c>
      <c r="D225" s="217" t="s">
        <v>125</v>
      </c>
      <c r="E225" s="218" t="s">
        <v>424</v>
      </c>
      <c r="F225" s="219" t="s">
        <v>425</v>
      </c>
      <c r="G225" s="220" t="s">
        <v>420</v>
      </c>
      <c r="H225" s="221">
        <v>1</v>
      </c>
      <c r="I225" s="222"/>
      <c r="J225" s="221">
        <f>ROUND(I225*H225,0)</f>
        <v>0</v>
      </c>
      <c r="K225" s="219" t="s">
        <v>129</v>
      </c>
      <c r="L225" s="43"/>
      <c r="M225" s="223" t="s">
        <v>1</v>
      </c>
      <c r="N225" s="224" t="s">
        <v>41</v>
      </c>
      <c r="O225" s="90"/>
      <c r="P225" s="225">
        <f>O225*H225</f>
        <v>0</v>
      </c>
      <c r="Q225" s="225">
        <v>0</v>
      </c>
      <c r="R225" s="225">
        <f>Q225*H225</f>
        <v>0</v>
      </c>
      <c r="S225" s="225">
        <v>0</v>
      </c>
      <c r="T225" s="226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7" t="s">
        <v>421</v>
      </c>
      <c r="AT225" s="227" t="s">
        <v>125</v>
      </c>
      <c r="AU225" s="227" t="s">
        <v>85</v>
      </c>
      <c r="AY225" s="16" t="s">
        <v>123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6" t="s">
        <v>8</v>
      </c>
      <c r="BK225" s="228">
        <f>ROUND(I225*H225,0)</f>
        <v>0</v>
      </c>
      <c r="BL225" s="16" t="s">
        <v>421</v>
      </c>
      <c r="BM225" s="227" t="s">
        <v>426</v>
      </c>
    </row>
    <row r="226" spans="1:65" s="2" customFormat="1" ht="16.5" customHeight="1">
      <c r="A226" s="37"/>
      <c r="B226" s="38"/>
      <c r="C226" s="217" t="s">
        <v>427</v>
      </c>
      <c r="D226" s="217" t="s">
        <v>125</v>
      </c>
      <c r="E226" s="218" t="s">
        <v>428</v>
      </c>
      <c r="F226" s="219" t="s">
        <v>429</v>
      </c>
      <c r="G226" s="220" t="s">
        <v>420</v>
      </c>
      <c r="H226" s="221">
        <v>1</v>
      </c>
      <c r="I226" s="222"/>
      <c r="J226" s="221">
        <f>ROUND(I226*H226,0)</f>
        <v>0</v>
      </c>
      <c r="K226" s="219" t="s">
        <v>129</v>
      </c>
      <c r="L226" s="43"/>
      <c r="M226" s="223" t="s">
        <v>1</v>
      </c>
      <c r="N226" s="224" t="s">
        <v>41</v>
      </c>
      <c r="O226" s="90"/>
      <c r="P226" s="225">
        <f>O226*H226</f>
        <v>0</v>
      </c>
      <c r="Q226" s="225">
        <v>0</v>
      </c>
      <c r="R226" s="225">
        <f>Q226*H226</f>
        <v>0</v>
      </c>
      <c r="S226" s="225">
        <v>0</v>
      </c>
      <c r="T226" s="226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7" t="s">
        <v>421</v>
      </c>
      <c r="AT226" s="227" t="s">
        <v>125</v>
      </c>
      <c r="AU226" s="227" t="s">
        <v>85</v>
      </c>
      <c r="AY226" s="16" t="s">
        <v>123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6" t="s">
        <v>8</v>
      </c>
      <c r="BK226" s="228">
        <f>ROUND(I226*H226,0)</f>
        <v>0</v>
      </c>
      <c r="BL226" s="16" t="s">
        <v>421</v>
      </c>
      <c r="BM226" s="227" t="s">
        <v>430</v>
      </c>
    </row>
    <row r="227" spans="1:65" s="2" customFormat="1" ht="16.5" customHeight="1">
      <c r="A227" s="37"/>
      <c r="B227" s="38"/>
      <c r="C227" s="217" t="s">
        <v>431</v>
      </c>
      <c r="D227" s="217" t="s">
        <v>125</v>
      </c>
      <c r="E227" s="218" t="s">
        <v>432</v>
      </c>
      <c r="F227" s="219" t="s">
        <v>433</v>
      </c>
      <c r="G227" s="220" t="s">
        <v>420</v>
      </c>
      <c r="H227" s="221">
        <v>1</v>
      </c>
      <c r="I227" s="222"/>
      <c r="J227" s="221">
        <f>ROUND(I227*H227,0)</f>
        <v>0</v>
      </c>
      <c r="K227" s="219" t="s">
        <v>129</v>
      </c>
      <c r="L227" s="43"/>
      <c r="M227" s="223" t="s">
        <v>1</v>
      </c>
      <c r="N227" s="224" t="s">
        <v>41</v>
      </c>
      <c r="O227" s="90"/>
      <c r="P227" s="225">
        <f>O227*H227</f>
        <v>0</v>
      </c>
      <c r="Q227" s="225">
        <v>0</v>
      </c>
      <c r="R227" s="225">
        <f>Q227*H227</f>
        <v>0</v>
      </c>
      <c r="S227" s="225">
        <v>0</v>
      </c>
      <c r="T227" s="226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7" t="s">
        <v>421</v>
      </c>
      <c r="AT227" s="227" t="s">
        <v>125</v>
      </c>
      <c r="AU227" s="227" t="s">
        <v>85</v>
      </c>
      <c r="AY227" s="16" t="s">
        <v>123</v>
      </c>
      <c r="BE227" s="228">
        <f>IF(N227="základní",J227,0)</f>
        <v>0</v>
      </c>
      <c r="BF227" s="228">
        <f>IF(N227="snížená",J227,0)</f>
        <v>0</v>
      </c>
      <c r="BG227" s="228">
        <f>IF(N227="zákl. přenesená",J227,0)</f>
        <v>0</v>
      </c>
      <c r="BH227" s="228">
        <f>IF(N227="sníž. přenesená",J227,0)</f>
        <v>0</v>
      </c>
      <c r="BI227" s="228">
        <f>IF(N227="nulová",J227,0)</f>
        <v>0</v>
      </c>
      <c r="BJ227" s="16" t="s">
        <v>8</v>
      </c>
      <c r="BK227" s="228">
        <f>ROUND(I227*H227,0)</f>
        <v>0</v>
      </c>
      <c r="BL227" s="16" t="s">
        <v>421</v>
      </c>
      <c r="BM227" s="227" t="s">
        <v>434</v>
      </c>
    </row>
    <row r="228" spans="1:63" s="12" customFormat="1" ht="22.8" customHeight="1">
      <c r="A228" s="12"/>
      <c r="B228" s="201"/>
      <c r="C228" s="202"/>
      <c r="D228" s="203" t="s">
        <v>75</v>
      </c>
      <c r="E228" s="215" t="s">
        <v>435</v>
      </c>
      <c r="F228" s="215" t="s">
        <v>436</v>
      </c>
      <c r="G228" s="202"/>
      <c r="H228" s="202"/>
      <c r="I228" s="205"/>
      <c r="J228" s="216">
        <f>BK228</f>
        <v>0</v>
      </c>
      <c r="K228" s="202"/>
      <c r="L228" s="207"/>
      <c r="M228" s="208"/>
      <c r="N228" s="209"/>
      <c r="O228" s="209"/>
      <c r="P228" s="210">
        <f>P229</f>
        <v>0</v>
      </c>
      <c r="Q228" s="209"/>
      <c r="R228" s="210">
        <f>R229</f>
        <v>0</v>
      </c>
      <c r="S228" s="209"/>
      <c r="T228" s="211">
        <f>T229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2" t="s">
        <v>148</v>
      </c>
      <c r="AT228" s="213" t="s">
        <v>75</v>
      </c>
      <c r="AU228" s="213" t="s">
        <v>8</v>
      </c>
      <c r="AY228" s="212" t="s">
        <v>123</v>
      </c>
      <c r="BK228" s="214">
        <f>BK229</f>
        <v>0</v>
      </c>
    </row>
    <row r="229" spans="1:65" s="2" customFormat="1" ht="16.5" customHeight="1">
      <c r="A229" s="37"/>
      <c r="B229" s="38"/>
      <c r="C229" s="217" t="s">
        <v>437</v>
      </c>
      <c r="D229" s="217" t="s">
        <v>125</v>
      </c>
      <c r="E229" s="218" t="s">
        <v>438</v>
      </c>
      <c r="F229" s="219" t="s">
        <v>439</v>
      </c>
      <c r="G229" s="220" t="s">
        <v>420</v>
      </c>
      <c r="H229" s="221">
        <v>1</v>
      </c>
      <c r="I229" s="222"/>
      <c r="J229" s="221">
        <f>ROUND(I229*H229,0)</f>
        <v>0</v>
      </c>
      <c r="K229" s="219" t="s">
        <v>129</v>
      </c>
      <c r="L229" s="43"/>
      <c r="M229" s="223" t="s">
        <v>1</v>
      </c>
      <c r="N229" s="224" t="s">
        <v>41</v>
      </c>
      <c r="O229" s="90"/>
      <c r="P229" s="225">
        <f>O229*H229</f>
        <v>0</v>
      </c>
      <c r="Q229" s="225">
        <v>0</v>
      </c>
      <c r="R229" s="225">
        <f>Q229*H229</f>
        <v>0</v>
      </c>
      <c r="S229" s="225">
        <v>0</v>
      </c>
      <c r="T229" s="226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7" t="s">
        <v>421</v>
      </c>
      <c r="AT229" s="227" t="s">
        <v>125</v>
      </c>
      <c r="AU229" s="227" t="s">
        <v>85</v>
      </c>
      <c r="AY229" s="16" t="s">
        <v>123</v>
      </c>
      <c r="BE229" s="228">
        <f>IF(N229="základní",J229,0)</f>
        <v>0</v>
      </c>
      <c r="BF229" s="228">
        <f>IF(N229="snížená",J229,0)</f>
        <v>0</v>
      </c>
      <c r="BG229" s="228">
        <f>IF(N229="zákl. přenesená",J229,0)</f>
        <v>0</v>
      </c>
      <c r="BH229" s="228">
        <f>IF(N229="sníž. přenesená",J229,0)</f>
        <v>0</v>
      </c>
      <c r="BI229" s="228">
        <f>IF(N229="nulová",J229,0)</f>
        <v>0</v>
      </c>
      <c r="BJ229" s="16" t="s">
        <v>8</v>
      </c>
      <c r="BK229" s="228">
        <f>ROUND(I229*H229,0)</f>
        <v>0</v>
      </c>
      <c r="BL229" s="16" t="s">
        <v>421</v>
      </c>
      <c r="BM229" s="227" t="s">
        <v>440</v>
      </c>
    </row>
    <row r="230" spans="1:63" s="12" customFormat="1" ht="22.8" customHeight="1">
      <c r="A230" s="12"/>
      <c r="B230" s="201"/>
      <c r="C230" s="202"/>
      <c r="D230" s="203" t="s">
        <v>75</v>
      </c>
      <c r="E230" s="215" t="s">
        <v>441</v>
      </c>
      <c r="F230" s="215" t="s">
        <v>442</v>
      </c>
      <c r="G230" s="202"/>
      <c r="H230" s="202"/>
      <c r="I230" s="205"/>
      <c r="J230" s="216">
        <f>BK230</f>
        <v>0</v>
      </c>
      <c r="K230" s="202"/>
      <c r="L230" s="207"/>
      <c r="M230" s="208"/>
      <c r="N230" s="209"/>
      <c r="O230" s="209"/>
      <c r="P230" s="210">
        <f>SUM(P231:P232)</f>
        <v>0</v>
      </c>
      <c r="Q230" s="209"/>
      <c r="R230" s="210">
        <f>SUM(R231:R232)</f>
        <v>0</v>
      </c>
      <c r="S230" s="209"/>
      <c r="T230" s="211">
        <f>SUM(T231:T232)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2" t="s">
        <v>148</v>
      </c>
      <c r="AT230" s="213" t="s">
        <v>75</v>
      </c>
      <c r="AU230" s="213" t="s">
        <v>8</v>
      </c>
      <c r="AY230" s="212" t="s">
        <v>123</v>
      </c>
      <c r="BK230" s="214">
        <f>SUM(BK231:BK232)</f>
        <v>0</v>
      </c>
    </row>
    <row r="231" spans="1:65" s="2" customFormat="1" ht="33" customHeight="1">
      <c r="A231" s="37"/>
      <c r="B231" s="38"/>
      <c r="C231" s="217" t="s">
        <v>443</v>
      </c>
      <c r="D231" s="217" t="s">
        <v>125</v>
      </c>
      <c r="E231" s="218" t="s">
        <v>444</v>
      </c>
      <c r="F231" s="219" t="s">
        <v>445</v>
      </c>
      <c r="G231" s="220" t="s">
        <v>420</v>
      </c>
      <c r="H231" s="221">
        <v>1</v>
      </c>
      <c r="I231" s="222"/>
      <c r="J231" s="221">
        <f>ROUND(I231*H231,0)</f>
        <v>0</v>
      </c>
      <c r="K231" s="219" t="s">
        <v>129</v>
      </c>
      <c r="L231" s="43"/>
      <c r="M231" s="223" t="s">
        <v>1</v>
      </c>
      <c r="N231" s="224" t="s">
        <v>41</v>
      </c>
      <c r="O231" s="90"/>
      <c r="P231" s="225">
        <f>O231*H231</f>
        <v>0</v>
      </c>
      <c r="Q231" s="225">
        <v>0</v>
      </c>
      <c r="R231" s="225">
        <f>Q231*H231</f>
        <v>0</v>
      </c>
      <c r="S231" s="225">
        <v>0</v>
      </c>
      <c r="T231" s="226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7" t="s">
        <v>421</v>
      </c>
      <c r="AT231" s="227" t="s">
        <v>125</v>
      </c>
      <c r="AU231" s="227" t="s">
        <v>85</v>
      </c>
      <c r="AY231" s="16" t="s">
        <v>123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6" t="s">
        <v>8</v>
      </c>
      <c r="BK231" s="228">
        <f>ROUND(I231*H231,0)</f>
        <v>0</v>
      </c>
      <c r="BL231" s="16" t="s">
        <v>421</v>
      </c>
      <c r="BM231" s="227" t="s">
        <v>446</v>
      </c>
    </row>
    <row r="232" spans="1:65" s="2" customFormat="1" ht="24.15" customHeight="1">
      <c r="A232" s="37"/>
      <c r="B232" s="38"/>
      <c r="C232" s="217" t="s">
        <v>447</v>
      </c>
      <c r="D232" s="217" t="s">
        <v>125</v>
      </c>
      <c r="E232" s="218" t="s">
        <v>448</v>
      </c>
      <c r="F232" s="219" t="s">
        <v>449</v>
      </c>
      <c r="G232" s="220" t="s">
        <v>420</v>
      </c>
      <c r="H232" s="221">
        <v>1</v>
      </c>
      <c r="I232" s="222"/>
      <c r="J232" s="221">
        <f>ROUND(I232*H232,0)</f>
        <v>0</v>
      </c>
      <c r="K232" s="219" t="s">
        <v>129</v>
      </c>
      <c r="L232" s="43"/>
      <c r="M232" s="260" t="s">
        <v>1</v>
      </c>
      <c r="N232" s="261" t="s">
        <v>41</v>
      </c>
      <c r="O232" s="262"/>
      <c r="P232" s="263">
        <f>O232*H232</f>
        <v>0</v>
      </c>
      <c r="Q232" s="263">
        <v>0</v>
      </c>
      <c r="R232" s="263">
        <f>Q232*H232</f>
        <v>0</v>
      </c>
      <c r="S232" s="263">
        <v>0</v>
      </c>
      <c r="T232" s="264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7" t="s">
        <v>421</v>
      </c>
      <c r="AT232" s="227" t="s">
        <v>125</v>
      </c>
      <c r="AU232" s="227" t="s">
        <v>85</v>
      </c>
      <c r="AY232" s="16" t="s">
        <v>123</v>
      </c>
      <c r="BE232" s="228">
        <f>IF(N232="základní",J232,0)</f>
        <v>0</v>
      </c>
      <c r="BF232" s="228">
        <f>IF(N232="snížená",J232,0)</f>
        <v>0</v>
      </c>
      <c r="BG232" s="228">
        <f>IF(N232="zákl. přenesená",J232,0)</f>
        <v>0</v>
      </c>
      <c r="BH232" s="228">
        <f>IF(N232="sníž. přenesená",J232,0)</f>
        <v>0</v>
      </c>
      <c r="BI232" s="228">
        <f>IF(N232="nulová",J232,0)</f>
        <v>0</v>
      </c>
      <c r="BJ232" s="16" t="s">
        <v>8</v>
      </c>
      <c r="BK232" s="228">
        <f>ROUND(I232*H232,0)</f>
        <v>0</v>
      </c>
      <c r="BL232" s="16" t="s">
        <v>421</v>
      </c>
      <c r="BM232" s="227" t="s">
        <v>450</v>
      </c>
    </row>
    <row r="233" spans="1:31" s="2" customFormat="1" ht="6.95" customHeight="1">
      <c r="A233" s="37"/>
      <c r="B233" s="65"/>
      <c r="C233" s="66"/>
      <c r="D233" s="66"/>
      <c r="E233" s="66"/>
      <c r="F233" s="66"/>
      <c r="G233" s="66"/>
      <c r="H233" s="66"/>
      <c r="I233" s="66"/>
      <c r="J233" s="66"/>
      <c r="K233" s="66"/>
      <c r="L233" s="43"/>
      <c r="M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</row>
  </sheetData>
  <sheetProtection password="CC35" sheet="1" objects="1" scenarios="1" formatColumns="0" formatRows="0" autoFilter="0"/>
  <autoFilter ref="C126:K232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pans="2:46" s="1" customFormat="1" ht="6.95" customHeight="1" hidden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85</v>
      </c>
    </row>
    <row r="4" spans="2:46" s="1" customFormat="1" ht="24.95" customHeight="1" hidden="1">
      <c r="B4" s="19"/>
      <c r="D4" s="137" t="s">
        <v>89</v>
      </c>
      <c r="L4" s="19"/>
      <c r="M4" s="138" t="s">
        <v>11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39" t="s">
        <v>16</v>
      </c>
      <c r="L6" s="19"/>
    </row>
    <row r="7" spans="2:12" s="1" customFormat="1" ht="16.5" customHeight="1" hidden="1">
      <c r="B7" s="19"/>
      <c r="E7" s="140" t="str">
        <f>'Rekapitulace stavby'!K6</f>
        <v>Vodovody v lokalitě Lánovská</v>
      </c>
      <c r="F7" s="139"/>
      <c r="G7" s="139"/>
      <c r="H7" s="139"/>
      <c r="L7" s="19"/>
    </row>
    <row r="8" spans="1:31" s="2" customFormat="1" ht="12" customHeight="1" hidden="1">
      <c r="A8" s="37"/>
      <c r="B8" s="43"/>
      <c r="C8" s="37"/>
      <c r="D8" s="139" t="s">
        <v>90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41" t="s">
        <v>451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12. 12. 2021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27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2" t="s">
        <v>40</v>
      </c>
      <c r="E33" s="139" t="s">
        <v>41</v>
      </c>
      <c r="F33" s="153">
        <f>ROUND((SUM(BE128:BE223)),2)</f>
        <v>0</v>
      </c>
      <c r="G33" s="37"/>
      <c r="H33" s="37"/>
      <c r="I33" s="154">
        <v>0.21</v>
      </c>
      <c r="J33" s="153">
        <f>ROUND(((SUM(BE128:BE223))*I33),2)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9" t="s">
        <v>42</v>
      </c>
      <c r="F34" s="153">
        <f>ROUND((SUM(BF128:BF223)),2)</f>
        <v>0</v>
      </c>
      <c r="G34" s="37"/>
      <c r="H34" s="37"/>
      <c r="I34" s="154">
        <v>0.15</v>
      </c>
      <c r="J34" s="153">
        <f>ROUND(((SUM(BF128:BF223))*I34),2)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ROUND((SUM(BG128:BG223)),2)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ROUND((SUM(BH128:BH223)),2)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ROUND((SUM(BI128:BI223)),2)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Vodovody v lokalitě Lánovská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SO-02 - Vodovod L. Svobody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12. 12. 2021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30</v>
      </c>
      <c r="J91" s="35" t="str">
        <f>E21</f>
        <v>Ing. Aleš Kreisl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 Roman Charvát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93</v>
      </c>
      <c r="D94" s="175"/>
      <c r="E94" s="175"/>
      <c r="F94" s="175"/>
      <c r="G94" s="175"/>
      <c r="H94" s="175"/>
      <c r="I94" s="175"/>
      <c r="J94" s="176" t="s">
        <v>94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95</v>
      </c>
      <c r="D96" s="39"/>
      <c r="E96" s="39"/>
      <c r="F96" s="39"/>
      <c r="G96" s="39"/>
      <c r="H96" s="39"/>
      <c r="I96" s="39"/>
      <c r="J96" s="109">
        <f>J128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96</v>
      </c>
    </row>
    <row r="97" spans="1:31" s="9" customFormat="1" ht="24.95" customHeight="1">
      <c r="A97" s="9"/>
      <c r="B97" s="178"/>
      <c r="C97" s="179"/>
      <c r="D97" s="180" t="s">
        <v>97</v>
      </c>
      <c r="E97" s="181"/>
      <c r="F97" s="181"/>
      <c r="G97" s="181"/>
      <c r="H97" s="181"/>
      <c r="I97" s="181"/>
      <c r="J97" s="182">
        <f>J129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98</v>
      </c>
      <c r="E98" s="187"/>
      <c r="F98" s="187"/>
      <c r="G98" s="187"/>
      <c r="H98" s="187"/>
      <c r="I98" s="187"/>
      <c r="J98" s="188">
        <f>J130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99</v>
      </c>
      <c r="E99" s="187"/>
      <c r="F99" s="187"/>
      <c r="G99" s="187"/>
      <c r="H99" s="187"/>
      <c r="I99" s="187"/>
      <c r="J99" s="188">
        <f>J157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452</v>
      </c>
      <c r="E100" s="187"/>
      <c r="F100" s="187"/>
      <c r="G100" s="187"/>
      <c r="H100" s="187"/>
      <c r="I100" s="187"/>
      <c r="J100" s="188">
        <f>J165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100</v>
      </c>
      <c r="E101" s="187"/>
      <c r="F101" s="187"/>
      <c r="G101" s="187"/>
      <c r="H101" s="187"/>
      <c r="I101" s="187"/>
      <c r="J101" s="188">
        <f>J170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101</v>
      </c>
      <c r="E102" s="187"/>
      <c r="F102" s="187"/>
      <c r="G102" s="187"/>
      <c r="H102" s="187"/>
      <c r="I102" s="187"/>
      <c r="J102" s="188">
        <f>J201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102</v>
      </c>
      <c r="E103" s="187"/>
      <c r="F103" s="187"/>
      <c r="G103" s="187"/>
      <c r="H103" s="187"/>
      <c r="I103" s="187"/>
      <c r="J103" s="188">
        <f>J207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103</v>
      </c>
      <c r="E104" s="187"/>
      <c r="F104" s="187"/>
      <c r="G104" s="187"/>
      <c r="H104" s="187"/>
      <c r="I104" s="187"/>
      <c r="J104" s="188">
        <f>J211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8"/>
      <c r="C105" s="179"/>
      <c r="D105" s="180" t="s">
        <v>104</v>
      </c>
      <c r="E105" s="181"/>
      <c r="F105" s="181"/>
      <c r="G105" s="181"/>
      <c r="H105" s="181"/>
      <c r="I105" s="181"/>
      <c r="J105" s="182">
        <f>J213</f>
        <v>0</v>
      </c>
      <c r="K105" s="179"/>
      <c r="L105" s="18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4"/>
      <c r="C106" s="185"/>
      <c r="D106" s="186" t="s">
        <v>105</v>
      </c>
      <c r="E106" s="187"/>
      <c r="F106" s="187"/>
      <c r="G106" s="187"/>
      <c r="H106" s="187"/>
      <c r="I106" s="187"/>
      <c r="J106" s="188">
        <f>J214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4"/>
      <c r="C107" s="185"/>
      <c r="D107" s="186" t="s">
        <v>106</v>
      </c>
      <c r="E107" s="187"/>
      <c r="F107" s="187"/>
      <c r="G107" s="187"/>
      <c r="H107" s="187"/>
      <c r="I107" s="187"/>
      <c r="J107" s="188">
        <f>J219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4"/>
      <c r="C108" s="185"/>
      <c r="D108" s="186" t="s">
        <v>107</v>
      </c>
      <c r="E108" s="187"/>
      <c r="F108" s="187"/>
      <c r="G108" s="187"/>
      <c r="H108" s="187"/>
      <c r="I108" s="187"/>
      <c r="J108" s="188">
        <f>J221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108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73" t="str">
        <f>E7</f>
        <v>Vodovody v lokalitě Lánovská</v>
      </c>
      <c r="F118" s="31"/>
      <c r="G118" s="31"/>
      <c r="H118" s="31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90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75" t="str">
        <f>E9</f>
        <v>SO-02 - Vodovod L. Svobody</v>
      </c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20</v>
      </c>
      <c r="D122" s="39"/>
      <c r="E122" s="39"/>
      <c r="F122" s="26" t="str">
        <f>F12</f>
        <v xml:space="preserve"> </v>
      </c>
      <c r="G122" s="39"/>
      <c r="H122" s="39"/>
      <c r="I122" s="31" t="s">
        <v>22</v>
      </c>
      <c r="J122" s="78" t="str">
        <f>IF(J12="","",J12)</f>
        <v>12. 12. 2021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24</v>
      </c>
      <c r="D124" s="39"/>
      <c r="E124" s="39"/>
      <c r="F124" s="26" t="str">
        <f>E15</f>
        <v xml:space="preserve"> </v>
      </c>
      <c r="G124" s="39"/>
      <c r="H124" s="39"/>
      <c r="I124" s="31" t="s">
        <v>30</v>
      </c>
      <c r="J124" s="35" t="str">
        <f>E21</f>
        <v>Ing. Aleš Kreisl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28</v>
      </c>
      <c r="D125" s="39"/>
      <c r="E125" s="39"/>
      <c r="F125" s="26" t="str">
        <f>IF(E18="","",E18)</f>
        <v>Vyplň údaj</v>
      </c>
      <c r="G125" s="39"/>
      <c r="H125" s="39"/>
      <c r="I125" s="31" t="s">
        <v>33</v>
      </c>
      <c r="J125" s="35" t="str">
        <f>E24</f>
        <v>Ing. Roman Charvát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0.3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1" customFormat="1" ht="29.25" customHeight="1">
      <c r="A127" s="190"/>
      <c r="B127" s="191"/>
      <c r="C127" s="192" t="s">
        <v>109</v>
      </c>
      <c r="D127" s="193" t="s">
        <v>61</v>
      </c>
      <c r="E127" s="193" t="s">
        <v>57</v>
      </c>
      <c r="F127" s="193" t="s">
        <v>58</v>
      </c>
      <c r="G127" s="193" t="s">
        <v>110</v>
      </c>
      <c r="H127" s="193" t="s">
        <v>111</v>
      </c>
      <c r="I127" s="193" t="s">
        <v>112</v>
      </c>
      <c r="J127" s="193" t="s">
        <v>94</v>
      </c>
      <c r="K127" s="194" t="s">
        <v>113</v>
      </c>
      <c r="L127" s="195"/>
      <c r="M127" s="99" t="s">
        <v>1</v>
      </c>
      <c r="N127" s="100" t="s">
        <v>40</v>
      </c>
      <c r="O127" s="100" t="s">
        <v>114</v>
      </c>
      <c r="P127" s="100" t="s">
        <v>115</v>
      </c>
      <c r="Q127" s="100" t="s">
        <v>116</v>
      </c>
      <c r="R127" s="100" t="s">
        <v>117</v>
      </c>
      <c r="S127" s="100" t="s">
        <v>118</v>
      </c>
      <c r="T127" s="101" t="s">
        <v>119</v>
      </c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</row>
    <row r="128" spans="1:63" s="2" customFormat="1" ht="22.8" customHeight="1">
      <c r="A128" s="37"/>
      <c r="B128" s="38"/>
      <c r="C128" s="106" t="s">
        <v>120</v>
      </c>
      <c r="D128" s="39"/>
      <c r="E128" s="39"/>
      <c r="F128" s="39"/>
      <c r="G128" s="39"/>
      <c r="H128" s="39"/>
      <c r="I128" s="39"/>
      <c r="J128" s="196">
        <f>BK128</f>
        <v>0</v>
      </c>
      <c r="K128" s="39"/>
      <c r="L128" s="43"/>
      <c r="M128" s="102"/>
      <c r="N128" s="197"/>
      <c r="O128" s="103"/>
      <c r="P128" s="198">
        <f>P129+P213</f>
        <v>0</v>
      </c>
      <c r="Q128" s="103"/>
      <c r="R128" s="198">
        <f>R129+R213</f>
        <v>3.7723086</v>
      </c>
      <c r="S128" s="103"/>
      <c r="T128" s="199">
        <f>T129+T213</f>
        <v>99.36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75</v>
      </c>
      <c r="AU128" s="16" t="s">
        <v>96</v>
      </c>
      <c r="BK128" s="200">
        <f>BK129+BK213</f>
        <v>0</v>
      </c>
    </row>
    <row r="129" spans="1:63" s="12" customFormat="1" ht="25.9" customHeight="1">
      <c r="A129" s="12"/>
      <c r="B129" s="201"/>
      <c r="C129" s="202"/>
      <c r="D129" s="203" t="s">
        <v>75</v>
      </c>
      <c r="E129" s="204" t="s">
        <v>121</v>
      </c>
      <c r="F129" s="204" t="s">
        <v>122</v>
      </c>
      <c r="G129" s="202"/>
      <c r="H129" s="202"/>
      <c r="I129" s="205"/>
      <c r="J129" s="206">
        <f>BK129</f>
        <v>0</v>
      </c>
      <c r="K129" s="202"/>
      <c r="L129" s="207"/>
      <c r="M129" s="208"/>
      <c r="N129" s="209"/>
      <c r="O129" s="209"/>
      <c r="P129" s="210">
        <f>P130+P157+P165+P170+P201+P207+P211</f>
        <v>0</v>
      </c>
      <c r="Q129" s="209"/>
      <c r="R129" s="210">
        <f>R130+R157+R165+R170+R201+R207+R211</f>
        <v>3.7723086</v>
      </c>
      <c r="S129" s="209"/>
      <c r="T129" s="211">
        <f>T130+T157+T165+T170+T201+T207+T211</f>
        <v>99.36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2" t="s">
        <v>8</v>
      </c>
      <c r="AT129" s="213" t="s">
        <v>75</v>
      </c>
      <c r="AU129" s="213" t="s">
        <v>76</v>
      </c>
      <c r="AY129" s="212" t="s">
        <v>123</v>
      </c>
      <c r="BK129" s="214">
        <f>BK130+BK157+BK165+BK170+BK201+BK207+BK211</f>
        <v>0</v>
      </c>
    </row>
    <row r="130" spans="1:63" s="12" customFormat="1" ht="22.8" customHeight="1">
      <c r="A130" s="12"/>
      <c r="B130" s="201"/>
      <c r="C130" s="202"/>
      <c r="D130" s="203" t="s">
        <v>75</v>
      </c>
      <c r="E130" s="215" t="s">
        <v>8</v>
      </c>
      <c r="F130" s="215" t="s">
        <v>124</v>
      </c>
      <c r="G130" s="202"/>
      <c r="H130" s="202"/>
      <c r="I130" s="205"/>
      <c r="J130" s="216">
        <f>BK130</f>
        <v>0</v>
      </c>
      <c r="K130" s="202"/>
      <c r="L130" s="207"/>
      <c r="M130" s="208"/>
      <c r="N130" s="209"/>
      <c r="O130" s="209"/>
      <c r="P130" s="210">
        <f>SUM(P131:P156)</f>
        <v>0</v>
      </c>
      <c r="Q130" s="209"/>
      <c r="R130" s="210">
        <f>SUM(R131:R156)</f>
        <v>0.34833359999999997</v>
      </c>
      <c r="S130" s="209"/>
      <c r="T130" s="211">
        <f>SUM(T131:T156)</f>
        <v>99.36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2" t="s">
        <v>8</v>
      </c>
      <c r="AT130" s="213" t="s">
        <v>75</v>
      </c>
      <c r="AU130" s="213" t="s">
        <v>8</v>
      </c>
      <c r="AY130" s="212" t="s">
        <v>123</v>
      </c>
      <c r="BK130" s="214">
        <f>SUM(BK131:BK156)</f>
        <v>0</v>
      </c>
    </row>
    <row r="131" spans="1:65" s="2" customFormat="1" ht="24.15" customHeight="1">
      <c r="A131" s="37"/>
      <c r="B131" s="38"/>
      <c r="C131" s="217" t="s">
        <v>8</v>
      </c>
      <c r="D131" s="217" t="s">
        <v>125</v>
      </c>
      <c r="E131" s="218" t="s">
        <v>453</v>
      </c>
      <c r="F131" s="219" t="s">
        <v>454</v>
      </c>
      <c r="G131" s="220" t="s">
        <v>128</v>
      </c>
      <c r="H131" s="221">
        <v>432</v>
      </c>
      <c r="I131" s="222"/>
      <c r="J131" s="221">
        <f>ROUND(I131*H131,0)</f>
        <v>0</v>
      </c>
      <c r="K131" s="219" t="s">
        <v>129</v>
      </c>
      <c r="L131" s="43"/>
      <c r="M131" s="223" t="s">
        <v>1</v>
      </c>
      <c r="N131" s="224" t="s">
        <v>41</v>
      </c>
      <c r="O131" s="90"/>
      <c r="P131" s="225">
        <f>O131*H131</f>
        <v>0</v>
      </c>
      <c r="Q131" s="225">
        <v>0.00012</v>
      </c>
      <c r="R131" s="225">
        <f>Q131*H131</f>
        <v>0.051840000000000004</v>
      </c>
      <c r="S131" s="225">
        <v>0.23</v>
      </c>
      <c r="T131" s="226">
        <f>S131*H131</f>
        <v>99.36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7" t="s">
        <v>130</v>
      </c>
      <c r="AT131" s="227" t="s">
        <v>125</v>
      </c>
      <c r="AU131" s="227" t="s">
        <v>85</v>
      </c>
      <c r="AY131" s="16" t="s">
        <v>123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6" t="s">
        <v>8</v>
      </c>
      <c r="BK131" s="228">
        <f>ROUND(I131*H131,0)</f>
        <v>0</v>
      </c>
      <c r="BL131" s="16" t="s">
        <v>130</v>
      </c>
      <c r="BM131" s="227" t="s">
        <v>455</v>
      </c>
    </row>
    <row r="132" spans="1:51" s="13" customFormat="1" ht="12">
      <c r="A132" s="13"/>
      <c r="B132" s="229"/>
      <c r="C132" s="230"/>
      <c r="D132" s="231" t="s">
        <v>132</v>
      </c>
      <c r="E132" s="232" t="s">
        <v>1</v>
      </c>
      <c r="F132" s="233" t="s">
        <v>456</v>
      </c>
      <c r="G132" s="230"/>
      <c r="H132" s="234">
        <v>432</v>
      </c>
      <c r="I132" s="235"/>
      <c r="J132" s="230"/>
      <c r="K132" s="230"/>
      <c r="L132" s="236"/>
      <c r="M132" s="237"/>
      <c r="N132" s="238"/>
      <c r="O132" s="238"/>
      <c r="P132" s="238"/>
      <c r="Q132" s="238"/>
      <c r="R132" s="238"/>
      <c r="S132" s="238"/>
      <c r="T132" s="23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0" t="s">
        <v>132</v>
      </c>
      <c r="AU132" s="240" t="s">
        <v>85</v>
      </c>
      <c r="AV132" s="13" t="s">
        <v>85</v>
      </c>
      <c r="AW132" s="13" t="s">
        <v>32</v>
      </c>
      <c r="AX132" s="13" t="s">
        <v>8</v>
      </c>
      <c r="AY132" s="240" t="s">
        <v>123</v>
      </c>
    </row>
    <row r="133" spans="1:65" s="2" customFormat="1" ht="24.15" customHeight="1">
      <c r="A133" s="37"/>
      <c r="B133" s="38"/>
      <c r="C133" s="217" t="s">
        <v>85</v>
      </c>
      <c r="D133" s="217" t="s">
        <v>125</v>
      </c>
      <c r="E133" s="218" t="s">
        <v>139</v>
      </c>
      <c r="F133" s="219" t="s">
        <v>140</v>
      </c>
      <c r="G133" s="220" t="s">
        <v>141</v>
      </c>
      <c r="H133" s="221">
        <v>204</v>
      </c>
      <c r="I133" s="222"/>
      <c r="J133" s="221">
        <f>ROUND(I133*H133,0)</f>
        <v>0</v>
      </c>
      <c r="K133" s="219" t="s">
        <v>129</v>
      </c>
      <c r="L133" s="43"/>
      <c r="M133" s="223" t="s">
        <v>1</v>
      </c>
      <c r="N133" s="224" t="s">
        <v>41</v>
      </c>
      <c r="O133" s="90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7" t="s">
        <v>130</v>
      </c>
      <c r="AT133" s="227" t="s">
        <v>125</v>
      </c>
      <c r="AU133" s="227" t="s">
        <v>85</v>
      </c>
      <c r="AY133" s="16" t="s">
        <v>123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6" t="s">
        <v>8</v>
      </c>
      <c r="BK133" s="228">
        <f>ROUND(I133*H133,0)</f>
        <v>0</v>
      </c>
      <c r="BL133" s="16" t="s">
        <v>130</v>
      </c>
      <c r="BM133" s="227" t="s">
        <v>457</v>
      </c>
    </row>
    <row r="134" spans="1:65" s="2" customFormat="1" ht="33" customHeight="1">
      <c r="A134" s="37"/>
      <c r="B134" s="38"/>
      <c r="C134" s="217" t="s">
        <v>138</v>
      </c>
      <c r="D134" s="217" t="s">
        <v>125</v>
      </c>
      <c r="E134" s="218" t="s">
        <v>143</v>
      </c>
      <c r="F134" s="219" t="s">
        <v>144</v>
      </c>
      <c r="G134" s="220" t="s">
        <v>141</v>
      </c>
      <c r="H134" s="221">
        <v>204</v>
      </c>
      <c r="I134" s="222"/>
      <c r="J134" s="221">
        <f>ROUND(I134*H134,0)</f>
        <v>0</v>
      </c>
      <c r="K134" s="219" t="s">
        <v>129</v>
      </c>
      <c r="L134" s="43"/>
      <c r="M134" s="223" t="s">
        <v>1</v>
      </c>
      <c r="N134" s="224" t="s">
        <v>41</v>
      </c>
      <c r="O134" s="90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7" t="s">
        <v>130</v>
      </c>
      <c r="AT134" s="227" t="s">
        <v>125</v>
      </c>
      <c r="AU134" s="227" t="s">
        <v>85</v>
      </c>
      <c r="AY134" s="16" t="s">
        <v>123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6" t="s">
        <v>8</v>
      </c>
      <c r="BK134" s="228">
        <f>ROUND(I134*H134,0)</f>
        <v>0</v>
      </c>
      <c r="BL134" s="16" t="s">
        <v>130</v>
      </c>
      <c r="BM134" s="227" t="s">
        <v>458</v>
      </c>
    </row>
    <row r="135" spans="1:51" s="14" customFormat="1" ht="12">
      <c r="A135" s="14"/>
      <c r="B135" s="241"/>
      <c r="C135" s="242"/>
      <c r="D135" s="231" t="s">
        <v>132</v>
      </c>
      <c r="E135" s="243" t="s">
        <v>1</v>
      </c>
      <c r="F135" s="244" t="s">
        <v>146</v>
      </c>
      <c r="G135" s="242"/>
      <c r="H135" s="243" t="s">
        <v>1</v>
      </c>
      <c r="I135" s="245"/>
      <c r="J135" s="242"/>
      <c r="K135" s="242"/>
      <c r="L135" s="246"/>
      <c r="M135" s="247"/>
      <c r="N135" s="248"/>
      <c r="O135" s="248"/>
      <c r="P135" s="248"/>
      <c r="Q135" s="248"/>
      <c r="R135" s="248"/>
      <c r="S135" s="248"/>
      <c r="T135" s="24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0" t="s">
        <v>132</v>
      </c>
      <c r="AU135" s="250" t="s">
        <v>85</v>
      </c>
      <c r="AV135" s="14" t="s">
        <v>8</v>
      </c>
      <c r="AW135" s="14" t="s">
        <v>32</v>
      </c>
      <c r="AX135" s="14" t="s">
        <v>76</v>
      </c>
      <c r="AY135" s="250" t="s">
        <v>123</v>
      </c>
    </row>
    <row r="136" spans="1:51" s="13" customFormat="1" ht="12">
      <c r="A136" s="13"/>
      <c r="B136" s="229"/>
      <c r="C136" s="230"/>
      <c r="D136" s="231" t="s">
        <v>132</v>
      </c>
      <c r="E136" s="232" t="s">
        <v>1</v>
      </c>
      <c r="F136" s="233" t="s">
        <v>459</v>
      </c>
      <c r="G136" s="230"/>
      <c r="H136" s="234">
        <v>204</v>
      </c>
      <c r="I136" s="235"/>
      <c r="J136" s="230"/>
      <c r="K136" s="230"/>
      <c r="L136" s="236"/>
      <c r="M136" s="237"/>
      <c r="N136" s="238"/>
      <c r="O136" s="238"/>
      <c r="P136" s="238"/>
      <c r="Q136" s="238"/>
      <c r="R136" s="238"/>
      <c r="S136" s="238"/>
      <c r="T136" s="23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0" t="s">
        <v>132</v>
      </c>
      <c r="AU136" s="240" t="s">
        <v>85</v>
      </c>
      <c r="AV136" s="13" t="s">
        <v>85</v>
      </c>
      <c r="AW136" s="13" t="s">
        <v>32</v>
      </c>
      <c r="AX136" s="13" t="s">
        <v>8</v>
      </c>
      <c r="AY136" s="240" t="s">
        <v>123</v>
      </c>
    </row>
    <row r="137" spans="1:65" s="2" customFormat="1" ht="21.75" customHeight="1">
      <c r="A137" s="37"/>
      <c r="B137" s="38"/>
      <c r="C137" s="217" t="s">
        <v>130</v>
      </c>
      <c r="D137" s="217" t="s">
        <v>125</v>
      </c>
      <c r="E137" s="218" t="s">
        <v>149</v>
      </c>
      <c r="F137" s="219" t="s">
        <v>150</v>
      </c>
      <c r="G137" s="220" t="s">
        <v>128</v>
      </c>
      <c r="H137" s="221">
        <v>510</v>
      </c>
      <c r="I137" s="222"/>
      <c r="J137" s="221">
        <f>ROUND(I137*H137,0)</f>
        <v>0</v>
      </c>
      <c r="K137" s="219" t="s">
        <v>129</v>
      </c>
      <c r="L137" s="43"/>
      <c r="M137" s="223" t="s">
        <v>1</v>
      </c>
      <c r="N137" s="224" t="s">
        <v>41</v>
      </c>
      <c r="O137" s="90"/>
      <c r="P137" s="225">
        <f>O137*H137</f>
        <v>0</v>
      </c>
      <c r="Q137" s="225">
        <v>0.00058136</v>
      </c>
      <c r="R137" s="225">
        <f>Q137*H137</f>
        <v>0.29649359999999997</v>
      </c>
      <c r="S137" s="225">
        <v>0</v>
      </c>
      <c r="T137" s="22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7" t="s">
        <v>130</v>
      </c>
      <c r="AT137" s="227" t="s">
        <v>125</v>
      </c>
      <c r="AU137" s="227" t="s">
        <v>85</v>
      </c>
      <c r="AY137" s="16" t="s">
        <v>123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6" t="s">
        <v>8</v>
      </c>
      <c r="BK137" s="228">
        <f>ROUND(I137*H137,0)</f>
        <v>0</v>
      </c>
      <c r="BL137" s="16" t="s">
        <v>130</v>
      </c>
      <c r="BM137" s="227" t="s">
        <v>460</v>
      </c>
    </row>
    <row r="138" spans="1:51" s="14" customFormat="1" ht="12">
      <c r="A138" s="14"/>
      <c r="B138" s="241"/>
      <c r="C138" s="242"/>
      <c r="D138" s="231" t="s">
        <v>132</v>
      </c>
      <c r="E138" s="243" t="s">
        <v>1</v>
      </c>
      <c r="F138" s="244" t="s">
        <v>146</v>
      </c>
      <c r="G138" s="242"/>
      <c r="H138" s="243" t="s">
        <v>1</v>
      </c>
      <c r="I138" s="245"/>
      <c r="J138" s="242"/>
      <c r="K138" s="242"/>
      <c r="L138" s="246"/>
      <c r="M138" s="247"/>
      <c r="N138" s="248"/>
      <c r="O138" s="248"/>
      <c r="P138" s="248"/>
      <c r="Q138" s="248"/>
      <c r="R138" s="248"/>
      <c r="S138" s="248"/>
      <c r="T138" s="24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0" t="s">
        <v>132</v>
      </c>
      <c r="AU138" s="250" t="s">
        <v>85</v>
      </c>
      <c r="AV138" s="14" t="s">
        <v>8</v>
      </c>
      <c r="AW138" s="14" t="s">
        <v>32</v>
      </c>
      <c r="AX138" s="14" t="s">
        <v>76</v>
      </c>
      <c r="AY138" s="250" t="s">
        <v>123</v>
      </c>
    </row>
    <row r="139" spans="1:51" s="13" customFormat="1" ht="12">
      <c r="A139" s="13"/>
      <c r="B139" s="229"/>
      <c r="C139" s="230"/>
      <c r="D139" s="231" t="s">
        <v>132</v>
      </c>
      <c r="E139" s="232" t="s">
        <v>1</v>
      </c>
      <c r="F139" s="233" t="s">
        <v>461</v>
      </c>
      <c r="G139" s="230"/>
      <c r="H139" s="234">
        <v>510</v>
      </c>
      <c r="I139" s="235"/>
      <c r="J139" s="230"/>
      <c r="K139" s="230"/>
      <c r="L139" s="236"/>
      <c r="M139" s="237"/>
      <c r="N139" s="238"/>
      <c r="O139" s="238"/>
      <c r="P139" s="238"/>
      <c r="Q139" s="238"/>
      <c r="R139" s="238"/>
      <c r="S139" s="238"/>
      <c r="T139" s="23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0" t="s">
        <v>132</v>
      </c>
      <c r="AU139" s="240" t="s">
        <v>85</v>
      </c>
      <c r="AV139" s="13" t="s">
        <v>85</v>
      </c>
      <c r="AW139" s="13" t="s">
        <v>32</v>
      </c>
      <c r="AX139" s="13" t="s">
        <v>8</v>
      </c>
      <c r="AY139" s="240" t="s">
        <v>123</v>
      </c>
    </row>
    <row r="140" spans="1:65" s="2" customFormat="1" ht="21.75" customHeight="1">
      <c r="A140" s="37"/>
      <c r="B140" s="38"/>
      <c r="C140" s="217" t="s">
        <v>148</v>
      </c>
      <c r="D140" s="217" t="s">
        <v>125</v>
      </c>
      <c r="E140" s="218" t="s">
        <v>154</v>
      </c>
      <c r="F140" s="219" t="s">
        <v>155</v>
      </c>
      <c r="G140" s="220" t="s">
        <v>128</v>
      </c>
      <c r="H140" s="221">
        <v>510</v>
      </c>
      <c r="I140" s="222"/>
      <c r="J140" s="221">
        <f>ROUND(I140*H140,0)</f>
        <v>0</v>
      </c>
      <c r="K140" s="219" t="s">
        <v>129</v>
      </c>
      <c r="L140" s="43"/>
      <c r="M140" s="223" t="s">
        <v>1</v>
      </c>
      <c r="N140" s="224" t="s">
        <v>41</v>
      </c>
      <c r="O140" s="90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7" t="s">
        <v>130</v>
      </c>
      <c r="AT140" s="227" t="s">
        <v>125</v>
      </c>
      <c r="AU140" s="227" t="s">
        <v>85</v>
      </c>
      <c r="AY140" s="16" t="s">
        <v>123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6" t="s">
        <v>8</v>
      </c>
      <c r="BK140" s="228">
        <f>ROUND(I140*H140,0)</f>
        <v>0</v>
      </c>
      <c r="BL140" s="16" t="s">
        <v>130</v>
      </c>
      <c r="BM140" s="227" t="s">
        <v>462</v>
      </c>
    </row>
    <row r="141" spans="1:65" s="2" customFormat="1" ht="33" customHeight="1">
      <c r="A141" s="37"/>
      <c r="B141" s="38"/>
      <c r="C141" s="217" t="s">
        <v>153</v>
      </c>
      <c r="D141" s="217" t="s">
        <v>125</v>
      </c>
      <c r="E141" s="218" t="s">
        <v>158</v>
      </c>
      <c r="F141" s="219" t="s">
        <v>159</v>
      </c>
      <c r="G141" s="220" t="s">
        <v>141</v>
      </c>
      <c r="H141" s="221">
        <v>204</v>
      </c>
      <c r="I141" s="222"/>
      <c r="J141" s="221">
        <f>ROUND(I141*H141,0)</f>
        <v>0</v>
      </c>
      <c r="K141" s="219" t="s">
        <v>129</v>
      </c>
      <c r="L141" s="43"/>
      <c r="M141" s="223" t="s">
        <v>1</v>
      </c>
      <c r="N141" s="224" t="s">
        <v>41</v>
      </c>
      <c r="O141" s="90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7" t="s">
        <v>130</v>
      </c>
      <c r="AT141" s="227" t="s">
        <v>125</v>
      </c>
      <c r="AU141" s="227" t="s">
        <v>85</v>
      </c>
      <c r="AY141" s="16" t="s">
        <v>123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6" t="s">
        <v>8</v>
      </c>
      <c r="BK141" s="228">
        <f>ROUND(I141*H141,0)</f>
        <v>0</v>
      </c>
      <c r="BL141" s="16" t="s">
        <v>130</v>
      </c>
      <c r="BM141" s="227" t="s">
        <v>463</v>
      </c>
    </row>
    <row r="142" spans="1:51" s="13" customFormat="1" ht="12">
      <c r="A142" s="13"/>
      <c r="B142" s="229"/>
      <c r="C142" s="230"/>
      <c r="D142" s="231" t="s">
        <v>132</v>
      </c>
      <c r="E142" s="232" t="s">
        <v>1</v>
      </c>
      <c r="F142" s="233" t="s">
        <v>464</v>
      </c>
      <c r="G142" s="230"/>
      <c r="H142" s="234">
        <v>204</v>
      </c>
      <c r="I142" s="235"/>
      <c r="J142" s="230"/>
      <c r="K142" s="230"/>
      <c r="L142" s="236"/>
      <c r="M142" s="237"/>
      <c r="N142" s="238"/>
      <c r="O142" s="238"/>
      <c r="P142" s="238"/>
      <c r="Q142" s="238"/>
      <c r="R142" s="238"/>
      <c r="S142" s="238"/>
      <c r="T142" s="23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0" t="s">
        <v>132</v>
      </c>
      <c r="AU142" s="240" t="s">
        <v>85</v>
      </c>
      <c r="AV142" s="13" t="s">
        <v>85</v>
      </c>
      <c r="AW142" s="13" t="s">
        <v>32</v>
      </c>
      <c r="AX142" s="13" t="s">
        <v>8</v>
      </c>
      <c r="AY142" s="240" t="s">
        <v>123</v>
      </c>
    </row>
    <row r="143" spans="1:65" s="2" customFormat="1" ht="24.15" customHeight="1">
      <c r="A143" s="37"/>
      <c r="B143" s="38"/>
      <c r="C143" s="217" t="s">
        <v>157</v>
      </c>
      <c r="D143" s="217" t="s">
        <v>125</v>
      </c>
      <c r="E143" s="218" t="s">
        <v>163</v>
      </c>
      <c r="F143" s="219" t="s">
        <v>164</v>
      </c>
      <c r="G143" s="220" t="s">
        <v>165</v>
      </c>
      <c r="H143" s="221">
        <v>346.8</v>
      </c>
      <c r="I143" s="222"/>
      <c r="J143" s="221">
        <f>ROUND(I143*H143,0)</f>
        <v>0</v>
      </c>
      <c r="K143" s="219" t="s">
        <v>129</v>
      </c>
      <c r="L143" s="43"/>
      <c r="M143" s="223" t="s">
        <v>1</v>
      </c>
      <c r="N143" s="224" t="s">
        <v>41</v>
      </c>
      <c r="O143" s="90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7" t="s">
        <v>130</v>
      </c>
      <c r="AT143" s="227" t="s">
        <v>125</v>
      </c>
      <c r="AU143" s="227" t="s">
        <v>85</v>
      </c>
      <c r="AY143" s="16" t="s">
        <v>123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6" t="s">
        <v>8</v>
      </c>
      <c r="BK143" s="228">
        <f>ROUND(I143*H143,0)</f>
        <v>0</v>
      </c>
      <c r="BL143" s="16" t="s">
        <v>130</v>
      </c>
      <c r="BM143" s="227" t="s">
        <v>465</v>
      </c>
    </row>
    <row r="144" spans="1:51" s="13" customFormat="1" ht="12">
      <c r="A144" s="13"/>
      <c r="B144" s="229"/>
      <c r="C144" s="230"/>
      <c r="D144" s="231" t="s">
        <v>132</v>
      </c>
      <c r="E144" s="232" t="s">
        <v>1</v>
      </c>
      <c r="F144" s="233" t="s">
        <v>466</v>
      </c>
      <c r="G144" s="230"/>
      <c r="H144" s="234">
        <v>346.8</v>
      </c>
      <c r="I144" s="235"/>
      <c r="J144" s="230"/>
      <c r="K144" s="230"/>
      <c r="L144" s="236"/>
      <c r="M144" s="237"/>
      <c r="N144" s="238"/>
      <c r="O144" s="238"/>
      <c r="P144" s="238"/>
      <c r="Q144" s="238"/>
      <c r="R144" s="238"/>
      <c r="S144" s="238"/>
      <c r="T144" s="23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0" t="s">
        <v>132</v>
      </c>
      <c r="AU144" s="240" t="s">
        <v>85</v>
      </c>
      <c r="AV144" s="13" t="s">
        <v>85</v>
      </c>
      <c r="AW144" s="13" t="s">
        <v>32</v>
      </c>
      <c r="AX144" s="13" t="s">
        <v>8</v>
      </c>
      <c r="AY144" s="240" t="s">
        <v>123</v>
      </c>
    </row>
    <row r="145" spans="1:65" s="2" customFormat="1" ht="16.5" customHeight="1">
      <c r="A145" s="37"/>
      <c r="B145" s="38"/>
      <c r="C145" s="217" t="s">
        <v>162</v>
      </c>
      <c r="D145" s="217" t="s">
        <v>125</v>
      </c>
      <c r="E145" s="218" t="s">
        <v>169</v>
      </c>
      <c r="F145" s="219" t="s">
        <v>170</v>
      </c>
      <c r="G145" s="220" t="s">
        <v>141</v>
      </c>
      <c r="H145" s="221">
        <v>204</v>
      </c>
      <c r="I145" s="222"/>
      <c r="J145" s="221">
        <f>ROUND(I145*H145,0)</f>
        <v>0</v>
      </c>
      <c r="K145" s="219" t="s">
        <v>129</v>
      </c>
      <c r="L145" s="43"/>
      <c r="M145" s="223" t="s">
        <v>1</v>
      </c>
      <c r="N145" s="224" t="s">
        <v>41</v>
      </c>
      <c r="O145" s="90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7" t="s">
        <v>130</v>
      </c>
      <c r="AT145" s="227" t="s">
        <v>125</v>
      </c>
      <c r="AU145" s="227" t="s">
        <v>85</v>
      </c>
      <c r="AY145" s="16" t="s">
        <v>123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6" t="s">
        <v>8</v>
      </c>
      <c r="BK145" s="228">
        <f>ROUND(I145*H145,0)</f>
        <v>0</v>
      </c>
      <c r="BL145" s="16" t="s">
        <v>130</v>
      </c>
      <c r="BM145" s="227" t="s">
        <v>467</v>
      </c>
    </row>
    <row r="146" spans="1:65" s="2" customFormat="1" ht="24.15" customHeight="1">
      <c r="A146" s="37"/>
      <c r="B146" s="38"/>
      <c r="C146" s="217" t="s">
        <v>168</v>
      </c>
      <c r="D146" s="217" t="s">
        <v>125</v>
      </c>
      <c r="E146" s="218" t="s">
        <v>173</v>
      </c>
      <c r="F146" s="219" t="s">
        <v>174</v>
      </c>
      <c r="G146" s="220" t="s">
        <v>141</v>
      </c>
      <c r="H146" s="221">
        <v>144</v>
      </c>
      <c r="I146" s="222"/>
      <c r="J146" s="221">
        <f>ROUND(I146*H146,0)</f>
        <v>0</v>
      </c>
      <c r="K146" s="219" t="s">
        <v>129</v>
      </c>
      <c r="L146" s="43"/>
      <c r="M146" s="223" t="s">
        <v>1</v>
      </c>
      <c r="N146" s="224" t="s">
        <v>41</v>
      </c>
      <c r="O146" s="90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7" t="s">
        <v>130</v>
      </c>
      <c r="AT146" s="227" t="s">
        <v>125</v>
      </c>
      <c r="AU146" s="227" t="s">
        <v>85</v>
      </c>
      <c r="AY146" s="16" t="s">
        <v>123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6" t="s">
        <v>8</v>
      </c>
      <c r="BK146" s="228">
        <f>ROUND(I146*H146,0)</f>
        <v>0</v>
      </c>
      <c r="BL146" s="16" t="s">
        <v>130</v>
      </c>
      <c r="BM146" s="227" t="s">
        <v>468</v>
      </c>
    </row>
    <row r="147" spans="1:51" s="13" customFormat="1" ht="12">
      <c r="A147" s="13"/>
      <c r="B147" s="229"/>
      <c r="C147" s="230"/>
      <c r="D147" s="231" t="s">
        <v>132</v>
      </c>
      <c r="E147" s="232" t="s">
        <v>1</v>
      </c>
      <c r="F147" s="233" t="s">
        <v>469</v>
      </c>
      <c r="G147" s="230"/>
      <c r="H147" s="234">
        <v>144</v>
      </c>
      <c r="I147" s="235"/>
      <c r="J147" s="230"/>
      <c r="K147" s="230"/>
      <c r="L147" s="236"/>
      <c r="M147" s="237"/>
      <c r="N147" s="238"/>
      <c r="O147" s="238"/>
      <c r="P147" s="238"/>
      <c r="Q147" s="238"/>
      <c r="R147" s="238"/>
      <c r="S147" s="238"/>
      <c r="T147" s="23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0" t="s">
        <v>132</v>
      </c>
      <c r="AU147" s="240" t="s">
        <v>85</v>
      </c>
      <c r="AV147" s="13" t="s">
        <v>85</v>
      </c>
      <c r="AW147" s="13" t="s">
        <v>32</v>
      </c>
      <c r="AX147" s="13" t="s">
        <v>8</v>
      </c>
      <c r="AY147" s="240" t="s">
        <v>123</v>
      </c>
    </row>
    <row r="148" spans="1:65" s="2" customFormat="1" ht="16.5" customHeight="1">
      <c r="A148" s="37"/>
      <c r="B148" s="38"/>
      <c r="C148" s="251" t="s">
        <v>172</v>
      </c>
      <c r="D148" s="251" t="s">
        <v>178</v>
      </c>
      <c r="E148" s="252" t="s">
        <v>179</v>
      </c>
      <c r="F148" s="253" t="s">
        <v>180</v>
      </c>
      <c r="G148" s="254" t="s">
        <v>165</v>
      </c>
      <c r="H148" s="255">
        <v>273.6</v>
      </c>
      <c r="I148" s="256"/>
      <c r="J148" s="255">
        <f>ROUND(I148*H148,0)</f>
        <v>0</v>
      </c>
      <c r="K148" s="253" t="s">
        <v>129</v>
      </c>
      <c r="L148" s="257"/>
      <c r="M148" s="258" t="s">
        <v>1</v>
      </c>
      <c r="N148" s="259" t="s">
        <v>41</v>
      </c>
      <c r="O148" s="90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7" t="s">
        <v>162</v>
      </c>
      <c r="AT148" s="227" t="s">
        <v>178</v>
      </c>
      <c r="AU148" s="227" t="s">
        <v>85</v>
      </c>
      <c r="AY148" s="16" t="s">
        <v>123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6" t="s">
        <v>8</v>
      </c>
      <c r="BK148" s="228">
        <f>ROUND(I148*H148,0)</f>
        <v>0</v>
      </c>
      <c r="BL148" s="16" t="s">
        <v>130</v>
      </c>
      <c r="BM148" s="227" t="s">
        <v>470</v>
      </c>
    </row>
    <row r="149" spans="1:51" s="13" customFormat="1" ht="12">
      <c r="A149" s="13"/>
      <c r="B149" s="229"/>
      <c r="C149" s="230"/>
      <c r="D149" s="231" t="s">
        <v>132</v>
      </c>
      <c r="E149" s="232" t="s">
        <v>1</v>
      </c>
      <c r="F149" s="233" t="s">
        <v>471</v>
      </c>
      <c r="G149" s="230"/>
      <c r="H149" s="234">
        <v>273.6</v>
      </c>
      <c r="I149" s="235"/>
      <c r="J149" s="230"/>
      <c r="K149" s="230"/>
      <c r="L149" s="236"/>
      <c r="M149" s="237"/>
      <c r="N149" s="238"/>
      <c r="O149" s="238"/>
      <c r="P149" s="238"/>
      <c r="Q149" s="238"/>
      <c r="R149" s="238"/>
      <c r="S149" s="238"/>
      <c r="T149" s="23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0" t="s">
        <v>132</v>
      </c>
      <c r="AU149" s="240" t="s">
        <v>85</v>
      </c>
      <c r="AV149" s="13" t="s">
        <v>85</v>
      </c>
      <c r="AW149" s="13" t="s">
        <v>32</v>
      </c>
      <c r="AX149" s="13" t="s">
        <v>8</v>
      </c>
      <c r="AY149" s="240" t="s">
        <v>123</v>
      </c>
    </row>
    <row r="150" spans="1:65" s="2" customFormat="1" ht="24.15" customHeight="1">
      <c r="A150" s="37"/>
      <c r="B150" s="38"/>
      <c r="C150" s="217" t="s">
        <v>177</v>
      </c>
      <c r="D150" s="217" t="s">
        <v>125</v>
      </c>
      <c r="E150" s="218" t="s">
        <v>184</v>
      </c>
      <c r="F150" s="219" t="s">
        <v>185</v>
      </c>
      <c r="G150" s="220" t="s">
        <v>141</v>
      </c>
      <c r="H150" s="221">
        <v>48</v>
      </c>
      <c r="I150" s="222"/>
      <c r="J150" s="221">
        <f>ROUND(I150*H150,0)</f>
        <v>0</v>
      </c>
      <c r="K150" s="219" t="s">
        <v>129</v>
      </c>
      <c r="L150" s="43"/>
      <c r="M150" s="223" t="s">
        <v>1</v>
      </c>
      <c r="N150" s="224" t="s">
        <v>41</v>
      </c>
      <c r="O150" s="90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7" t="s">
        <v>130</v>
      </c>
      <c r="AT150" s="227" t="s">
        <v>125</v>
      </c>
      <c r="AU150" s="227" t="s">
        <v>85</v>
      </c>
      <c r="AY150" s="16" t="s">
        <v>123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6" t="s">
        <v>8</v>
      </c>
      <c r="BK150" s="228">
        <f>ROUND(I150*H150,0)</f>
        <v>0</v>
      </c>
      <c r="BL150" s="16" t="s">
        <v>130</v>
      </c>
      <c r="BM150" s="227" t="s">
        <v>472</v>
      </c>
    </row>
    <row r="151" spans="1:51" s="14" customFormat="1" ht="12">
      <c r="A151" s="14"/>
      <c r="B151" s="241"/>
      <c r="C151" s="242"/>
      <c r="D151" s="231" t="s">
        <v>132</v>
      </c>
      <c r="E151" s="243" t="s">
        <v>1</v>
      </c>
      <c r="F151" s="244" t="s">
        <v>146</v>
      </c>
      <c r="G151" s="242"/>
      <c r="H151" s="243" t="s">
        <v>1</v>
      </c>
      <c r="I151" s="245"/>
      <c r="J151" s="242"/>
      <c r="K151" s="242"/>
      <c r="L151" s="246"/>
      <c r="M151" s="247"/>
      <c r="N151" s="248"/>
      <c r="O151" s="248"/>
      <c r="P151" s="248"/>
      <c r="Q151" s="248"/>
      <c r="R151" s="248"/>
      <c r="S151" s="248"/>
      <c r="T151" s="24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0" t="s">
        <v>132</v>
      </c>
      <c r="AU151" s="250" t="s">
        <v>85</v>
      </c>
      <c r="AV151" s="14" t="s">
        <v>8</v>
      </c>
      <c r="AW151" s="14" t="s">
        <v>32</v>
      </c>
      <c r="AX151" s="14" t="s">
        <v>76</v>
      </c>
      <c r="AY151" s="250" t="s">
        <v>123</v>
      </c>
    </row>
    <row r="152" spans="1:51" s="13" customFormat="1" ht="12">
      <c r="A152" s="13"/>
      <c r="B152" s="229"/>
      <c r="C152" s="230"/>
      <c r="D152" s="231" t="s">
        <v>132</v>
      </c>
      <c r="E152" s="232" t="s">
        <v>1</v>
      </c>
      <c r="F152" s="233" t="s">
        <v>473</v>
      </c>
      <c r="G152" s="230"/>
      <c r="H152" s="234">
        <v>48</v>
      </c>
      <c r="I152" s="235"/>
      <c r="J152" s="230"/>
      <c r="K152" s="230"/>
      <c r="L152" s="236"/>
      <c r="M152" s="237"/>
      <c r="N152" s="238"/>
      <c r="O152" s="238"/>
      <c r="P152" s="238"/>
      <c r="Q152" s="238"/>
      <c r="R152" s="238"/>
      <c r="S152" s="238"/>
      <c r="T152" s="23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0" t="s">
        <v>132</v>
      </c>
      <c r="AU152" s="240" t="s">
        <v>85</v>
      </c>
      <c r="AV152" s="13" t="s">
        <v>85</v>
      </c>
      <c r="AW152" s="13" t="s">
        <v>32</v>
      </c>
      <c r="AX152" s="13" t="s">
        <v>8</v>
      </c>
      <c r="AY152" s="240" t="s">
        <v>123</v>
      </c>
    </row>
    <row r="153" spans="1:65" s="2" customFormat="1" ht="16.5" customHeight="1">
      <c r="A153" s="37"/>
      <c r="B153" s="38"/>
      <c r="C153" s="251" t="s">
        <v>183</v>
      </c>
      <c r="D153" s="251" t="s">
        <v>178</v>
      </c>
      <c r="E153" s="252" t="s">
        <v>189</v>
      </c>
      <c r="F153" s="253" t="s">
        <v>190</v>
      </c>
      <c r="G153" s="254" t="s">
        <v>165</v>
      </c>
      <c r="H153" s="255">
        <v>86.4</v>
      </c>
      <c r="I153" s="256"/>
      <c r="J153" s="255">
        <f>ROUND(I153*H153,0)</f>
        <v>0</v>
      </c>
      <c r="K153" s="253" t="s">
        <v>129</v>
      </c>
      <c r="L153" s="257"/>
      <c r="M153" s="258" t="s">
        <v>1</v>
      </c>
      <c r="N153" s="259" t="s">
        <v>41</v>
      </c>
      <c r="O153" s="90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7" t="s">
        <v>162</v>
      </c>
      <c r="AT153" s="227" t="s">
        <v>178</v>
      </c>
      <c r="AU153" s="227" t="s">
        <v>85</v>
      </c>
      <c r="AY153" s="16" t="s">
        <v>123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6" t="s">
        <v>8</v>
      </c>
      <c r="BK153" s="228">
        <f>ROUND(I153*H153,0)</f>
        <v>0</v>
      </c>
      <c r="BL153" s="16" t="s">
        <v>130</v>
      </c>
      <c r="BM153" s="227" t="s">
        <v>474</v>
      </c>
    </row>
    <row r="154" spans="1:51" s="13" customFormat="1" ht="12">
      <c r="A154" s="13"/>
      <c r="B154" s="229"/>
      <c r="C154" s="230"/>
      <c r="D154" s="231" t="s">
        <v>132</v>
      </c>
      <c r="E154" s="232" t="s">
        <v>1</v>
      </c>
      <c r="F154" s="233" t="s">
        <v>192</v>
      </c>
      <c r="G154" s="230"/>
      <c r="H154" s="234">
        <v>86.4</v>
      </c>
      <c r="I154" s="235"/>
      <c r="J154" s="230"/>
      <c r="K154" s="230"/>
      <c r="L154" s="236"/>
      <c r="M154" s="237"/>
      <c r="N154" s="238"/>
      <c r="O154" s="238"/>
      <c r="P154" s="238"/>
      <c r="Q154" s="238"/>
      <c r="R154" s="238"/>
      <c r="S154" s="238"/>
      <c r="T154" s="23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0" t="s">
        <v>132</v>
      </c>
      <c r="AU154" s="240" t="s">
        <v>85</v>
      </c>
      <c r="AV154" s="13" t="s">
        <v>85</v>
      </c>
      <c r="AW154" s="13" t="s">
        <v>32</v>
      </c>
      <c r="AX154" s="13" t="s">
        <v>8</v>
      </c>
      <c r="AY154" s="240" t="s">
        <v>123</v>
      </c>
    </row>
    <row r="155" spans="1:65" s="2" customFormat="1" ht="24.15" customHeight="1">
      <c r="A155" s="37"/>
      <c r="B155" s="38"/>
      <c r="C155" s="217" t="s">
        <v>188</v>
      </c>
      <c r="D155" s="217" t="s">
        <v>125</v>
      </c>
      <c r="E155" s="218" t="s">
        <v>194</v>
      </c>
      <c r="F155" s="219" t="s">
        <v>195</v>
      </c>
      <c r="G155" s="220" t="s">
        <v>128</v>
      </c>
      <c r="H155" s="221">
        <v>432</v>
      </c>
      <c r="I155" s="222"/>
      <c r="J155" s="221">
        <f>ROUND(I155*H155,0)</f>
        <v>0</v>
      </c>
      <c r="K155" s="219" t="s">
        <v>129</v>
      </c>
      <c r="L155" s="43"/>
      <c r="M155" s="223" t="s">
        <v>1</v>
      </c>
      <c r="N155" s="224" t="s">
        <v>41</v>
      </c>
      <c r="O155" s="90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7" t="s">
        <v>130</v>
      </c>
      <c r="AT155" s="227" t="s">
        <v>125</v>
      </c>
      <c r="AU155" s="227" t="s">
        <v>85</v>
      </c>
      <c r="AY155" s="16" t="s">
        <v>123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6" t="s">
        <v>8</v>
      </c>
      <c r="BK155" s="228">
        <f>ROUND(I155*H155,0)</f>
        <v>0</v>
      </c>
      <c r="BL155" s="16" t="s">
        <v>130</v>
      </c>
      <c r="BM155" s="227" t="s">
        <v>475</v>
      </c>
    </row>
    <row r="156" spans="1:51" s="13" customFormat="1" ht="12">
      <c r="A156" s="13"/>
      <c r="B156" s="229"/>
      <c r="C156" s="230"/>
      <c r="D156" s="231" t="s">
        <v>132</v>
      </c>
      <c r="E156" s="232" t="s">
        <v>1</v>
      </c>
      <c r="F156" s="233" t="s">
        <v>476</v>
      </c>
      <c r="G156" s="230"/>
      <c r="H156" s="234">
        <v>432</v>
      </c>
      <c r="I156" s="235"/>
      <c r="J156" s="230"/>
      <c r="K156" s="230"/>
      <c r="L156" s="236"/>
      <c r="M156" s="237"/>
      <c r="N156" s="238"/>
      <c r="O156" s="238"/>
      <c r="P156" s="238"/>
      <c r="Q156" s="238"/>
      <c r="R156" s="238"/>
      <c r="S156" s="238"/>
      <c r="T156" s="23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0" t="s">
        <v>132</v>
      </c>
      <c r="AU156" s="240" t="s">
        <v>85</v>
      </c>
      <c r="AV156" s="13" t="s">
        <v>85</v>
      </c>
      <c r="AW156" s="13" t="s">
        <v>32</v>
      </c>
      <c r="AX156" s="13" t="s">
        <v>8</v>
      </c>
      <c r="AY156" s="240" t="s">
        <v>123</v>
      </c>
    </row>
    <row r="157" spans="1:63" s="12" customFormat="1" ht="22.8" customHeight="1">
      <c r="A157" s="12"/>
      <c r="B157" s="201"/>
      <c r="C157" s="202"/>
      <c r="D157" s="203" t="s">
        <v>75</v>
      </c>
      <c r="E157" s="215" t="s">
        <v>130</v>
      </c>
      <c r="F157" s="215" t="s">
        <v>198</v>
      </c>
      <c r="G157" s="202"/>
      <c r="H157" s="202"/>
      <c r="I157" s="205"/>
      <c r="J157" s="216">
        <f>BK157</f>
        <v>0</v>
      </c>
      <c r="K157" s="202"/>
      <c r="L157" s="207"/>
      <c r="M157" s="208"/>
      <c r="N157" s="209"/>
      <c r="O157" s="209"/>
      <c r="P157" s="210">
        <f>SUM(P158:P164)</f>
        <v>0</v>
      </c>
      <c r="Q157" s="209"/>
      <c r="R157" s="210">
        <f>SUM(R158:R164)</f>
        <v>0.003195</v>
      </c>
      <c r="S157" s="209"/>
      <c r="T157" s="211">
        <f>SUM(T158:T164)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2" t="s">
        <v>8</v>
      </c>
      <c r="AT157" s="213" t="s">
        <v>75</v>
      </c>
      <c r="AU157" s="213" t="s">
        <v>8</v>
      </c>
      <c r="AY157" s="212" t="s">
        <v>123</v>
      </c>
      <c r="BK157" s="214">
        <f>SUM(BK158:BK164)</f>
        <v>0</v>
      </c>
    </row>
    <row r="158" spans="1:65" s="2" customFormat="1" ht="16.5" customHeight="1">
      <c r="A158" s="37"/>
      <c r="B158" s="38"/>
      <c r="C158" s="217" t="s">
        <v>193</v>
      </c>
      <c r="D158" s="217" t="s">
        <v>125</v>
      </c>
      <c r="E158" s="218" t="s">
        <v>199</v>
      </c>
      <c r="F158" s="219" t="s">
        <v>200</v>
      </c>
      <c r="G158" s="220" t="s">
        <v>141</v>
      </c>
      <c r="H158" s="221">
        <v>12</v>
      </c>
      <c r="I158" s="222"/>
      <c r="J158" s="221">
        <f>ROUND(I158*H158,0)</f>
        <v>0</v>
      </c>
      <c r="K158" s="219" t="s">
        <v>129</v>
      </c>
      <c r="L158" s="43"/>
      <c r="M158" s="223" t="s">
        <v>1</v>
      </c>
      <c r="N158" s="224" t="s">
        <v>41</v>
      </c>
      <c r="O158" s="90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7" t="s">
        <v>130</v>
      </c>
      <c r="AT158" s="227" t="s">
        <v>125</v>
      </c>
      <c r="AU158" s="227" t="s">
        <v>85</v>
      </c>
      <c r="AY158" s="16" t="s">
        <v>123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6" t="s">
        <v>8</v>
      </c>
      <c r="BK158" s="228">
        <f>ROUND(I158*H158,0)</f>
        <v>0</v>
      </c>
      <c r="BL158" s="16" t="s">
        <v>130</v>
      </c>
      <c r="BM158" s="227" t="s">
        <v>477</v>
      </c>
    </row>
    <row r="159" spans="1:51" s="14" customFormat="1" ht="12">
      <c r="A159" s="14"/>
      <c r="B159" s="241"/>
      <c r="C159" s="242"/>
      <c r="D159" s="231" t="s">
        <v>132</v>
      </c>
      <c r="E159" s="243" t="s">
        <v>1</v>
      </c>
      <c r="F159" s="244" t="s">
        <v>146</v>
      </c>
      <c r="G159" s="242"/>
      <c r="H159" s="243" t="s">
        <v>1</v>
      </c>
      <c r="I159" s="245"/>
      <c r="J159" s="242"/>
      <c r="K159" s="242"/>
      <c r="L159" s="246"/>
      <c r="M159" s="247"/>
      <c r="N159" s="248"/>
      <c r="O159" s="248"/>
      <c r="P159" s="248"/>
      <c r="Q159" s="248"/>
      <c r="R159" s="248"/>
      <c r="S159" s="248"/>
      <c r="T159" s="24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0" t="s">
        <v>132</v>
      </c>
      <c r="AU159" s="250" t="s">
        <v>85</v>
      </c>
      <c r="AV159" s="14" t="s">
        <v>8</v>
      </c>
      <c r="AW159" s="14" t="s">
        <v>32</v>
      </c>
      <c r="AX159" s="14" t="s">
        <v>76</v>
      </c>
      <c r="AY159" s="250" t="s">
        <v>123</v>
      </c>
    </row>
    <row r="160" spans="1:51" s="13" customFormat="1" ht="12">
      <c r="A160" s="13"/>
      <c r="B160" s="229"/>
      <c r="C160" s="230"/>
      <c r="D160" s="231" t="s">
        <v>132</v>
      </c>
      <c r="E160" s="232" t="s">
        <v>1</v>
      </c>
      <c r="F160" s="233" t="s">
        <v>478</v>
      </c>
      <c r="G160" s="230"/>
      <c r="H160" s="234">
        <v>12</v>
      </c>
      <c r="I160" s="235"/>
      <c r="J160" s="230"/>
      <c r="K160" s="230"/>
      <c r="L160" s="236"/>
      <c r="M160" s="237"/>
      <c r="N160" s="238"/>
      <c r="O160" s="238"/>
      <c r="P160" s="238"/>
      <c r="Q160" s="238"/>
      <c r="R160" s="238"/>
      <c r="S160" s="238"/>
      <c r="T160" s="23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0" t="s">
        <v>132</v>
      </c>
      <c r="AU160" s="240" t="s">
        <v>85</v>
      </c>
      <c r="AV160" s="13" t="s">
        <v>85</v>
      </c>
      <c r="AW160" s="13" t="s">
        <v>32</v>
      </c>
      <c r="AX160" s="13" t="s">
        <v>8</v>
      </c>
      <c r="AY160" s="240" t="s">
        <v>123</v>
      </c>
    </row>
    <row r="161" spans="1:65" s="2" customFormat="1" ht="24.15" customHeight="1">
      <c r="A161" s="37"/>
      <c r="B161" s="38"/>
      <c r="C161" s="217" t="s">
        <v>9</v>
      </c>
      <c r="D161" s="217" t="s">
        <v>125</v>
      </c>
      <c r="E161" s="218" t="s">
        <v>204</v>
      </c>
      <c r="F161" s="219" t="s">
        <v>205</v>
      </c>
      <c r="G161" s="220" t="s">
        <v>141</v>
      </c>
      <c r="H161" s="221">
        <v>0.1</v>
      </c>
      <c r="I161" s="222"/>
      <c r="J161" s="221">
        <f>ROUND(I161*H161,0)</f>
        <v>0</v>
      </c>
      <c r="K161" s="219" t="s">
        <v>206</v>
      </c>
      <c r="L161" s="43"/>
      <c r="M161" s="223" t="s">
        <v>1</v>
      </c>
      <c r="N161" s="224" t="s">
        <v>41</v>
      </c>
      <c r="O161" s="90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7" t="s">
        <v>130</v>
      </c>
      <c r="AT161" s="227" t="s">
        <v>125</v>
      </c>
      <c r="AU161" s="227" t="s">
        <v>85</v>
      </c>
      <c r="AY161" s="16" t="s">
        <v>123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6" t="s">
        <v>8</v>
      </c>
      <c r="BK161" s="228">
        <f>ROUND(I161*H161,0)</f>
        <v>0</v>
      </c>
      <c r="BL161" s="16" t="s">
        <v>130</v>
      </c>
      <c r="BM161" s="227" t="s">
        <v>479</v>
      </c>
    </row>
    <row r="162" spans="1:51" s="13" customFormat="1" ht="12">
      <c r="A162" s="13"/>
      <c r="B162" s="229"/>
      <c r="C162" s="230"/>
      <c r="D162" s="231" t="s">
        <v>132</v>
      </c>
      <c r="E162" s="232" t="s">
        <v>1</v>
      </c>
      <c r="F162" s="233" t="s">
        <v>480</v>
      </c>
      <c r="G162" s="230"/>
      <c r="H162" s="234">
        <v>0.1</v>
      </c>
      <c r="I162" s="235"/>
      <c r="J162" s="230"/>
      <c r="K162" s="230"/>
      <c r="L162" s="236"/>
      <c r="M162" s="237"/>
      <c r="N162" s="238"/>
      <c r="O162" s="238"/>
      <c r="P162" s="238"/>
      <c r="Q162" s="238"/>
      <c r="R162" s="238"/>
      <c r="S162" s="238"/>
      <c r="T162" s="23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0" t="s">
        <v>132</v>
      </c>
      <c r="AU162" s="240" t="s">
        <v>85</v>
      </c>
      <c r="AV162" s="13" t="s">
        <v>85</v>
      </c>
      <c r="AW162" s="13" t="s">
        <v>32</v>
      </c>
      <c r="AX162" s="13" t="s">
        <v>8</v>
      </c>
      <c r="AY162" s="240" t="s">
        <v>123</v>
      </c>
    </row>
    <row r="163" spans="1:65" s="2" customFormat="1" ht="16.5" customHeight="1">
      <c r="A163" s="37"/>
      <c r="B163" s="38"/>
      <c r="C163" s="217" t="s">
        <v>203</v>
      </c>
      <c r="D163" s="217" t="s">
        <v>125</v>
      </c>
      <c r="E163" s="218" t="s">
        <v>210</v>
      </c>
      <c r="F163" s="219" t="s">
        <v>211</v>
      </c>
      <c r="G163" s="220" t="s">
        <v>128</v>
      </c>
      <c r="H163" s="221">
        <v>0.5</v>
      </c>
      <c r="I163" s="222"/>
      <c r="J163" s="221">
        <f>ROUND(I163*H163,0)</f>
        <v>0</v>
      </c>
      <c r="K163" s="219" t="s">
        <v>206</v>
      </c>
      <c r="L163" s="43"/>
      <c r="M163" s="223" t="s">
        <v>1</v>
      </c>
      <c r="N163" s="224" t="s">
        <v>41</v>
      </c>
      <c r="O163" s="90"/>
      <c r="P163" s="225">
        <f>O163*H163</f>
        <v>0</v>
      </c>
      <c r="Q163" s="225">
        <v>0.00639</v>
      </c>
      <c r="R163" s="225">
        <f>Q163*H163</f>
        <v>0.003195</v>
      </c>
      <c r="S163" s="225">
        <v>0</v>
      </c>
      <c r="T163" s="22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7" t="s">
        <v>130</v>
      </c>
      <c r="AT163" s="227" t="s">
        <v>125</v>
      </c>
      <c r="AU163" s="227" t="s">
        <v>85</v>
      </c>
      <c r="AY163" s="16" t="s">
        <v>123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6" t="s">
        <v>8</v>
      </c>
      <c r="BK163" s="228">
        <f>ROUND(I163*H163,0)</f>
        <v>0</v>
      </c>
      <c r="BL163" s="16" t="s">
        <v>130</v>
      </c>
      <c r="BM163" s="227" t="s">
        <v>481</v>
      </c>
    </row>
    <row r="164" spans="1:51" s="13" customFormat="1" ht="12">
      <c r="A164" s="13"/>
      <c r="B164" s="229"/>
      <c r="C164" s="230"/>
      <c r="D164" s="231" t="s">
        <v>132</v>
      </c>
      <c r="E164" s="232" t="s">
        <v>1</v>
      </c>
      <c r="F164" s="233" t="s">
        <v>482</v>
      </c>
      <c r="G164" s="230"/>
      <c r="H164" s="234">
        <v>0.5</v>
      </c>
      <c r="I164" s="235"/>
      <c r="J164" s="230"/>
      <c r="K164" s="230"/>
      <c r="L164" s="236"/>
      <c r="M164" s="237"/>
      <c r="N164" s="238"/>
      <c r="O164" s="238"/>
      <c r="P164" s="238"/>
      <c r="Q164" s="238"/>
      <c r="R164" s="238"/>
      <c r="S164" s="238"/>
      <c r="T164" s="23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0" t="s">
        <v>132</v>
      </c>
      <c r="AU164" s="240" t="s">
        <v>85</v>
      </c>
      <c r="AV164" s="13" t="s">
        <v>85</v>
      </c>
      <c r="AW164" s="13" t="s">
        <v>32</v>
      </c>
      <c r="AX164" s="13" t="s">
        <v>8</v>
      </c>
      <c r="AY164" s="240" t="s">
        <v>123</v>
      </c>
    </row>
    <row r="165" spans="1:63" s="12" customFormat="1" ht="22.8" customHeight="1">
      <c r="A165" s="12"/>
      <c r="B165" s="201"/>
      <c r="C165" s="202"/>
      <c r="D165" s="203" t="s">
        <v>75</v>
      </c>
      <c r="E165" s="215" t="s">
        <v>148</v>
      </c>
      <c r="F165" s="215" t="s">
        <v>483</v>
      </c>
      <c r="G165" s="202"/>
      <c r="H165" s="202"/>
      <c r="I165" s="205"/>
      <c r="J165" s="216">
        <f>BK165</f>
        <v>0</v>
      </c>
      <c r="K165" s="202"/>
      <c r="L165" s="207"/>
      <c r="M165" s="208"/>
      <c r="N165" s="209"/>
      <c r="O165" s="209"/>
      <c r="P165" s="210">
        <f>SUM(P166:P169)</f>
        <v>0</v>
      </c>
      <c r="Q165" s="209"/>
      <c r="R165" s="210">
        <f>SUM(R166:R169)</f>
        <v>0</v>
      </c>
      <c r="S165" s="209"/>
      <c r="T165" s="211">
        <f>SUM(T166:T169)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2" t="s">
        <v>8</v>
      </c>
      <c r="AT165" s="213" t="s">
        <v>75</v>
      </c>
      <c r="AU165" s="213" t="s">
        <v>8</v>
      </c>
      <c r="AY165" s="212" t="s">
        <v>123</v>
      </c>
      <c r="BK165" s="214">
        <f>SUM(BK166:BK169)</f>
        <v>0</v>
      </c>
    </row>
    <row r="166" spans="1:65" s="2" customFormat="1" ht="33" customHeight="1">
      <c r="A166" s="37"/>
      <c r="B166" s="38"/>
      <c r="C166" s="217" t="s">
        <v>209</v>
      </c>
      <c r="D166" s="217" t="s">
        <v>125</v>
      </c>
      <c r="E166" s="218" t="s">
        <v>215</v>
      </c>
      <c r="F166" s="219" t="s">
        <v>216</v>
      </c>
      <c r="G166" s="220" t="s">
        <v>128</v>
      </c>
      <c r="H166" s="221">
        <v>432</v>
      </c>
      <c r="I166" s="222"/>
      <c r="J166" s="221">
        <f>ROUND(I166*H166,0)</f>
        <v>0</v>
      </c>
      <c r="K166" s="219" t="s">
        <v>129</v>
      </c>
      <c r="L166" s="43"/>
      <c r="M166" s="223" t="s">
        <v>1</v>
      </c>
      <c r="N166" s="224" t="s">
        <v>41</v>
      </c>
      <c r="O166" s="90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7" t="s">
        <v>130</v>
      </c>
      <c r="AT166" s="227" t="s">
        <v>125</v>
      </c>
      <c r="AU166" s="227" t="s">
        <v>85</v>
      </c>
      <c r="AY166" s="16" t="s">
        <v>123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6" t="s">
        <v>8</v>
      </c>
      <c r="BK166" s="228">
        <f>ROUND(I166*H166,0)</f>
        <v>0</v>
      </c>
      <c r="BL166" s="16" t="s">
        <v>130</v>
      </c>
      <c r="BM166" s="227" t="s">
        <v>484</v>
      </c>
    </row>
    <row r="167" spans="1:51" s="13" customFormat="1" ht="12">
      <c r="A167" s="13"/>
      <c r="B167" s="229"/>
      <c r="C167" s="230"/>
      <c r="D167" s="231" t="s">
        <v>132</v>
      </c>
      <c r="E167" s="232" t="s">
        <v>1</v>
      </c>
      <c r="F167" s="233" t="s">
        <v>485</v>
      </c>
      <c r="G167" s="230"/>
      <c r="H167" s="234">
        <v>432</v>
      </c>
      <c r="I167" s="235"/>
      <c r="J167" s="230"/>
      <c r="K167" s="230"/>
      <c r="L167" s="236"/>
      <c r="M167" s="237"/>
      <c r="N167" s="238"/>
      <c r="O167" s="238"/>
      <c r="P167" s="238"/>
      <c r="Q167" s="238"/>
      <c r="R167" s="238"/>
      <c r="S167" s="238"/>
      <c r="T167" s="23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0" t="s">
        <v>132</v>
      </c>
      <c r="AU167" s="240" t="s">
        <v>85</v>
      </c>
      <c r="AV167" s="13" t="s">
        <v>85</v>
      </c>
      <c r="AW167" s="13" t="s">
        <v>32</v>
      </c>
      <c r="AX167" s="13" t="s">
        <v>8</v>
      </c>
      <c r="AY167" s="240" t="s">
        <v>123</v>
      </c>
    </row>
    <row r="168" spans="1:65" s="2" customFormat="1" ht="24.15" customHeight="1">
      <c r="A168" s="37"/>
      <c r="B168" s="38"/>
      <c r="C168" s="217" t="s">
        <v>214</v>
      </c>
      <c r="D168" s="217" t="s">
        <v>125</v>
      </c>
      <c r="E168" s="218" t="s">
        <v>220</v>
      </c>
      <c r="F168" s="219" t="s">
        <v>221</v>
      </c>
      <c r="G168" s="220" t="s">
        <v>128</v>
      </c>
      <c r="H168" s="221">
        <v>432</v>
      </c>
      <c r="I168" s="222"/>
      <c r="J168" s="221">
        <f>ROUND(I168*H168,0)</f>
        <v>0</v>
      </c>
      <c r="K168" s="219" t="s">
        <v>129</v>
      </c>
      <c r="L168" s="43"/>
      <c r="M168" s="223" t="s">
        <v>1</v>
      </c>
      <c r="N168" s="224" t="s">
        <v>41</v>
      </c>
      <c r="O168" s="90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7" t="s">
        <v>130</v>
      </c>
      <c r="AT168" s="227" t="s">
        <v>125</v>
      </c>
      <c r="AU168" s="227" t="s">
        <v>85</v>
      </c>
      <c r="AY168" s="16" t="s">
        <v>123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6" t="s">
        <v>8</v>
      </c>
      <c r="BK168" s="228">
        <f>ROUND(I168*H168,0)</f>
        <v>0</v>
      </c>
      <c r="BL168" s="16" t="s">
        <v>130</v>
      </c>
      <c r="BM168" s="227" t="s">
        <v>486</v>
      </c>
    </row>
    <row r="169" spans="1:65" s="2" customFormat="1" ht="33" customHeight="1">
      <c r="A169" s="37"/>
      <c r="B169" s="38"/>
      <c r="C169" s="217" t="s">
        <v>219</v>
      </c>
      <c r="D169" s="217" t="s">
        <v>125</v>
      </c>
      <c r="E169" s="218" t="s">
        <v>224</v>
      </c>
      <c r="F169" s="219" t="s">
        <v>225</v>
      </c>
      <c r="G169" s="220" t="s">
        <v>128</v>
      </c>
      <c r="H169" s="221">
        <v>432</v>
      </c>
      <c r="I169" s="222"/>
      <c r="J169" s="221">
        <f>ROUND(I169*H169,0)</f>
        <v>0</v>
      </c>
      <c r="K169" s="219" t="s">
        <v>129</v>
      </c>
      <c r="L169" s="43"/>
      <c r="M169" s="223" t="s">
        <v>1</v>
      </c>
      <c r="N169" s="224" t="s">
        <v>41</v>
      </c>
      <c r="O169" s="90"/>
      <c r="P169" s="225">
        <f>O169*H169</f>
        <v>0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7" t="s">
        <v>130</v>
      </c>
      <c r="AT169" s="227" t="s">
        <v>125</v>
      </c>
      <c r="AU169" s="227" t="s">
        <v>85</v>
      </c>
      <c r="AY169" s="16" t="s">
        <v>123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6" t="s">
        <v>8</v>
      </c>
      <c r="BK169" s="228">
        <f>ROUND(I169*H169,0)</f>
        <v>0</v>
      </c>
      <c r="BL169" s="16" t="s">
        <v>130</v>
      </c>
      <c r="BM169" s="227" t="s">
        <v>487</v>
      </c>
    </row>
    <row r="170" spans="1:63" s="12" customFormat="1" ht="22.8" customHeight="1">
      <c r="A170" s="12"/>
      <c r="B170" s="201"/>
      <c r="C170" s="202"/>
      <c r="D170" s="203" t="s">
        <v>75</v>
      </c>
      <c r="E170" s="215" t="s">
        <v>162</v>
      </c>
      <c r="F170" s="215" t="s">
        <v>227</v>
      </c>
      <c r="G170" s="202"/>
      <c r="H170" s="202"/>
      <c r="I170" s="205"/>
      <c r="J170" s="216">
        <f>BK170</f>
        <v>0</v>
      </c>
      <c r="K170" s="202"/>
      <c r="L170" s="207"/>
      <c r="M170" s="208"/>
      <c r="N170" s="209"/>
      <c r="O170" s="209"/>
      <c r="P170" s="210">
        <f>SUM(P171:P200)</f>
        <v>0</v>
      </c>
      <c r="Q170" s="209"/>
      <c r="R170" s="210">
        <f>SUM(R171:R200)</f>
        <v>3.4108560000000003</v>
      </c>
      <c r="S170" s="209"/>
      <c r="T170" s="211">
        <f>SUM(T171:T200)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2" t="s">
        <v>8</v>
      </c>
      <c r="AT170" s="213" t="s">
        <v>75</v>
      </c>
      <c r="AU170" s="213" t="s">
        <v>8</v>
      </c>
      <c r="AY170" s="212" t="s">
        <v>123</v>
      </c>
      <c r="BK170" s="214">
        <f>SUM(BK171:BK200)</f>
        <v>0</v>
      </c>
    </row>
    <row r="171" spans="1:65" s="2" customFormat="1" ht="24.15" customHeight="1">
      <c r="A171" s="37"/>
      <c r="B171" s="38"/>
      <c r="C171" s="217" t="s">
        <v>223</v>
      </c>
      <c r="D171" s="217" t="s">
        <v>125</v>
      </c>
      <c r="E171" s="218" t="s">
        <v>488</v>
      </c>
      <c r="F171" s="219" t="s">
        <v>489</v>
      </c>
      <c r="G171" s="220" t="s">
        <v>230</v>
      </c>
      <c r="H171" s="221">
        <v>150</v>
      </c>
      <c r="I171" s="222"/>
      <c r="J171" s="221">
        <f>ROUND(I171*H171,0)</f>
        <v>0</v>
      </c>
      <c r="K171" s="219" t="s">
        <v>129</v>
      </c>
      <c r="L171" s="43"/>
      <c r="M171" s="223" t="s">
        <v>1</v>
      </c>
      <c r="N171" s="224" t="s">
        <v>41</v>
      </c>
      <c r="O171" s="90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7" t="s">
        <v>130</v>
      </c>
      <c r="AT171" s="227" t="s">
        <v>125</v>
      </c>
      <c r="AU171" s="227" t="s">
        <v>85</v>
      </c>
      <c r="AY171" s="16" t="s">
        <v>123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6" t="s">
        <v>8</v>
      </c>
      <c r="BK171" s="228">
        <f>ROUND(I171*H171,0)</f>
        <v>0</v>
      </c>
      <c r="BL171" s="16" t="s">
        <v>130</v>
      </c>
      <c r="BM171" s="227" t="s">
        <v>490</v>
      </c>
    </row>
    <row r="172" spans="1:65" s="2" customFormat="1" ht="21.75" customHeight="1">
      <c r="A172" s="37"/>
      <c r="B172" s="38"/>
      <c r="C172" s="251" t="s">
        <v>7</v>
      </c>
      <c r="D172" s="251" t="s">
        <v>178</v>
      </c>
      <c r="E172" s="252" t="s">
        <v>491</v>
      </c>
      <c r="F172" s="253" t="s">
        <v>492</v>
      </c>
      <c r="G172" s="254" t="s">
        <v>230</v>
      </c>
      <c r="H172" s="255">
        <v>150</v>
      </c>
      <c r="I172" s="256"/>
      <c r="J172" s="255">
        <f>ROUND(I172*H172,0)</f>
        <v>0</v>
      </c>
      <c r="K172" s="253" t="s">
        <v>129</v>
      </c>
      <c r="L172" s="257"/>
      <c r="M172" s="258" t="s">
        <v>1</v>
      </c>
      <c r="N172" s="259" t="s">
        <v>41</v>
      </c>
      <c r="O172" s="90"/>
      <c r="P172" s="225">
        <f>O172*H172</f>
        <v>0</v>
      </c>
      <c r="Q172" s="225">
        <v>0.0145</v>
      </c>
      <c r="R172" s="225">
        <f>Q172*H172</f>
        <v>2.1750000000000003</v>
      </c>
      <c r="S172" s="225">
        <v>0</v>
      </c>
      <c r="T172" s="22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7" t="s">
        <v>162</v>
      </c>
      <c r="AT172" s="227" t="s">
        <v>178</v>
      </c>
      <c r="AU172" s="227" t="s">
        <v>85</v>
      </c>
      <c r="AY172" s="16" t="s">
        <v>123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6" t="s">
        <v>8</v>
      </c>
      <c r="BK172" s="228">
        <f>ROUND(I172*H172,0)</f>
        <v>0</v>
      </c>
      <c r="BL172" s="16" t="s">
        <v>130</v>
      </c>
      <c r="BM172" s="227" t="s">
        <v>493</v>
      </c>
    </row>
    <row r="173" spans="1:65" s="2" customFormat="1" ht="16.5" customHeight="1">
      <c r="A173" s="37"/>
      <c r="B173" s="38"/>
      <c r="C173" s="251" t="s">
        <v>233</v>
      </c>
      <c r="D173" s="251" t="s">
        <v>178</v>
      </c>
      <c r="E173" s="252" t="s">
        <v>494</v>
      </c>
      <c r="F173" s="253" t="s">
        <v>495</v>
      </c>
      <c r="G173" s="254" t="s">
        <v>248</v>
      </c>
      <c r="H173" s="255">
        <v>2</v>
      </c>
      <c r="I173" s="256"/>
      <c r="J173" s="255">
        <f>ROUND(I173*H173,0)</f>
        <v>0</v>
      </c>
      <c r="K173" s="253" t="s">
        <v>1</v>
      </c>
      <c r="L173" s="257"/>
      <c r="M173" s="258" t="s">
        <v>1</v>
      </c>
      <c r="N173" s="259" t="s">
        <v>41</v>
      </c>
      <c r="O173" s="90"/>
      <c r="P173" s="225">
        <f>O173*H173</f>
        <v>0</v>
      </c>
      <c r="Q173" s="225">
        <v>0.0083</v>
      </c>
      <c r="R173" s="225">
        <f>Q173*H173</f>
        <v>0.0166</v>
      </c>
      <c r="S173" s="225">
        <v>0</v>
      </c>
      <c r="T173" s="22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7" t="s">
        <v>162</v>
      </c>
      <c r="AT173" s="227" t="s">
        <v>178</v>
      </c>
      <c r="AU173" s="227" t="s">
        <v>85</v>
      </c>
      <c r="AY173" s="16" t="s">
        <v>123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6" t="s">
        <v>8</v>
      </c>
      <c r="BK173" s="228">
        <f>ROUND(I173*H173,0)</f>
        <v>0</v>
      </c>
      <c r="BL173" s="16" t="s">
        <v>130</v>
      </c>
      <c r="BM173" s="227" t="s">
        <v>496</v>
      </c>
    </row>
    <row r="174" spans="1:65" s="2" customFormat="1" ht="24.15" customHeight="1">
      <c r="A174" s="37"/>
      <c r="B174" s="38"/>
      <c r="C174" s="217" t="s">
        <v>237</v>
      </c>
      <c r="D174" s="217" t="s">
        <v>125</v>
      </c>
      <c r="E174" s="218" t="s">
        <v>497</v>
      </c>
      <c r="F174" s="219" t="s">
        <v>498</v>
      </c>
      <c r="G174" s="220" t="s">
        <v>248</v>
      </c>
      <c r="H174" s="221">
        <v>8</v>
      </c>
      <c r="I174" s="222"/>
      <c r="J174" s="221">
        <f>ROUND(I174*H174,0)</f>
        <v>0</v>
      </c>
      <c r="K174" s="219" t="s">
        <v>129</v>
      </c>
      <c r="L174" s="43"/>
      <c r="M174" s="223" t="s">
        <v>1</v>
      </c>
      <c r="N174" s="224" t="s">
        <v>41</v>
      </c>
      <c r="O174" s="90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7" t="s">
        <v>130</v>
      </c>
      <c r="AT174" s="227" t="s">
        <v>125</v>
      </c>
      <c r="AU174" s="227" t="s">
        <v>85</v>
      </c>
      <c r="AY174" s="16" t="s">
        <v>123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6" t="s">
        <v>8</v>
      </c>
      <c r="BK174" s="228">
        <f>ROUND(I174*H174,0)</f>
        <v>0</v>
      </c>
      <c r="BL174" s="16" t="s">
        <v>130</v>
      </c>
      <c r="BM174" s="227" t="s">
        <v>499</v>
      </c>
    </row>
    <row r="175" spans="1:65" s="2" customFormat="1" ht="24.15" customHeight="1">
      <c r="A175" s="37"/>
      <c r="B175" s="38"/>
      <c r="C175" s="251" t="s">
        <v>241</v>
      </c>
      <c r="D175" s="251" t="s">
        <v>178</v>
      </c>
      <c r="E175" s="252" t="s">
        <v>500</v>
      </c>
      <c r="F175" s="253" t="s">
        <v>501</v>
      </c>
      <c r="G175" s="254" t="s">
        <v>248</v>
      </c>
      <c r="H175" s="255">
        <v>1</v>
      </c>
      <c r="I175" s="256"/>
      <c r="J175" s="255">
        <f>ROUND(I175*H175,0)</f>
        <v>0</v>
      </c>
      <c r="K175" s="253" t="s">
        <v>129</v>
      </c>
      <c r="L175" s="257"/>
      <c r="M175" s="258" t="s">
        <v>1</v>
      </c>
      <c r="N175" s="259" t="s">
        <v>41</v>
      </c>
      <c r="O175" s="90"/>
      <c r="P175" s="225">
        <f>O175*H175</f>
        <v>0</v>
      </c>
      <c r="Q175" s="225">
        <v>0.0087</v>
      </c>
      <c r="R175" s="225">
        <f>Q175*H175</f>
        <v>0.0087</v>
      </c>
      <c r="S175" s="225">
        <v>0</v>
      </c>
      <c r="T175" s="22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7" t="s">
        <v>162</v>
      </c>
      <c r="AT175" s="227" t="s">
        <v>178</v>
      </c>
      <c r="AU175" s="227" t="s">
        <v>85</v>
      </c>
      <c r="AY175" s="16" t="s">
        <v>123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6" t="s">
        <v>8</v>
      </c>
      <c r="BK175" s="228">
        <f>ROUND(I175*H175,0)</f>
        <v>0</v>
      </c>
      <c r="BL175" s="16" t="s">
        <v>130</v>
      </c>
      <c r="BM175" s="227" t="s">
        <v>502</v>
      </c>
    </row>
    <row r="176" spans="1:65" s="2" customFormat="1" ht="24.15" customHeight="1">
      <c r="A176" s="37"/>
      <c r="B176" s="38"/>
      <c r="C176" s="251" t="s">
        <v>245</v>
      </c>
      <c r="D176" s="251" t="s">
        <v>178</v>
      </c>
      <c r="E176" s="252" t="s">
        <v>503</v>
      </c>
      <c r="F176" s="253" t="s">
        <v>504</v>
      </c>
      <c r="G176" s="254" t="s">
        <v>248</v>
      </c>
      <c r="H176" s="255">
        <v>1</v>
      </c>
      <c r="I176" s="256"/>
      <c r="J176" s="255">
        <f>ROUND(I176*H176,0)</f>
        <v>0</v>
      </c>
      <c r="K176" s="253" t="s">
        <v>1</v>
      </c>
      <c r="L176" s="257"/>
      <c r="M176" s="258" t="s">
        <v>1</v>
      </c>
      <c r="N176" s="259" t="s">
        <v>41</v>
      </c>
      <c r="O176" s="90"/>
      <c r="P176" s="225">
        <f>O176*H176</f>
        <v>0</v>
      </c>
      <c r="Q176" s="225">
        <v>0.0002</v>
      </c>
      <c r="R176" s="225">
        <f>Q176*H176</f>
        <v>0.0002</v>
      </c>
      <c r="S176" s="225">
        <v>0</v>
      </c>
      <c r="T176" s="22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7" t="s">
        <v>162</v>
      </c>
      <c r="AT176" s="227" t="s">
        <v>178</v>
      </c>
      <c r="AU176" s="227" t="s">
        <v>85</v>
      </c>
      <c r="AY176" s="16" t="s">
        <v>123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6" t="s">
        <v>8</v>
      </c>
      <c r="BK176" s="228">
        <f>ROUND(I176*H176,0)</f>
        <v>0</v>
      </c>
      <c r="BL176" s="16" t="s">
        <v>130</v>
      </c>
      <c r="BM176" s="227" t="s">
        <v>505</v>
      </c>
    </row>
    <row r="177" spans="1:65" s="2" customFormat="1" ht="24.15" customHeight="1">
      <c r="A177" s="37"/>
      <c r="B177" s="38"/>
      <c r="C177" s="251" t="s">
        <v>251</v>
      </c>
      <c r="D177" s="251" t="s">
        <v>178</v>
      </c>
      <c r="E177" s="252" t="s">
        <v>284</v>
      </c>
      <c r="F177" s="253" t="s">
        <v>285</v>
      </c>
      <c r="G177" s="254" t="s">
        <v>248</v>
      </c>
      <c r="H177" s="255">
        <v>2</v>
      </c>
      <c r="I177" s="256"/>
      <c r="J177" s="255">
        <f>ROUND(I177*H177,0)</f>
        <v>0</v>
      </c>
      <c r="K177" s="253" t="s">
        <v>1</v>
      </c>
      <c r="L177" s="257"/>
      <c r="M177" s="258" t="s">
        <v>1</v>
      </c>
      <c r="N177" s="259" t="s">
        <v>41</v>
      </c>
      <c r="O177" s="90"/>
      <c r="P177" s="225">
        <f>O177*H177</f>
        <v>0</v>
      </c>
      <c r="Q177" s="225">
        <v>0.0003</v>
      </c>
      <c r="R177" s="225">
        <f>Q177*H177</f>
        <v>0.0006</v>
      </c>
      <c r="S177" s="225">
        <v>0</v>
      </c>
      <c r="T177" s="22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7" t="s">
        <v>162</v>
      </c>
      <c r="AT177" s="227" t="s">
        <v>178</v>
      </c>
      <c r="AU177" s="227" t="s">
        <v>85</v>
      </c>
      <c r="AY177" s="16" t="s">
        <v>123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6" t="s">
        <v>8</v>
      </c>
      <c r="BK177" s="228">
        <f>ROUND(I177*H177,0)</f>
        <v>0</v>
      </c>
      <c r="BL177" s="16" t="s">
        <v>130</v>
      </c>
      <c r="BM177" s="227" t="s">
        <v>506</v>
      </c>
    </row>
    <row r="178" spans="1:65" s="2" customFormat="1" ht="24.15" customHeight="1">
      <c r="A178" s="37"/>
      <c r="B178" s="38"/>
      <c r="C178" s="251" t="s">
        <v>255</v>
      </c>
      <c r="D178" s="251" t="s">
        <v>178</v>
      </c>
      <c r="E178" s="252" t="s">
        <v>507</v>
      </c>
      <c r="F178" s="253" t="s">
        <v>508</v>
      </c>
      <c r="G178" s="254" t="s">
        <v>248</v>
      </c>
      <c r="H178" s="255">
        <v>1</v>
      </c>
      <c r="I178" s="256"/>
      <c r="J178" s="255">
        <f>ROUND(I178*H178,0)</f>
        <v>0</v>
      </c>
      <c r="K178" s="253" t="s">
        <v>1</v>
      </c>
      <c r="L178" s="257"/>
      <c r="M178" s="258" t="s">
        <v>1</v>
      </c>
      <c r="N178" s="259" t="s">
        <v>41</v>
      </c>
      <c r="O178" s="90"/>
      <c r="P178" s="225">
        <f>O178*H178</f>
        <v>0</v>
      </c>
      <c r="Q178" s="225">
        <v>0.0005</v>
      </c>
      <c r="R178" s="225">
        <f>Q178*H178</f>
        <v>0.0005</v>
      </c>
      <c r="S178" s="225">
        <v>0</v>
      </c>
      <c r="T178" s="22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7" t="s">
        <v>162</v>
      </c>
      <c r="AT178" s="227" t="s">
        <v>178</v>
      </c>
      <c r="AU178" s="227" t="s">
        <v>85</v>
      </c>
      <c r="AY178" s="16" t="s">
        <v>123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6" t="s">
        <v>8</v>
      </c>
      <c r="BK178" s="228">
        <f>ROUND(I178*H178,0)</f>
        <v>0</v>
      </c>
      <c r="BL178" s="16" t="s">
        <v>130</v>
      </c>
      <c r="BM178" s="227" t="s">
        <v>509</v>
      </c>
    </row>
    <row r="179" spans="1:65" s="2" customFormat="1" ht="24.15" customHeight="1">
      <c r="A179" s="37"/>
      <c r="B179" s="38"/>
      <c r="C179" s="251" t="s">
        <v>259</v>
      </c>
      <c r="D179" s="251" t="s">
        <v>178</v>
      </c>
      <c r="E179" s="252" t="s">
        <v>510</v>
      </c>
      <c r="F179" s="253" t="s">
        <v>511</v>
      </c>
      <c r="G179" s="254" t="s">
        <v>248</v>
      </c>
      <c r="H179" s="255">
        <v>1</v>
      </c>
      <c r="I179" s="256"/>
      <c r="J179" s="255">
        <f>ROUND(I179*H179,0)</f>
        <v>0</v>
      </c>
      <c r="K179" s="253" t="s">
        <v>1</v>
      </c>
      <c r="L179" s="257"/>
      <c r="M179" s="258" t="s">
        <v>1</v>
      </c>
      <c r="N179" s="259" t="s">
        <v>41</v>
      </c>
      <c r="O179" s="90"/>
      <c r="P179" s="225">
        <f>O179*H179</f>
        <v>0</v>
      </c>
      <c r="Q179" s="225">
        <v>0.0013</v>
      </c>
      <c r="R179" s="225">
        <f>Q179*H179</f>
        <v>0.0013</v>
      </c>
      <c r="S179" s="225">
        <v>0</v>
      </c>
      <c r="T179" s="22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7" t="s">
        <v>162</v>
      </c>
      <c r="AT179" s="227" t="s">
        <v>178</v>
      </c>
      <c r="AU179" s="227" t="s">
        <v>85</v>
      </c>
      <c r="AY179" s="16" t="s">
        <v>123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6" t="s">
        <v>8</v>
      </c>
      <c r="BK179" s="228">
        <f>ROUND(I179*H179,0)</f>
        <v>0</v>
      </c>
      <c r="BL179" s="16" t="s">
        <v>130</v>
      </c>
      <c r="BM179" s="227" t="s">
        <v>512</v>
      </c>
    </row>
    <row r="180" spans="1:65" s="2" customFormat="1" ht="24.15" customHeight="1">
      <c r="A180" s="37"/>
      <c r="B180" s="38"/>
      <c r="C180" s="217" t="s">
        <v>263</v>
      </c>
      <c r="D180" s="217" t="s">
        <v>125</v>
      </c>
      <c r="E180" s="218" t="s">
        <v>513</v>
      </c>
      <c r="F180" s="219" t="s">
        <v>514</v>
      </c>
      <c r="G180" s="220" t="s">
        <v>230</v>
      </c>
      <c r="H180" s="221">
        <v>12</v>
      </c>
      <c r="I180" s="222"/>
      <c r="J180" s="221">
        <f>ROUND(I180*H180,0)</f>
        <v>0</v>
      </c>
      <c r="K180" s="219" t="s">
        <v>129</v>
      </c>
      <c r="L180" s="43"/>
      <c r="M180" s="223" t="s">
        <v>1</v>
      </c>
      <c r="N180" s="224" t="s">
        <v>41</v>
      </c>
      <c r="O180" s="90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7" t="s">
        <v>130</v>
      </c>
      <c r="AT180" s="227" t="s">
        <v>125</v>
      </c>
      <c r="AU180" s="227" t="s">
        <v>85</v>
      </c>
      <c r="AY180" s="16" t="s">
        <v>123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6" t="s">
        <v>8</v>
      </c>
      <c r="BK180" s="228">
        <f>ROUND(I180*H180,0)</f>
        <v>0</v>
      </c>
      <c r="BL180" s="16" t="s">
        <v>130</v>
      </c>
      <c r="BM180" s="227" t="s">
        <v>515</v>
      </c>
    </row>
    <row r="181" spans="1:51" s="13" customFormat="1" ht="12">
      <c r="A181" s="13"/>
      <c r="B181" s="229"/>
      <c r="C181" s="230"/>
      <c r="D181" s="231" t="s">
        <v>132</v>
      </c>
      <c r="E181" s="232" t="s">
        <v>1</v>
      </c>
      <c r="F181" s="233" t="s">
        <v>516</v>
      </c>
      <c r="G181" s="230"/>
      <c r="H181" s="234">
        <v>12</v>
      </c>
      <c r="I181" s="235"/>
      <c r="J181" s="230"/>
      <c r="K181" s="230"/>
      <c r="L181" s="236"/>
      <c r="M181" s="237"/>
      <c r="N181" s="238"/>
      <c r="O181" s="238"/>
      <c r="P181" s="238"/>
      <c r="Q181" s="238"/>
      <c r="R181" s="238"/>
      <c r="S181" s="238"/>
      <c r="T181" s="23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0" t="s">
        <v>132</v>
      </c>
      <c r="AU181" s="240" t="s">
        <v>85</v>
      </c>
      <c r="AV181" s="13" t="s">
        <v>85</v>
      </c>
      <c r="AW181" s="13" t="s">
        <v>32</v>
      </c>
      <c r="AX181" s="13" t="s">
        <v>8</v>
      </c>
      <c r="AY181" s="240" t="s">
        <v>123</v>
      </c>
    </row>
    <row r="182" spans="1:65" s="2" customFormat="1" ht="24.15" customHeight="1">
      <c r="A182" s="37"/>
      <c r="B182" s="38"/>
      <c r="C182" s="251" t="s">
        <v>267</v>
      </c>
      <c r="D182" s="251" t="s">
        <v>178</v>
      </c>
      <c r="E182" s="252" t="s">
        <v>517</v>
      </c>
      <c r="F182" s="253" t="s">
        <v>518</v>
      </c>
      <c r="G182" s="254" t="s">
        <v>230</v>
      </c>
      <c r="H182" s="255">
        <v>12</v>
      </c>
      <c r="I182" s="256"/>
      <c r="J182" s="255">
        <f>ROUND(I182*H182,0)</f>
        <v>0</v>
      </c>
      <c r="K182" s="253" t="s">
        <v>129</v>
      </c>
      <c r="L182" s="257"/>
      <c r="M182" s="258" t="s">
        <v>1</v>
      </c>
      <c r="N182" s="259" t="s">
        <v>41</v>
      </c>
      <c r="O182" s="90"/>
      <c r="P182" s="225">
        <f>O182*H182</f>
        <v>0</v>
      </c>
      <c r="Q182" s="225">
        <v>0.00028</v>
      </c>
      <c r="R182" s="225">
        <f>Q182*H182</f>
        <v>0.0033599999999999997</v>
      </c>
      <c r="S182" s="225">
        <v>0</v>
      </c>
      <c r="T182" s="22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7" t="s">
        <v>162</v>
      </c>
      <c r="AT182" s="227" t="s">
        <v>178</v>
      </c>
      <c r="AU182" s="227" t="s">
        <v>85</v>
      </c>
      <c r="AY182" s="16" t="s">
        <v>123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6" t="s">
        <v>8</v>
      </c>
      <c r="BK182" s="228">
        <f>ROUND(I182*H182,0)</f>
        <v>0</v>
      </c>
      <c r="BL182" s="16" t="s">
        <v>130</v>
      </c>
      <c r="BM182" s="227" t="s">
        <v>519</v>
      </c>
    </row>
    <row r="183" spans="1:65" s="2" customFormat="1" ht="24.15" customHeight="1">
      <c r="A183" s="37"/>
      <c r="B183" s="38"/>
      <c r="C183" s="217" t="s">
        <v>271</v>
      </c>
      <c r="D183" s="217" t="s">
        <v>125</v>
      </c>
      <c r="E183" s="218" t="s">
        <v>520</v>
      </c>
      <c r="F183" s="219" t="s">
        <v>521</v>
      </c>
      <c r="G183" s="220" t="s">
        <v>230</v>
      </c>
      <c r="H183" s="221">
        <v>2.4</v>
      </c>
      <c r="I183" s="222"/>
      <c r="J183" s="221">
        <f>ROUND(I183*H183,0)</f>
        <v>0</v>
      </c>
      <c r="K183" s="219" t="s">
        <v>129</v>
      </c>
      <c r="L183" s="43"/>
      <c r="M183" s="223" t="s">
        <v>1</v>
      </c>
      <c r="N183" s="224" t="s">
        <v>41</v>
      </c>
      <c r="O183" s="90"/>
      <c r="P183" s="225">
        <f>O183*H183</f>
        <v>0</v>
      </c>
      <c r="Q183" s="225">
        <v>0</v>
      </c>
      <c r="R183" s="225">
        <f>Q183*H183</f>
        <v>0</v>
      </c>
      <c r="S183" s="225">
        <v>0</v>
      </c>
      <c r="T183" s="22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7" t="s">
        <v>130</v>
      </c>
      <c r="AT183" s="227" t="s">
        <v>125</v>
      </c>
      <c r="AU183" s="227" t="s">
        <v>85</v>
      </c>
      <c r="AY183" s="16" t="s">
        <v>123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6" t="s">
        <v>8</v>
      </c>
      <c r="BK183" s="228">
        <f>ROUND(I183*H183,0)</f>
        <v>0</v>
      </c>
      <c r="BL183" s="16" t="s">
        <v>130</v>
      </c>
      <c r="BM183" s="227" t="s">
        <v>522</v>
      </c>
    </row>
    <row r="184" spans="1:65" s="2" customFormat="1" ht="24.15" customHeight="1">
      <c r="A184" s="37"/>
      <c r="B184" s="38"/>
      <c r="C184" s="251" t="s">
        <v>275</v>
      </c>
      <c r="D184" s="251" t="s">
        <v>178</v>
      </c>
      <c r="E184" s="252" t="s">
        <v>523</v>
      </c>
      <c r="F184" s="253" t="s">
        <v>524</v>
      </c>
      <c r="G184" s="254" t="s">
        <v>230</v>
      </c>
      <c r="H184" s="255">
        <v>2.4</v>
      </c>
      <c r="I184" s="256"/>
      <c r="J184" s="255">
        <f>ROUND(I184*H184,0)</f>
        <v>0</v>
      </c>
      <c r="K184" s="253" t="s">
        <v>129</v>
      </c>
      <c r="L184" s="257"/>
      <c r="M184" s="258" t="s">
        <v>1</v>
      </c>
      <c r="N184" s="259" t="s">
        <v>41</v>
      </c>
      <c r="O184" s="90"/>
      <c r="P184" s="225">
        <f>O184*H184</f>
        <v>0</v>
      </c>
      <c r="Q184" s="225">
        <v>0.00043</v>
      </c>
      <c r="R184" s="225">
        <f>Q184*H184</f>
        <v>0.001032</v>
      </c>
      <c r="S184" s="225">
        <v>0</v>
      </c>
      <c r="T184" s="22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7" t="s">
        <v>162</v>
      </c>
      <c r="AT184" s="227" t="s">
        <v>178</v>
      </c>
      <c r="AU184" s="227" t="s">
        <v>85</v>
      </c>
      <c r="AY184" s="16" t="s">
        <v>123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6" t="s">
        <v>8</v>
      </c>
      <c r="BK184" s="228">
        <f>ROUND(I184*H184,0)</f>
        <v>0</v>
      </c>
      <c r="BL184" s="16" t="s">
        <v>130</v>
      </c>
      <c r="BM184" s="227" t="s">
        <v>525</v>
      </c>
    </row>
    <row r="185" spans="1:65" s="2" customFormat="1" ht="24.15" customHeight="1">
      <c r="A185" s="37"/>
      <c r="B185" s="38"/>
      <c r="C185" s="217" t="s">
        <v>279</v>
      </c>
      <c r="D185" s="217" t="s">
        <v>125</v>
      </c>
      <c r="E185" s="218" t="s">
        <v>526</v>
      </c>
      <c r="F185" s="219" t="s">
        <v>527</v>
      </c>
      <c r="G185" s="220" t="s">
        <v>230</v>
      </c>
      <c r="H185" s="221">
        <v>2.4</v>
      </c>
      <c r="I185" s="222"/>
      <c r="J185" s="221">
        <f>ROUND(I185*H185,0)</f>
        <v>0</v>
      </c>
      <c r="K185" s="219" t="s">
        <v>129</v>
      </c>
      <c r="L185" s="43"/>
      <c r="M185" s="223" t="s">
        <v>1</v>
      </c>
      <c r="N185" s="224" t="s">
        <v>41</v>
      </c>
      <c r="O185" s="90"/>
      <c r="P185" s="225">
        <f>O185*H185</f>
        <v>0</v>
      </c>
      <c r="Q185" s="225">
        <v>0</v>
      </c>
      <c r="R185" s="225">
        <f>Q185*H185</f>
        <v>0</v>
      </c>
      <c r="S185" s="225">
        <v>0</v>
      </c>
      <c r="T185" s="22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7" t="s">
        <v>130</v>
      </c>
      <c r="AT185" s="227" t="s">
        <v>125</v>
      </c>
      <c r="AU185" s="227" t="s">
        <v>85</v>
      </c>
      <c r="AY185" s="16" t="s">
        <v>123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6" t="s">
        <v>8</v>
      </c>
      <c r="BK185" s="228">
        <f>ROUND(I185*H185,0)</f>
        <v>0</v>
      </c>
      <c r="BL185" s="16" t="s">
        <v>130</v>
      </c>
      <c r="BM185" s="227" t="s">
        <v>528</v>
      </c>
    </row>
    <row r="186" spans="1:65" s="2" customFormat="1" ht="24.15" customHeight="1">
      <c r="A186" s="37"/>
      <c r="B186" s="38"/>
      <c r="C186" s="251" t="s">
        <v>283</v>
      </c>
      <c r="D186" s="251" t="s">
        <v>178</v>
      </c>
      <c r="E186" s="252" t="s">
        <v>529</v>
      </c>
      <c r="F186" s="253" t="s">
        <v>530</v>
      </c>
      <c r="G186" s="254" t="s">
        <v>230</v>
      </c>
      <c r="H186" s="255">
        <v>2.4</v>
      </c>
      <c r="I186" s="256"/>
      <c r="J186" s="255">
        <f>ROUND(I186*H186,0)</f>
        <v>0</v>
      </c>
      <c r="K186" s="253" t="s">
        <v>129</v>
      </c>
      <c r="L186" s="257"/>
      <c r="M186" s="258" t="s">
        <v>1</v>
      </c>
      <c r="N186" s="259" t="s">
        <v>41</v>
      </c>
      <c r="O186" s="90"/>
      <c r="P186" s="225">
        <f>O186*H186</f>
        <v>0</v>
      </c>
      <c r="Q186" s="225">
        <v>0.00106</v>
      </c>
      <c r="R186" s="225">
        <f>Q186*H186</f>
        <v>0.002544</v>
      </c>
      <c r="S186" s="225">
        <v>0</v>
      </c>
      <c r="T186" s="22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7" t="s">
        <v>162</v>
      </c>
      <c r="AT186" s="227" t="s">
        <v>178</v>
      </c>
      <c r="AU186" s="227" t="s">
        <v>85</v>
      </c>
      <c r="AY186" s="16" t="s">
        <v>123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6" t="s">
        <v>8</v>
      </c>
      <c r="BK186" s="228">
        <f>ROUND(I186*H186,0)</f>
        <v>0</v>
      </c>
      <c r="BL186" s="16" t="s">
        <v>130</v>
      </c>
      <c r="BM186" s="227" t="s">
        <v>531</v>
      </c>
    </row>
    <row r="187" spans="1:65" s="2" customFormat="1" ht="21.75" customHeight="1">
      <c r="A187" s="37"/>
      <c r="B187" s="38"/>
      <c r="C187" s="217" t="s">
        <v>287</v>
      </c>
      <c r="D187" s="217" t="s">
        <v>125</v>
      </c>
      <c r="E187" s="218" t="s">
        <v>316</v>
      </c>
      <c r="F187" s="219" t="s">
        <v>317</v>
      </c>
      <c r="G187" s="220" t="s">
        <v>248</v>
      </c>
      <c r="H187" s="221">
        <v>8</v>
      </c>
      <c r="I187" s="222"/>
      <c r="J187" s="221">
        <f>ROUND(I187*H187,0)</f>
        <v>0</v>
      </c>
      <c r="K187" s="219" t="s">
        <v>129</v>
      </c>
      <c r="L187" s="43"/>
      <c r="M187" s="223" t="s">
        <v>1</v>
      </c>
      <c r="N187" s="224" t="s">
        <v>41</v>
      </c>
      <c r="O187" s="90"/>
      <c r="P187" s="225">
        <f>O187*H187</f>
        <v>0</v>
      </c>
      <c r="Q187" s="225">
        <v>0.00072</v>
      </c>
      <c r="R187" s="225">
        <f>Q187*H187</f>
        <v>0.00576</v>
      </c>
      <c r="S187" s="225">
        <v>0</v>
      </c>
      <c r="T187" s="22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7" t="s">
        <v>130</v>
      </c>
      <c r="AT187" s="227" t="s">
        <v>125</v>
      </c>
      <c r="AU187" s="227" t="s">
        <v>85</v>
      </c>
      <c r="AY187" s="16" t="s">
        <v>123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6" t="s">
        <v>8</v>
      </c>
      <c r="BK187" s="228">
        <f>ROUND(I187*H187,0)</f>
        <v>0</v>
      </c>
      <c r="BL187" s="16" t="s">
        <v>130</v>
      </c>
      <c r="BM187" s="227" t="s">
        <v>532</v>
      </c>
    </row>
    <row r="188" spans="1:51" s="13" customFormat="1" ht="12">
      <c r="A188" s="13"/>
      <c r="B188" s="229"/>
      <c r="C188" s="230"/>
      <c r="D188" s="231" t="s">
        <v>132</v>
      </c>
      <c r="E188" s="232" t="s">
        <v>1</v>
      </c>
      <c r="F188" s="233" t="s">
        <v>533</v>
      </c>
      <c r="G188" s="230"/>
      <c r="H188" s="234">
        <v>8</v>
      </c>
      <c r="I188" s="235"/>
      <c r="J188" s="230"/>
      <c r="K188" s="230"/>
      <c r="L188" s="236"/>
      <c r="M188" s="237"/>
      <c r="N188" s="238"/>
      <c r="O188" s="238"/>
      <c r="P188" s="238"/>
      <c r="Q188" s="238"/>
      <c r="R188" s="238"/>
      <c r="S188" s="238"/>
      <c r="T188" s="23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0" t="s">
        <v>132</v>
      </c>
      <c r="AU188" s="240" t="s">
        <v>85</v>
      </c>
      <c r="AV188" s="13" t="s">
        <v>85</v>
      </c>
      <c r="AW188" s="13" t="s">
        <v>32</v>
      </c>
      <c r="AX188" s="13" t="s">
        <v>8</v>
      </c>
      <c r="AY188" s="240" t="s">
        <v>123</v>
      </c>
    </row>
    <row r="189" spans="1:65" s="2" customFormat="1" ht="24.15" customHeight="1">
      <c r="A189" s="37"/>
      <c r="B189" s="38"/>
      <c r="C189" s="251" t="s">
        <v>291</v>
      </c>
      <c r="D189" s="251" t="s">
        <v>178</v>
      </c>
      <c r="E189" s="252" t="s">
        <v>320</v>
      </c>
      <c r="F189" s="253" t="s">
        <v>321</v>
      </c>
      <c r="G189" s="254" t="s">
        <v>248</v>
      </c>
      <c r="H189" s="255">
        <v>8</v>
      </c>
      <c r="I189" s="256"/>
      <c r="J189" s="255">
        <f>ROUND(I189*H189,0)</f>
        <v>0</v>
      </c>
      <c r="K189" s="253" t="s">
        <v>129</v>
      </c>
      <c r="L189" s="257"/>
      <c r="M189" s="258" t="s">
        <v>1</v>
      </c>
      <c r="N189" s="259" t="s">
        <v>41</v>
      </c>
      <c r="O189" s="90"/>
      <c r="P189" s="225">
        <f>O189*H189</f>
        <v>0</v>
      </c>
      <c r="Q189" s="225">
        <v>0.011</v>
      </c>
      <c r="R189" s="225">
        <f>Q189*H189</f>
        <v>0.088</v>
      </c>
      <c r="S189" s="225">
        <v>0</v>
      </c>
      <c r="T189" s="22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7" t="s">
        <v>162</v>
      </c>
      <c r="AT189" s="227" t="s">
        <v>178</v>
      </c>
      <c r="AU189" s="227" t="s">
        <v>85</v>
      </c>
      <c r="AY189" s="16" t="s">
        <v>123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6" t="s">
        <v>8</v>
      </c>
      <c r="BK189" s="228">
        <f>ROUND(I189*H189,0)</f>
        <v>0</v>
      </c>
      <c r="BL189" s="16" t="s">
        <v>130</v>
      </c>
      <c r="BM189" s="227" t="s">
        <v>534</v>
      </c>
    </row>
    <row r="190" spans="1:65" s="2" customFormat="1" ht="21.75" customHeight="1">
      <c r="A190" s="37"/>
      <c r="B190" s="38"/>
      <c r="C190" s="217" t="s">
        <v>295</v>
      </c>
      <c r="D190" s="217" t="s">
        <v>125</v>
      </c>
      <c r="E190" s="218" t="s">
        <v>324</v>
      </c>
      <c r="F190" s="219" t="s">
        <v>325</v>
      </c>
      <c r="G190" s="220" t="s">
        <v>248</v>
      </c>
      <c r="H190" s="221">
        <v>1</v>
      </c>
      <c r="I190" s="222"/>
      <c r="J190" s="221">
        <f>ROUND(I190*H190,0)</f>
        <v>0</v>
      </c>
      <c r="K190" s="219" t="s">
        <v>129</v>
      </c>
      <c r="L190" s="43"/>
      <c r="M190" s="223" t="s">
        <v>1</v>
      </c>
      <c r="N190" s="224" t="s">
        <v>41</v>
      </c>
      <c r="O190" s="90"/>
      <c r="P190" s="225">
        <f>O190*H190</f>
        <v>0</v>
      </c>
      <c r="Q190" s="225">
        <v>0.00072</v>
      </c>
      <c r="R190" s="225">
        <f>Q190*H190</f>
        <v>0.00072</v>
      </c>
      <c r="S190" s="225">
        <v>0</v>
      </c>
      <c r="T190" s="226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7" t="s">
        <v>130</v>
      </c>
      <c r="AT190" s="227" t="s">
        <v>125</v>
      </c>
      <c r="AU190" s="227" t="s">
        <v>85</v>
      </c>
      <c r="AY190" s="16" t="s">
        <v>123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6" t="s">
        <v>8</v>
      </c>
      <c r="BK190" s="228">
        <f>ROUND(I190*H190,0)</f>
        <v>0</v>
      </c>
      <c r="BL190" s="16" t="s">
        <v>130</v>
      </c>
      <c r="BM190" s="227" t="s">
        <v>535</v>
      </c>
    </row>
    <row r="191" spans="1:65" s="2" customFormat="1" ht="24.15" customHeight="1">
      <c r="A191" s="37"/>
      <c r="B191" s="38"/>
      <c r="C191" s="251" t="s">
        <v>299</v>
      </c>
      <c r="D191" s="251" t="s">
        <v>178</v>
      </c>
      <c r="E191" s="252" t="s">
        <v>328</v>
      </c>
      <c r="F191" s="253" t="s">
        <v>329</v>
      </c>
      <c r="G191" s="254" t="s">
        <v>248</v>
      </c>
      <c r="H191" s="255">
        <v>1</v>
      </c>
      <c r="I191" s="256"/>
      <c r="J191" s="255">
        <f>ROUND(I191*H191,0)</f>
        <v>0</v>
      </c>
      <c r="K191" s="253" t="s">
        <v>129</v>
      </c>
      <c r="L191" s="257"/>
      <c r="M191" s="258" t="s">
        <v>1</v>
      </c>
      <c r="N191" s="259" t="s">
        <v>41</v>
      </c>
      <c r="O191" s="90"/>
      <c r="P191" s="225">
        <f>O191*H191</f>
        <v>0</v>
      </c>
      <c r="Q191" s="225">
        <v>0.012</v>
      </c>
      <c r="R191" s="225">
        <f>Q191*H191</f>
        <v>0.012</v>
      </c>
      <c r="S191" s="225">
        <v>0</v>
      </c>
      <c r="T191" s="226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7" t="s">
        <v>162</v>
      </c>
      <c r="AT191" s="227" t="s">
        <v>178</v>
      </c>
      <c r="AU191" s="227" t="s">
        <v>85</v>
      </c>
      <c r="AY191" s="16" t="s">
        <v>123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6" t="s">
        <v>8</v>
      </c>
      <c r="BK191" s="228">
        <f>ROUND(I191*H191,0)</f>
        <v>0</v>
      </c>
      <c r="BL191" s="16" t="s">
        <v>130</v>
      </c>
      <c r="BM191" s="227" t="s">
        <v>536</v>
      </c>
    </row>
    <row r="192" spans="1:65" s="2" customFormat="1" ht="24.15" customHeight="1">
      <c r="A192" s="37"/>
      <c r="B192" s="38"/>
      <c r="C192" s="251" t="s">
        <v>303</v>
      </c>
      <c r="D192" s="251" t="s">
        <v>178</v>
      </c>
      <c r="E192" s="252" t="s">
        <v>340</v>
      </c>
      <c r="F192" s="253" t="s">
        <v>341</v>
      </c>
      <c r="G192" s="254" t="s">
        <v>248</v>
      </c>
      <c r="H192" s="255">
        <v>9</v>
      </c>
      <c r="I192" s="256"/>
      <c r="J192" s="255">
        <f>ROUND(I192*H192,0)</f>
        <v>0</v>
      </c>
      <c r="K192" s="253" t="s">
        <v>129</v>
      </c>
      <c r="L192" s="257"/>
      <c r="M192" s="258" t="s">
        <v>1</v>
      </c>
      <c r="N192" s="259" t="s">
        <v>41</v>
      </c>
      <c r="O192" s="90"/>
      <c r="P192" s="225">
        <f>O192*H192</f>
        <v>0</v>
      </c>
      <c r="Q192" s="225">
        <v>0.0133</v>
      </c>
      <c r="R192" s="225">
        <f>Q192*H192</f>
        <v>0.1197</v>
      </c>
      <c r="S192" s="225">
        <v>0</v>
      </c>
      <c r="T192" s="226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7" t="s">
        <v>162</v>
      </c>
      <c r="AT192" s="227" t="s">
        <v>178</v>
      </c>
      <c r="AU192" s="227" t="s">
        <v>85</v>
      </c>
      <c r="AY192" s="16" t="s">
        <v>123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6" t="s">
        <v>8</v>
      </c>
      <c r="BK192" s="228">
        <f>ROUND(I192*H192,0)</f>
        <v>0</v>
      </c>
      <c r="BL192" s="16" t="s">
        <v>130</v>
      </c>
      <c r="BM192" s="227" t="s">
        <v>537</v>
      </c>
    </row>
    <row r="193" spans="1:65" s="2" customFormat="1" ht="24.15" customHeight="1">
      <c r="A193" s="37"/>
      <c r="B193" s="38"/>
      <c r="C193" s="217" t="s">
        <v>307</v>
      </c>
      <c r="D193" s="217" t="s">
        <v>125</v>
      </c>
      <c r="E193" s="218" t="s">
        <v>538</v>
      </c>
      <c r="F193" s="219" t="s">
        <v>539</v>
      </c>
      <c r="G193" s="220" t="s">
        <v>248</v>
      </c>
      <c r="H193" s="221">
        <v>9</v>
      </c>
      <c r="I193" s="222"/>
      <c r="J193" s="221">
        <f>ROUND(I193*H193,0)</f>
        <v>0</v>
      </c>
      <c r="K193" s="219" t="s">
        <v>129</v>
      </c>
      <c r="L193" s="43"/>
      <c r="M193" s="223" t="s">
        <v>1</v>
      </c>
      <c r="N193" s="224" t="s">
        <v>41</v>
      </c>
      <c r="O193" s="90"/>
      <c r="P193" s="225">
        <f>O193*H193</f>
        <v>0</v>
      </c>
      <c r="Q193" s="225">
        <v>0</v>
      </c>
      <c r="R193" s="225">
        <f>Q193*H193</f>
        <v>0</v>
      </c>
      <c r="S193" s="225">
        <v>0</v>
      </c>
      <c r="T193" s="226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7" t="s">
        <v>130</v>
      </c>
      <c r="AT193" s="227" t="s">
        <v>125</v>
      </c>
      <c r="AU193" s="227" t="s">
        <v>85</v>
      </c>
      <c r="AY193" s="16" t="s">
        <v>123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6" t="s">
        <v>8</v>
      </c>
      <c r="BK193" s="228">
        <f>ROUND(I193*H193,0)</f>
        <v>0</v>
      </c>
      <c r="BL193" s="16" t="s">
        <v>130</v>
      </c>
      <c r="BM193" s="227" t="s">
        <v>540</v>
      </c>
    </row>
    <row r="194" spans="1:51" s="13" customFormat="1" ht="12">
      <c r="A194" s="13"/>
      <c r="B194" s="229"/>
      <c r="C194" s="230"/>
      <c r="D194" s="231" t="s">
        <v>132</v>
      </c>
      <c r="E194" s="232" t="s">
        <v>1</v>
      </c>
      <c r="F194" s="233" t="s">
        <v>541</v>
      </c>
      <c r="G194" s="230"/>
      <c r="H194" s="234">
        <v>9</v>
      </c>
      <c r="I194" s="235"/>
      <c r="J194" s="230"/>
      <c r="K194" s="230"/>
      <c r="L194" s="236"/>
      <c r="M194" s="237"/>
      <c r="N194" s="238"/>
      <c r="O194" s="238"/>
      <c r="P194" s="238"/>
      <c r="Q194" s="238"/>
      <c r="R194" s="238"/>
      <c r="S194" s="238"/>
      <c r="T194" s="23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0" t="s">
        <v>132</v>
      </c>
      <c r="AU194" s="240" t="s">
        <v>85</v>
      </c>
      <c r="AV194" s="13" t="s">
        <v>85</v>
      </c>
      <c r="AW194" s="13" t="s">
        <v>32</v>
      </c>
      <c r="AX194" s="13" t="s">
        <v>8</v>
      </c>
      <c r="AY194" s="240" t="s">
        <v>123</v>
      </c>
    </row>
    <row r="195" spans="1:65" s="2" customFormat="1" ht="33" customHeight="1">
      <c r="A195" s="37"/>
      <c r="B195" s="38"/>
      <c r="C195" s="251" t="s">
        <v>311</v>
      </c>
      <c r="D195" s="251" t="s">
        <v>178</v>
      </c>
      <c r="E195" s="252" t="s">
        <v>542</v>
      </c>
      <c r="F195" s="253" t="s">
        <v>543</v>
      </c>
      <c r="G195" s="254" t="s">
        <v>248</v>
      </c>
      <c r="H195" s="255">
        <v>9</v>
      </c>
      <c r="I195" s="256"/>
      <c r="J195" s="255">
        <f>ROUND(I195*H195,0)</f>
        <v>0</v>
      </c>
      <c r="K195" s="253" t="s">
        <v>129</v>
      </c>
      <c r="L195" s="257"/>
      <c r="M195" s="258" t="s">
        <v>1</v>
      </c>
      <c r="N195" s="259" t="s">
        <v>41</v>
      </c>
      <c r="O195" s="90"/>
      <c r="P195" s="225">
        <f>O195*H195</f>
        <v>0</v>
      </c>
      <c r="Q195" s="225">
        <v>0.0019</v>
      </c>
      <c r="R195" s="225">
        <f>Q195*H195</f>
        <v>0.0171</v>
      </c>
      <c r="S195" s="225">
        <v>0</v>
      </c>
      <c r="T195" s="226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7" t="s">
        <v>162</v>
      </c>
      <c r="AT195" s="227" t="s">
        <v>178</v>
      </c>
      <c r="AU195" s="227" t="s">
        <v>85</v>
      </c>
      <c r="AY195" s="16" t="s">
        <v>123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6" t="s">
        <v>8</v>
      </c>
      <c r="BK195" s="228">
        <f>ROUND(I195*H195,0)</f>
        <v>0</v>
      </c>
      <c r="BL195" s="16" t="s">
        <v>130</v>
      </c>
      <c r="BM195" s="227" t="s">
        <v>544</v>
      </c>
    </row>
    <row r="196" spans="1:65" s="2" customFormat="1" ht="16.5" customHeight="1">
      <c r="A196" s="37"/>
      <c r="B196" s="38"/>
      <c r="C196" s="217" t="s">
        <v>315</v>
      </c>
      <c r="D196" s="217" t="s">
        <v>125</v>
      </c>
      <c r="E196" s="218" t="s">
        <v>545</v>
      </c>
      <c r="F196" s="219" t="s">
        <v>546</v>
      </c>
      <c r="G196" s="220" t="s">
        <v>230</v>
      </c>
      <c r="H196" s="221">
        <v>150</v>
      </c>
      <c r="I196" s="222"/>
      <c r="J196" s="221">
        <f>ROUND(I196*H196,0)</f>
        <v>0</v>
      </c>
      <c r="K196" s="219" t="s">
        <v>129</v>
      </c>
      <c r="L196" s="43"/>
      <c r="M196" s="223" t="s">
        <v>1</v>
      </c>
      <c r="N196" s="224" t="s">
        <v>41</v>
      </c>
      <c r="O196" s="90"/>
      <c r="P196" s="225">
        <f>O196*H196</f>
        <v>0</v>
      </c>
      <c r="Q196" s="225">
        <v>0</v>
      </c>
      <c r="R196" s="225">
        <f>Q196*H196</f>
        <v>0</v>
      </c>
      <c r="S196" s="225">
        <v>0</v>
      </c>
      <c r="T196" s="226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7" t="s">
        <v>130</v>
      </c>
      <c r="AT196" s="227" t="s">
        <v>125</v>
      </c>
      <c r="AU196" s="227" t="s">
        <v>85</v>
      </c>
      <c r="AY196" s="16" t="s">
        <v>123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6" t="s">
        <v>8</v>
      </c>
      <c r="BK196" s="228">
        <f>ROUND(I196*H196,0)</f>
        <v>0</v>
      </c>
      <c r="BL196" s="16" t="s">
        <v>130</v>
      </c>
      <c r="BM196" s="227" t="s">
        <v>547</v>
      </c>
    </row>
    <row r="197" spans="1:65" s="2" customFormat="1" ht="24.15" customHeight="1">
      <c r="A197" s="37"/>
      <c r="B197" s="38"/>
      <c r="C197" s="217" t="s">
        <v>319</v>
      </c>
      <c r="D197" s="217" t="s">
        <v>125</v>
      </c>
      <c r="E197" s="218" t="s">
        <v>372</v>
      </c>
      <c r="F197" s="219" t="s">
        <v>373</v>
      </c>
      <c r="G197" s="220" t="s">
        <v>230</v>
      </c>
      <c r="H197" s="221">
        <v>150</v>
      </c>
      <c r="I197" s="222"/>
      <c r="J197" s="221">
        <f>ROUND(I197*H197,0)</f>
        <v>0</v>
      </c>
      <c r="K197" s="219" t="s">
        <v>129</v>
      </c>
      <c r="L197" s="43"/>
      <c r="M197" s="223" t="s">
        <v>1</v>
      </c>
      <c r="N197" s="224" t="s">
        <v>41</v>
      </c>
      <c r="O197" s="90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7" t="s">
        <v>130</v>
      </c>
      <c r="AT197" s="227" t="s">
        <v>125</v>
      </c>
      <c r="AU197" s="227" t="s">
        <v>85</v>
      </c>
      <c r="AY197" s="16" t="s">
        <v>123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6" t="s">
        <v>8</v>
      </c>
      <c r="BK197" s="228">
        <f>ROUND(I197*H197,0)</f>
        <v>0</v>
      </c>
      <c r="BL197" s="16" t="s">
        <v>130</v>
      </c>
      <c r="BM197" s="227" t="s">
        <v>548</v>
      </c>
    </row>
    <row r="198" spans="1:65" s="2" customFormat="1" ht="24.15" customHeight="1">
      <c r="A198" s="37"/>
      <c r="B198" s="38"/>
      <c r="C198" s="217" t="s">
        <v>323</v>
      </c>
      <c r="D198" s="217" t="s">
        <v>125</v>
      </c>
      <c r="E198" s="218" t="s">
        <v>376</v>
      </c>
      <c r="F198" s="219" t="s">
        <v>377</v>
      </c>
      <c r="G198" s="220" t="s">
        <v>248</v>
      </c>
      <c r="H198" s="221">
        <v>2</v>
      </c>
      <c r="I198" s="222"/>
      <c r="J198" s="221">
        <f>ROUND(I198*H198,0)</f>
        <v>0</v>
      </c>
      <c r="K198" s="219" t="s">
        <v>206</v>
      </c>
      <c r="L198" s="43"/>
      <c r="M198" s="223" t="s">
        <v>1</v>
      </c>
      <c r="N198" s="224" t="s">
        <v>41</v>
      </c>
      <c r="O198" s="90"/>
      <c r="P198" s="225">
        <f>O198*H198</f>
        <v>0</v>
      </c>
      <c r="Q198" s="225">
        <v>0.45937</v>
      </c>
      <c r="R198" s="225">
        <f>Q198*H198</f>
        <v>0.91874</v>
      </c>
      <c r="S198" s="225">
        <v>0</v>
      </c>
      <c r="T198" s="226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7" t="s">
        <v>130</v>
      </c>
      <c r="AT198" s="227" t="s">
        <v>125</v>
      </c>
      <c r="AU198" s="227" t="s">
        <v>85</v>
      </c>
      <c r="AY198" s="16" t="s">
        <v>123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6" t="s">
        <v>8</v>
      </c>
      <c r="BK198" s="228">
        <f>ROUND(I198*H198,0)</f>
        <v>0</v>
      </c>
      <c r="BL198" s="16" t="s">
        <v>130</v>
      </c>
      <c r="BM198" s="227" t="s">
        <v>549</v>
      </c>
    </row>
    <row r="199" spans="1:65" s="2" customFormat="1" ht="16.5" customHeight="1">
      <c r="A199" s="37"/>
      <c r="B199" s="38"/>
      <c r="C199" s="217" t="s">
        <v>327</v>
      </c>
      <c r="D199" s="217" t="s">
        <v>125</v>
      </c>
      <c r="E199" s="218" t="s">
        <v>380</v>
      </c>
      <c r="F199" s="219" t="s">
        <v>381</v>
      </c>
      <c r="G199" s="220" t="s">
        <v>230</v>
      </c>
      <c r="H199" s="221">
        <v>150</v>
      </c>
      <c r="I199" s="222"/>
      <c r="J199" s="221">
        <f>ROUND(I199*H199,0)</f>
        <v>0</v>
      </c>
      <c r="K199" s="219" t="s">
        <v>206</v>
      </c>
      <c r="L199" s="43"/>
      <c r="M199" s="223" t="s">
        <v>1</v>
      </c>
      <c r="N199" s="224" t="s">
        <v>41</v>
      </c>
      <c r="O199" s="90"/>
      <c r="P199" s="225">
        <f>O199*H199</f>
        <v>0</v>
      </c>
      <c r="Q199" s="225">
        <v>0.00019</v>
      </c>
      <c r="R199" s="225">
        <f>Q199*H199</f>
        <v>0.0285</v>
      </c>
      <c r="S199" s="225">
        <v>0</v>
      </c>
      <c r="T199" s="226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7" t="s">
        <v>130</v>
      </c>
      <c r="AT199" s="227" t="s">
        <v>125</v>
      </c>
      <c r="AU199" s="227" t="s">
        <v>85</v>
      </c>
      <c r="AY199" s="16" t="s">
        <v>123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6" t="s">
        <v>8</v>
      </c>
      <c r="BK199" s="228">
        <f>ROUND(I199*H199,0)</f>
        <v>0</v>
      </c>
      <c r="BL199" s="16" t="s">
        <v>130</v>
      </c>
      <c r="BM199" s="227" t="s">
        <v>550</v>
      </c>
    </row>
    <row r="200" spans="1:65" s="2" customFormat="1" ht="21.75" customHeight="1">
      <c r="A200" s="37"/>
      <c r="B200" s="38"/>
      <c r="C200" s="217" t="s">
        <v>331</v>
      </c>
      <c r="D200" s="217" t="s">
        <v>125</v>
      </c>
      <c r="E200" s="218" t="s">
        <v>384</v>
      </c>
      <c r="F200" s="219" t="s">
        <v>385</v>
      </c>
      <c r="G200" s="220" t="s">
        <v>230</v>
      </c>
      <c r="H200" s="221">
        <v>150</v>
      </c>
      <c r="I200" s="222"/>
      <c r="J200" s="221">
        <f>ROUND(I200*H200,0)</f>
        <v>0</v>
      </c>
      <c r="K200" s="219" t="s">
        <v>206</v>
      </c>
      <c r="L200" s="43"/>
      <c r="M200" s="223" t="s">
        <v>1</v>
      </c>
      <c r="N200" s="224" t="s">
        <v>41</v>
      </c>
      <c r="O200" s="90"/>
      <c r="P200" s="225">
        <f>O200*H200</f>
        <v>0</v>
      </c>
      <c r="Q200" s="225">
        <v>7E-05</v>
      </c>
      <c r="R200" s="225">
        <f>Q200*H200</f>
        <v>0.010499999999999999</v>
      </c>
      <c r="S200" s="225">
        <v>0</v>
      </c>
      <c r="T200" s="226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7" t="s">
        <v>130</v>
      </c>
      <c r="AT200" s="227" t="s">
        <v>125</v>
      </c>
      <c r="AU200" s="227" t="s">
        <v>85</v>
      </c>
      <c r="AY200" s="16" t="s">
        <v>123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6" t="s">
        <v>8</v>
      </c>
      <c r="BK200" s="228">
        <f>ROUND(I200*H200,0)</f>
        <v>0</v>
      </c>
      <c r="BL200" s="16" t="s">
        <v>130</v>
      </c>
      <c r="BM200" s="227" t="s">
        <v>551</v>
      </c>
    </row>
    <row r="201" spans="1:63" s="12" customFormat="1" ht="22.8" customHeight="1">
      <c r="A201" s="12"/>
      <c r="B201" s="201"/>
      <c r="C201" s="202"/>
      <c r="D201" s="203" t="s">
        <v>75</v>
      </c>
      <c r="E201" s="215" t="s">
        <v>168</v>
      </c>
      <c r="F201" s="215" t="s">
        <v>387</v>
      </c>
      <c r="G201" s="202"/>
      <c r="H201" s="202"/>
      <c r="I201" s="205"/>
      <c r="J201" s="216">
        <f>BK201</f>
        <v>0</v>
      </c>
      <c r="K201" s="202"/>
      <c r="L201" s="207"/>
      <c r="M201" s="208"/>
      <c r="N201" s="209"/>
      <c r="O201" s="209"/>
      <c r="P201" s="210">
        <f>SUM(P202:P206)</f>
        <v>0</v>
      </c>
      <c r="Q201" s="209"/>
      <c r="R201" s="210">
        <f>SUM(R202:R206)</f>
        <v>0.009924</v>
      </c>
      <c r="S201" s="209"/>
      <c r="T201" s="211">
        <f>SUM(T202:T206)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2" t="s">
        <v>8</v>
      </c>
      <c r="AT201" s="213" t="s">
        <v>75</v>
      </c>
      <c r="AU201" s="213" t="s">
        <v>8</v>
      </c>
      <c r="AY201" s="212" t="s">
        <v>123</v>
      </c>
      <c r="BK201" s="214">
        <f>SUM(BK202:BK206)</f>
        <v>0</v>
      </c>
    </row>
    <row r="202" spans="1:65" s="2" customFormat="1" ht="24.15" customHeight="1">
      <c r="A202" s="37"/>
      <c r="B202" s="38"/>
      <c r="C202" s="217" t="s">
        <v>335</v>
      </c>
      <c r="D202" s="217" t="s">
        <v>125</v>
      </c>
      <c r="E202" s="218" t="s">
        <v>552</v>
      </c>
      <c r="F202" s="219" t="s">
        <v>553</v>
      </c>
      <c r="G202" s="220" t="s">
        <v>230</v>
      </c>
      <c r="H202" s="221">
        <v>165.4</v>
      </c>
      <c r="I202" s="222"/>
      <c r="J202" s="221">
        <f>ROUND(I202*H202,0)</f>
        <v>0</v>
      </c>
      <c r="K202" s="219" t="s">
        <v>129</v>
      </c>
      <c r="L202" s="43"/>
      <c r="M202" s="223" t="s">
        <v>1</v>
      </c>
      <c r="N202" s="224" t="s">
        <v>41</v>
      </c>
      <c r="O202" s="90"/>
      <c r="P202" s="225">
        <f>O202*H202</f>
        <v>0</v>
      </c>
      <c r="Q202" s="225">
        <v>0</v>
      </c>
      <c r="R202" s="225">
        <f>Q202*H202</f>
        <v>0</v>
      </c>
      <c r="S202" s="225">
        <v>0</v>
      </c>
      <c r="T202" s="226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7" t="s">
        <v>130</v>
      </c>
      <c r="AT202" s="227" t="s">
        <v>125</v>
      </c>
      <c r="AU202" s="227" t="s">
        <v>85</v>
      </c>
      <c r="AY202" s="16" t="s">
        <v>123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6" t="s">
        <v>8</v>
      </c>
      <c r="BK202" s="228">
        <f>ROUND(I202*H202,0)</f>
        <v>0</v>
      </c>
      <c r="BL202" s="16" t="s">
        <v>130</v>
      </c>
      <c r="BM202" s="227" t="s">
        <v>554</v>
      </c>
    </row>
    <row r="203" spans="1:51" s="13" customFormat="1" ht="12">
      <c r="A203" s="13"/>
      <c r="B203" s="229"/>
      <c r="C203" s="230"/>
      <c r="D203" s="231" t="s">
        <v>132</v>
      </c>
      <c r="E203" s="232" t="s">
        <v>1</v>
      </c>
      <c r="F203" s="233" t="s">
        <v>555</v>
      </c>
      <c r="G203" s="230"/>
      <c r="H203" s="234">
        <v>165.4</v>
      </c>
      <c r="I203" s="235"/>
      <c r="J203" s="230"/>
      <c r="K203" s="230"/>
      <c r="L203" s="236"/>
      <c r="M203" s="237"/>
      <c r="N203" s="238"/>
      <c r="O203" s="238"/>
      <c r="P203" s="238"/>
      <c r="Q203" s="238"/>
      <c r="R203" s="238"/>
      <c r="S203" s="238"/>
      <c r="T203" s="23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0" t="s">
        <v>132</v>
      </c>
      <c r="AU203" s="240" t="s">
        <v>85</v>
      </c>
      <c r="AV203" s="13" t="s">
        <v>85</v>
      </c>
      <c r="AW203" s="13" t="s">
        <v>32</v>
      </c>
      <c r="AX203" s="13" t="s">
        <v>8</v>
      </c>
      <c r="AY203" s="240" t="s">
        <v>123</v>
      </c>
    </row>
    <row r="204" spans="1:65" s="2" customFormat="1" ht="24.15" customHeight="1">
      <c r="A204" s="37"/>
      <c r="B204" s="38"/>
      <c r="C204" s="217" t="s">
        <v>339</v>
      </c>
      <c r="D204" s="217" t="s">
        <v>125</v>
      </c>
      <c r="E204" s="218" t="s">
        <v>556</v>
      </c>
      <c r="F204" s="219" t="s">
        <v>557</v>
      </c>
      <c r="G204" s="220" t="s">
        <v>230</v>
      </c>
      <c r="H204" s="221">
        <v>165.4</v>
      </c>
      <c r="I204" s="222"/>
      <c r="J204" s="221">
        <f>ROUND(I204*H204,0)</f>
        <v>0</v>
      </c>
      <c r="K204" s="219" t="s">
        <v>129</v>
      </c>
      <c r="L204" s="43"/>
      <c r="M204" s="223" t="s">
        <v>1</v>
      </c>
      <c r="N204" s="224" t="s">
        <v>41</v>
      </c>
      <c r="O204" s="90"/>
      <c r="P204" s="225">
        <f>O204*H204</f>
        <v>0</v>
      </c>
      <c r="Q204" s="225">
        <v>6E-05</v>
      </c>
      <c r="R204" s="225">
        <f>Q204*H204</f>
        <v>0.009924</v>
      </c>
      <c r="S204" s="225">
        <v>0</v>
      </c>
      <c r="T204" s="226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7" t="s">
        <v>130</v>
      </c>
      <c r="AT204" s="227" t="s">
        <v>125</v>
      </c>
      <c r="AU204" s="227" t="s">
        <v>85</v>
      </c>
      <c r="AY204" s="16" t="s">
        <v>123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6" t="s">
        <v>8</v>
      </c>
      <c r="BK204" s="228">
        <f>ROUND(I204*H204,0)</f>
        <v>0</v>
      </c>
      <c r="BL204" s="16" t="s">
        <v>130</v>
      </c>
      <c r="BM204" s="227" t="s">
        <v>558</v>
      </c>
    </row>
    <row r="205" spans="1:65" s="2" customFormat="1" ht="21.75" customHeight="1">
      <c r="A205" s="37"/>
      <c r="B205" s="38"/>
      <c r="C205" s="217" t="s">
        <v>343</v>
      </c>
      <c r="D205" s="217" t="s">
        <v>125</v>
      </c>
      <c r="E205" s="218" t="s">
        <v>389</v>
      </c>
      <c r="F205" s="219" t="s">
        <v>390</v>
      </c>
      <c r="G205" s="220" t="s">
        <v>230</v>
      </c>
      <c r="H205" s="221">
        <v>165.4</v>
      </c>
      <c r="I205" s="222"/>
      <c r="J205" s="221">
        <f>ROUND(I205*H205,0)</f>
        <v>0</v>
      </c>
      <c r="K205" s="219" t="s">
        <v>129</v>
      </c>
      <c r="L205" s="43"/>
      <c r="M205" s="223" t="s">
        <v>1</v>
      </c>
      <c r="N205" s="224" t="s">
        <v>41</v>
      </c>
      <c r="O205" s="90"/>
      <c r="P205" s="225">
        <f>O205*H205</f>
        <v>0</v>
      </c>
      <c r="Q205" s="225">
        <v>0</v>
      </c>
      <c r="R205" s="225">
        <f>Q205*H205</f>
        <v>0</v>
      </c>
      <c r="S205" s="225">
        <v>0</v>
      </c>
      <c r="T205" s="226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7" t="s">
        <v>130</v>
      </c>
      <c r="AT205" s="227" t="s">
        <v>125</v>
      </c>
      <c r="AU205" s="227" t="s">
        <v>85</v>
      </c>
      <c r="AY205" s="16" t="s">
        <v>123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6" t="s">
        <v>8</v>
      </c>
      <c r="BK205" s="228">
        <f>ROUND(I205*H205,0)</f>
        <v>0</v>
      </c>
      <c r="BL205" s="16" t="s">
        <v>130</v>
      </c>
      <c r="BM205" s="227" t="s">
        <v>559</v>
      </c>
    </row>
    <row r="206" spans="1:51" s="13" customFormat="1" ht="12">
      <c r="A206" s="13"/>
      <c r="B206" s="229"/>
      <c r="C206" s="230"/>
      <c r="D206" s="231" t="s">
        <v>132</v>
      </c>
      <c r="E206" s="232" t="s">
        <v>1</v>
      </c>
      <c r="F206" s="233" t="s">
        <v>555</v>
      </c>
      <c r="G206" s="230"/>
      <c r="H206" s="234">
        <v>165.4</v>
      </c>
      <c r="I206" s="235"/>
      <c r="J206" s="230"/>
      <c r="K206" s="230"/>
      <c r="L206" s="236"/>
      <c r="M206" s="237"/>
      <c r="N206" s="238"/>
      <c r="O206" s="238"/>
      <c r="P206" s="238"/>
      <c r="Q206" s="238"/>
      <c r="R206" s="238"/>
      <c r="S206" s="238"/>
      <c r="T206" s="23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0" t="s">
        <v>132</v>
      </c>
      <c r="AU206" s="240" t="s">
        <v>85</v>
      </c>
      <c r="AV206" s="13" t="s">
        <v>85</v>
      </c>
      <c r="AW206" s="13" t="s">
        <v>32</v>
      </c>
      <c r="AX206" s="13" t="s">
        <v>8</v>
      </c>
      <c r="AY206" s="240" t="s">
        <v>123</v>
      </c>
    </row>
    <row r="207" spans="1:63" s="12" customFormat="1" ht="22.8" customHeight="1">
      <c r="A207" s="12"/>
      <c r="B207" s="201"/>
      <c r="C207" s="202"/>
      <c r="D207" s="203" t="s">
        <v>75</v>
      </c>
      <c r="E207" s="215" t="s">
        <v>392</v>
      </c>
      <c r="F207" s="215" t="s">
        <v>393</v>
      </c>
      <c r="G207" s="202"/>
      <c r="H207" s="202"/>
      <c r="I207" s="205"/>
      <c r="J207" s="216">
        <f>BK207</f>
        <v>0</v>
      </c>
      <c r="K207" s="202"/>
      <c r="L207" s="207"/>
      <c r="M207" s="208"/>
      <c r="N207" s="209"/>
      <c r="O207" s="209"/>
      <c r="P207" s="210">
        <f>SUM(P208:P210)</f>
        <v>0</v>
      </c>
      <c r="Q207" s="209"/>
      <c r="R207" s="210">
        <f>SUM(R208:R210)</f>
        <v>0</v>
      </c>
      <c r="S207" s="209"/>
      <c r="T207" s="211">
        <f>SUM(T208:T210)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2" t="s">
        <v>8</v>
      </c>
      <c r="AT207" s="213" t="s">
        <v>75</v>
      </c>
      <c r="AU207" s="213" t="s">
        <v>8</v>
      </c>
      <c r="AY207" s="212" t="s">
        <v>123</v>
      </c>
      <c r="BK207" s="214">
        <f>SUM(BK208:BK210)</f>
        <v>0</v>
      </c>
    </row>
    <row r="208" spans="1:65" s="2" customFormat="1" ht="33" customHeight="1">
      <c r="A208" s="37"/>
      <c r="B208" s="38"/>
      <c r="C208" s="217" t="s">
        <v>347</v>
      </c>
      <c r="D208" s="217" t="s">
        <v>125</v>
      </c>
      <c r="E208" s="218" t="s">
        <v>399</v>
      </c>
      <c r="F208" s="219" t="s">
        <v>400</v>
      </c>
      <c r="G208" s="220" t="s">
        <v>165</v>
      </c>
      <c r="H208" s="221">
        <v>99.36</v>
      </c>
      <c r="I208" s="222"/>
      <c r="J208" s="221">
        <f>ROUND(I208*H208,0)</f>
        <v>0</v>
      </c>
      <c r="K208" s="219" t="s">
        <v>129</v>
      </c>
      <c r="L208" s="43"/>
      <c r="M208" s="223" t="s">
        <v>1</v>
      </c>
      <c r="N208" s="224" t="s">
        <v>41</v>
      </c>
      <c r="O208" s="90"/>
      <c r="P208" s="225">
        <f>O208*H208</f>
        <v>0</v>
      </c>
      <c r="Q208" s="225">
        <v>0</v>
      </c>
      <c r="R208" s="225">
        <f>Q208*H208</f>
        <v>0</v>
      </c>
      <c r="S208" s="225">
        <v>0</v>
      </c>
      <c r="T208" s="226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7" t="s">
        <v>130</v>
      </c>
      <c r="AT208" s="227" t="s">
        <v>125</v>
      </c>
      <c r="AU208" s="227" t="s">
        <v>85</v>
      </c>
      <c r="AY208" s="16" t="s">
        <v>123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6" t="s">
        <v>8</v>
      </c>
      <c r="BK208" s="228">
        <f>ROUND(I208*H208,0)</f>
        <v>0</v>
      </c>
      <c r="BL208" s="16" t="s">
        <v>130</v>
      </c>
      <c r="BM208" s="227" t="s">
        <v>560</v>
      </c>
    </row>
    <row r="209" spans="1:65" s="2" customFormat="1" ht="24.15" customHeight="1">
      <c r="A209" s="37"/>
      <c r="B209" s="38"/>
      <c r="C209" s="217" t="s">
        <v>351</v>
      </c>
      <c r="D209" s="217" t="s">
        <v>125</v>
      </c>
      <c r="E209" s="218" t="s">
        <v>403</v>
      </c>
      <c r="F209" s="219" t="s">
        <v>404</v>
      </c>
      <c r="G209" s="220" t="s">
        <v>165</v>
      </c>
      <c r="H209" s="221">
        <v>397.44</v>
      </c>
      <c r="I209" s="222"/>
      <c r="J209" s="221">
        <f>ROUND(I209*H209,0)</f>
        <v>0</v>
      </c>
      <c r="K209" s="219" t="s">
        <v>129</v>
      </c>
      <c r="L209" s="43"/>
      <c r="M209" s="223" t="s">
        <v>1</v>
      </c>
      <c r="N209" s="224" t="s">
        <v>41</v>
      </c>
      <c r="O209" s="90"/>
      <c r="P209" s="225">
        <f>O209*H209</f>
        <v>0</v>
      </c>
      <c r="Q209" s="225">
        <v>0</v>
      </c>
      <c r="R209" s="225">
        <f>Q209*H209</f>
        <v>0</v>
      </c>
      <c r="S209" s="225">
        <v>0</v>
      </c>
      <c r="T209" s="226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7" t="s">
        <v>130</v>
      </c>
      <c r="AT209" s="227" t="s">
        <v>125</v>
      </c>
      <c r="AU209" s="227" t="s">
        <v>85</v>
      </c>
      <c r="AY209" s="16" t="s">
        <v>123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6" t="s">
        <v>8</v>
      </c>
      <c r="BK209" s="228">
        <f>ROUND(I209*H209,0)</f>
        <v>0</v>
      </c>
      <c r="BL209" s="16" t="s">
        <v>130</v>
      </c>
      <c r="BM209" s="227" t="s">
        <v>561</v>
      </c>
    </row>
    <row r="210" spans="1:51" s="13" customFormat="1" ht="12">
      <c r="A210" s="13"/>
      <c r="B210" s="229"/>
      <c r="C210" s="230"/>
      <c r="D210" s="231" t="s">
        <v>132</v>
      </c>
      <c r="E210" s="230"/>
      <c r="F210" s="233" t="s">
        <v>562</v>
      </c>
      <c r="G210" s="230"/>
      <c r="H210" s="234">
        <v>397.44</v>
      </c>
      <c r="I210" s="235"/>
      <c r="J210" s="230"/>
      <c r="K210" s="230"/>
      <c r="L210" s="236"/>
      <c r="M210" s="237"/>
      <c r="N210" s="238"/>
      <c r="O210" s="238"/>
      <c r="P210" s="238"/>
      <c r="Q210" s="238"/>
      <c r="R210" s="238"/>
      <c r="S210" s="238"/>
      <c r="T210" s="23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0" t="s">
        <v>132</v>
      </c>
      <c r="AU210" s="240" t="s">
        <v>85</v>
      </c>
      <c r="AV210" s="13" t="s">
        <v>85</v>
      </c>
      <c r="AW210" s="13" t="s">
        <v>4</v>
      </c>
      <c r="AX210" s="13" t="s">
        <v>8</v>
      </c>
      <c r="AY210" s="240" t="s">
        <v>123</v>
      </c>
    </row>
    <row r="211" spans="1:63" s="12" customFormat="1" ht="22.8" customHeight="1">
      <c r="A211" s="12"/>
      <c r="B211" s="201"/>
      <c r="C211" s="202"/>
      <c r="D211" s="203" t="s">
        <v>75</v>
      </c>
      <c r="E211" s="215" t="s">
        <v>407</v>
      </c>
      <c r="F211" s="215" t="s">
        <v>408</v>
      </c>
      <c r="G211" s="202"/>
      <c r="H211" s="202"/>
      <c r="I211" s="205"/>
      <c r="J211" s="216">
        <f>BK211</f>
        <v>0</v>
      </c>
      <c r="K211" s="202"/>
      <c r="L211" s="207"/>
      <c r="M211" s="208"/>
      <c r="N211" s="209"/>
      <c r="O211" s="209"/>
      <c r="P211" s="210">
        <f>P212</f>
        <v>0</v>
      </c>
      <c r="Q211" s="209"/>
      <c r="R211" s="210">
        <f>R212</f>
        <v>0</v>
      </c>
      <c r="S211" s="209"/>
      <c r="T211" s="211">
        <f>T212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2" t="s">
        <v>8</v>
      </c>
      <c r="AT211" s="213" t="s">
        <v>75</v>
      </c>
      <c r="AU211" s="213" t="s">
        <v>8</v>
      </c>
      <c r="AY211" s="212" t="s">
        <v>123</v>
      </c>
      <c r="BK211" s="214">
        <f>BK212</f>
        <v>0</v>
      </c>
    </row>
    <row r="212" spans="1:65" s="2" customFormat="1" ht="24.15" customHeight="1">
      <c r="A212" s="37"/>
      <c r="B212" s="38"/>
      <c r="C212" s="217" t="s">
        <v>355</v>
      </c>
      <c r="D212" s="217" t="s">
        <v>125</v>
      </c>
      <c r="E212" s="218" t="s">
        <v>410</v>
      </c>
      <c r="F212" s="219" t="s">
        <v>411</v>
      </c>
      <c r="G212" s="220" t="s">
        <v>165</v>
      </c>
      <c r="H212" s="221">
        <v>3.77</v>
      </c>
      <c r="I212" s="222"/>
      <c r="J212" s="221">
        <f>ROUND(I212*H212,0)</f>
        <v>0</v>
      </c>
      <c r="K212" s="219" t="s">
        <v>129</v>
      </c>
      <c r="L212" s="43"/>
      <c r="M212" s="223" t="s">
        <v>1</v>
      </c>
      <c r="N212" s="224" t="s">
        <v>41</v>
      </c>
      <c r="O212" s="90"/>
      <c r="P212" s="225">
        <f>O212*H212</f>
        <v>0</v>
      </c>
      <c r="Q212" s="225">
        <v>0</v>
      </c>
      <c r="R212" s="225">
        <f>Q212*H212</f>
        <v>0</v>
      </c>
      <c r="S212" s="225">
        <v>0</v>
      </c>
      <c r="T212" s="226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7" t="s">
        <v>130</v>
      </c>
      <c r="AT212" s="227" t="s">
        <v>125</v>
      </c>
      <c r="AU212" s="227" t="s">
        <v>85</v>
      </c>
      <c r="AY212" s="16" t="s">
        <v>123</v>
      </c>
      <c r="BE212" s="228">
        <f>IF(N212="základní",J212,0)</f>
        <v>0</v>
      </c>
      <c r="BF212" s="228">
        <f>IF(N212="snížená",J212,0)</f>
        <v>0</v>
      </c>
      <c r="BG212" s="228">
        <f>IF(N212="zákl. přenesená",J212,0)</f>
        <v>0</v>
      </c>
      <c r="BH212" s="228">
        <f>IF(N212="sníž. přenesená",J212,0)</f>
        <v>0</v>
      </c>
      <c r="BI212" s="228">
        <f>IF(N212="nulová",J212,0)</f>
        <v>0</v>
      </c>
      <c r="BJ212" s="16" t="s">
        <v>8</v>
      </c>
      <c r="BK212" s="228">
        <f>ROUND(I212*H212,0)</f>
        <v>0</v>
      </c>
      <c r="BL212" s="16" t="s">
        <v>130</v>
      </c>
      <c r="BM212" s="227" t="s">
        <v>563</v>
      </c>
    </row>
    <row r="213" spans="1:63" s="12" customFormat="1" ht="25.9" customHeight="1">
      <c r="A213" s="12"/>
      <c r="B213" s="201"/>
      <c r="C213" s="202"/>
      <c r="D213" s="203" t="s">
        <v>75</v>
      </c>
      <c r="E213" s="204" t="s">
        <v>413</v>
      </c>
      <c r="F213" s="204" t="s">
        <v>414</v>
      </c>
      <c r="G213" s="202"/>
      <c r="H213" s="202"/>
      <c r="I213" s="205"/>
      <c r="J213" s="206">
        <f>BK213</f>
        <v>0</v>
      </c>
      <c r="K213" s="202"/>
      <c r="L213" s="207"/>
      <c r="M213" s="208"/>
      <c r="N213" s="209"/>
      <c r="O213" s="209"/>
      <c r="P213" s="210">
        <f>P214+P219+P221</f>
        <v>0</v>
      </c>
      <c r="Q213" s="209"/>
      <c r="R213" s="210">
        <f>R214+R219+R221</f>
        <v>0</v>
      </c>
      <c r="S213" s="209"/>
      <c r="T213" s="211">
        <f>T214+T219+T221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2" t="s">
        <v>148</v>
      </c>
      <c r="AT213" s="213" t="s">
        <v>75</v>
      </c>
      <c r="AU213" s="213" t="s">
        <v>76</v>
      </c>
      <c r="AY213" s="212" t="s">
        <v>123</v>
      </c>
      <c r="BK213" s="214">
        <f>BK214+BK219+BK221</f>
        <v>0</v>
      </c>
    </row>
    <row r="214" spans="1:63" s="12" customFormat="1" ht="22.8" customHeight="1">
      <c r="A214" s="12"/>
      <c r="B214" s="201"/>
      <c r="C214" s="202"/>
      <c r="D214" s="203" t="s">
        <v>75</v>
      </c>
      <c r="E214" s="215" t="s">
        <v>415</v>
      </c>
      <c r="F214" s="215" t="s">
        <v>416</v>
      </c>
      <c r="G214" s="202"/>
      <c r="H214" s="202"/>
      <c r="I214" s="205"/>
      <c r="J214" s="216">
        <f>BK214</f>
        <v>0</v>
      </c>
      <c r="K214" s="202"/>
      <c r="L214" s="207"/>
      <c r="M214" s="208"/>
      <c r="N214" s="209"/>
      <c r="O214" s="209"/>
      <c r="P214" s="210">
        <f>SUM(P215:P218)</f>
        <v>0</v>
      </c>
      <c r="Q214" s="209"/>
      <c r="R214" s="210">
        <f>SUM(R215:R218)</f>
        <v>0</v>
      </c>
      <c r="S214" s="209"/>
      <c r="T214" s="211">
        <f>SUM(T215:T218)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2" t="s">
        <v>148</v>
      </c>
      <c r="AT214" s="213" t="s">
        <v>75</v>
      </c>
      <c r="AU214" s="213" t="s">
        <v>8</v>
      </c>
      <c r="AY214" s="212" t="s">
        <v>123</v>
      </c>
      <c r="BK214" s="214">
        <f>SUM(BK215:BK218)</f>
        <v>0</v>
      </c>
    </row>
    <row r="215" spans="1:65" s="2" customFormat="1" ht="16.5" customHeight="1">
      <c r="A215" s="37"/>
      <c r="B215" s="38"/>
      <c r="C215" s="217" t="s">
        <v>359</v>
      </c>
      <c r="D215" s="217" t="s">
        <v>125</v>
      </c>
      <c r="E215" s="218" t="s">
        <v>418</v>
      </c>
      <c r="F215" s="219" t="s">
        <v>419</v>
      </c>
      <c r="G215" s="220" t="s">
        <v>420</v>
      </c>
      <c r="H215" s="221">
        <v>1</v>
      </c>
      <c r="I215" s="222"/>
      <c r="J215" s="221">
        <f>ROUND(I215*H215,0)</f>
        <v>0</v>
      </c>
      <c r="K215" s="219" t="s">
        <v>129</v>
      </c>
      <c r="L215" s="43"/>
      <c r="M215" s="223" t="s">
        <v>1</v>
      </c>
      <c r="N215" s="224" t="s">
        <v>41</v>
      </c>
      <c r="O215" s="90"/>
      <c r="P215" s="225">
        <f>O215*H215</f>
        <v>0</v>
      </c>
      <c r="Q215" s="225">
        <v>0</v>
      </c>
      <c r="R215" s="225">
        <f>Q215*H215</f>
        <v>0</v>
      </c>
      <c r="S215" s="225">
        <v>0</v>
      </c>
      <c r="T215" s="226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7" t="s">
        <v>421</v>
      </c>
      <c r="AT215" s="227" t="s">
        <v>125</v>
      </c>
      <c r="AU215" s="227" t="s">
        <v>85</v>
      </c>
      <c r="AY215" s="16" t="s">
        <v>123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6" t="s">
        <v>8</v>
      </c>
      <c r="BK215" s="228">
        <f>ROUND(I215*H215,0)</f>
        <v>0</v>
      </c>
      <c r="BL215" s="16" t="s">
        <v>421</v>
      </c>
      <c r="BM215" s="227" t="s">
        <v>564</v>
      </c>
    </row>
    <row r="216" spans="1:65" s="2" customFormat="1" ht="16.5" customHeight="1">
      <c r="A216" s="37"/>
      <c r="B216" s="38"/>
      <c r="C216" s="217" t="s">
        <v>363</v>
      </c>
      <c r="D216" s="217" t="s">
        <v>125</v>
      </c>
      <c r="E216" s="218" t="s">
        <v>424</v>
      </c>
      <c r="F216" s="219" t="s">
        <v>425</v>
      </c>
      <c r="G216" s="220" t="s">
        <v>420</v>
      </c>
      <c r="H216" s="221">
        <v>1</v>
      </c>
      <c r="I216" s="222"/>
      <c r="J216" s="221">
        <f>ROUND(I216*H216,0)</f>
        <v>0</v>
      </c>
      <c r="K216" s="219" t="s">
        <v>129</v>
      </c>
      <c r="L216" s="43"/>
      <c r="M216" s="223" t="s">
        <v>1</v>
      </c>
      <c r="N216" s="224" t="s">
        <v>41</v>
      </c>
      <c r="O216" s="90"/>
      <c r="P216" s="225">
        <f>O216*H216</f>
        <v>0</v>
      </c>
      <c r="Q216" s="225">
        <v>0</v>
      </c>
      <c r="R216" s="225">
        <f>Q216*H216</f>
        <v>0</v>
      </c>
      <c r="S216" s="225">
        <v>0</v>
      </c>
      <c r="T216" s="226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7" t="s">
        <v>421</v>
      </c>
      <c r="AT216" s="227" t="s">
        <v>125</v>
      </c>
      <c r="AU216" s="227" t="s">
        <v>85</v>
      </c>
      <c r="AY216" s="16" t="s">
        <v>123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6" t="s">
        <v>8</v>
      </c>
      <c r="BK216" s="228">
        <f>ROUND(I216*H216,0)</f>
        <v>0</v>
      </c>
      <c r="BL216" s="16" t="s">
        <v>421</v>
      </c>
      <c r="BM216" s="227" t="s">
        <v>565</v>
      </c>
    </row>
    <row r="217" spans="1:65" s="2" customFormat="1" ht="16.5" customHeight="1">
      <c r="A217" s="37"/>
      <c r="B217" s="38"/>
      <c r="C217" s="217" t="s">
        <v>367</v>
      </c>
      <c r="D217" s="217" t="s">
        <v>125</v>
      </c>
      <c r="E217" s="218" t="s">
        <v>428</v>
      </c>
      <c r="F217" s="219" t="s">
        <v>429</v>
      </c>
      <c r="G217" s="220" t="s">
        <v>420</v>
      </c>
      <c r="H217" s="221">
        <v>1</v>
      </c>
      <c r="I217" s="222"/>
      <c r="J217" s="221">
        <f>ROUND(I217*H217,0)</f>
        <v>0</v>
      </c>
      <c r="K217" s="219" t="s">
        <v>129</v>
      </c>
      <c r="L217" s="43"/>
      <c r="M217" s="223" t="s">
        <v>1</v>
      </c>
      <c r="N217" s="224" t="s">
        <v>41</v>
      </c>
      <c r="O217" s="90"/>
      <c r="P217" s="225">
        <f>O217*H217</f>
        <v>0</v>
      </c>
      <c r="Q217" s="225">
        <v>0</v>
      </c>
      <c r="R217" s="225">
        <f>Q217*H217</f>
        <v>0</v>
      </c>
      <c r="S217" s="225">
        <v>0</v>
      </c>
      <c r="T217" s="226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7" t="s">
        <v>421</v>
      </c>
      <c r="AT217" s="227" t="s">
        <v>125</v>
      </c>
      <c r="AU217" s="227" t="s">
        <v>85</v>
      </c>
      <c r="AY217" s="16" t="s">
        <v>123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6" t="s">
        <v>8</v>
      </c>
      <c r="BK217" s="228">
        <f>ROUND(I217*H217,0)</f>
        <v>0</v>
      </c>
      <c r="BL217" s="16" t="s">
        <v>421</v>
      </c>
      <c r="BM217" s="227" t="s">
        <v>566</v>
      </c>
    </row>
    <row r="218" spans="1:65" s="2" customFormat="1" ht="16.5" customHeight="1">
      <c r="A218" s="37"/>
      <c r="B218" s="38"/>
      <c r="C218" s="217" t="s">
        <v>371</v>
      </c>
      <c r="D218" s="217" t="s">
        <v>125</v>
      </c>
      <c r="E218" s="218" t="s">
        <v>432</v>
      </c>
      <c r="F218" s="219" t="s">
        <v>433</v>
      </c>
      <c r="G218" s="220" t="s">
        <v>420</v>
      </c>
      <c r="H218" s="221">
        <v>1</v>
      </c>
      <c r="I218" s="222"/>
      <c r="J218" s="221">
        <f>ROUND(I218*H218,0)</f>
        <v>0</v>
      </c>
      <c r="K218" s="219" t="s">
        <v>129</v>
      </c>
      <c r="L218" s="43"/>
      <c r="M218" s="223" t="s">
        <v>1</v>
      </c>
      <c r="N218" s="224" t="s">
        <v>41</v>
      </c>
      <c r="O218" s="90"/>
      <c r="P218" s="225">
        <f>O218*H218</f>
        <v>0</v>
      </c>
      <c r="Q218" s="225">
        <v>0</v>
      </c>
      <c r="R218" s="225">
        <f>Q218*H218</f>
        <v>0</v>
      </c>
      <c r="S218" s="225">
        <v>0</v>
      </c>
      <c r="T218" s="226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7" t="s">
        <v>421</v>
      </c>
      <c r="AT218" s="227" t="s">
        <v>125</v>
      </c>
      <c r="AU218" s="227" t="s">
        <v>85</v>
      </c>
      <c r="AY218" s="16" t="s">
        <v>123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6" t="s">
        <v>8</v>
      </c>
      <c r="BK218" s="228">
        <f>ROUND(I218*H218,0)</f>
        <v>0</v>
      </c>
      <c r="BL218" s="16" t="s">
        <v>421</v>
      </c>
      <c r="BM218" s="227" t="s">
        <v>567</v>
      </c>
    </row>
    <row r="219" spans="1:63" s="12" customFormat="1" ht="22.8" customHeight="1">
      <c r="A219" s="12"/>
      <c r="B219" s="201"/>
      <c r="C219" s="202"/>
      <c r="D219" s="203" t="s">
        <v>75</v>
      </c>
      <c r="E219" s="215" t="s">
        <v>435</v>
      </c>
      <c r="F219" s="215" t="s">
        <v>436</v>
      </c>
      <c r="G219" s="202"/>
      <c r="H219" s="202"/>
      <c r="I219" s="205"/>
      <c r="J219" s="216">
        <f>BK219</f>
        <v>0</v>
      </c>
      <c r="K219" s="202"/>
      <c r="L219" s="207"/>
      <c r="M219" s="208"/>
      <c r="N219" s="209"/>
      <c r="O219" s="209"/>
      <c r="P219" s="210">
        <f>P220</f>
        <v>0</v>
      </c>
      <c r="Q219" s="209"/>
      <c r="R219" s="210">
        <f>R220</f>
        <v>0</v>
      </c>
      <c r="S219" s="209"/>
      <c r="T219" s="211">
        <f>T220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2" t="s">
        <v>148</v>
      </c>
      <c r="AT219" s="213" t="s">
        <v>75</v>
      </c>
      <c r="AU219" s="213" t="s">
        <v>8</v>
      </c>
      <c r="AY219" s="212" t="s">
        <v>123</v>
      </c>
      <c r="BK219" s="214">
        <f>BK220</f>
        <v>0</v>
      </c>
    </row>
    <row r="220" spans="1:65" s="2" customFormat="1" ht="16.5" customHeight="1">
      <c r="A220" s="37"/>
      <c r="B220" s="38"/>
      <c r="C220" s="217" t="s">
        <v>375</v>
      </c>
      <c r="D220" s="217" t="s">
        <v>125</v>
      </c>
      <c r="E220" s="218" t="s">
        <v>438</v>
      </c>
      <c r="F220" s="219" t="s">
        <v>439</v>
      </c>
      <c r="G220" s="220" t="s">
        <v>420</v>
      </c>
      <c r="H220" s="221">
        <v>1</v>
      </c>
      <c r="I220" s="222"/>
      <c r="J220" s="221">
        <f>ROUND(I220*H220,0)</f>
        <v>0</v>
      </c>
      <c r="K220" s="219" t="s">
        <v>129</v>
      </c>
      <c r="L220" s="43"/>
      <c r="M220" s="223" t="s">
        <v>1</v>
      </c>
      <c r="N220" s="224" t="s">
        <v>41</v>
      </c>
      <c r="O220" s="90"/>
      <c r="P220" s="225">
        <f>O220*H220</f>
        <v>0</v>
      </c>
      <c r="Q220" s="225">
        <v>0</v>
      </c>
      <c r="R220" s="225">
        <f>Q220*H220</f>
        <v>0</v>
      </c>
      <c r="S220" s="225">
        <v>0</v>
      </c>
      <c r="T220" s="226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7" t="s">
        <v>421</v>
      </c>
      <c r="AT220" s="227" t="s">
        <v>125</v>
      </c>
      <c r="AU220" s="227" t="s">
        <v>85</v>
      </c>
      <c r="AY220" s="16" t="s">
        <v>123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6" t="s">
        <v>8</v>
      </c>
      <c r="BK220" s="228">
        <f>ROUND(I220*H220,0)</f>
        <v>0</v>
      </c>
      <c r="BL220" s="16" t="s">
        <v>421</v>
      </c>
      <c r="BM220" s="227" t="s">
        <v>568</v>
      </c>
    </row>
    <row r="221" spans="1:63" s="12" customFormat="1" ht="22.8" customHeight="1">
      <c r="A221" s="12"/>
      <c r="B221" s="201"/>
      <c r="C221" s="202"/>
      <c r="D221" s="203" t="s">
        <v>75</v>
      </c>
      <c r="E221" s="215" t="s">
        <v>441</v>
      </c>
      <c r="F221" s="215" t="s">
        <v>442</v>
      </c>
      <c r="G221" s="202"/>
      <c r="H221" s="202"/>
      <c r="I221" s="205"/>
      <c r="J221" s="216">
        <f>BK221</f>
        <v>0</v>
      </c>
      <c r="K221" s="202"/>
      <c r="L221" s="207"/>
      <c r="M221" s="208"/>
      <c r="N221" s="209"/>
      <c r="O221" s="209"/>
      <c r="P221" s="210">
        <f>SUM(P222:P223)</f>
        <v>0</v>
      </c>
      <c r="Q221" s="209"/>
      <c r="R221" s="210">
        <f>SUM(R222:R223)</f>
        <v>0</v>
      </c>
      <c r="S221" s="209"/>
      <c r="T221" s="211">
        <f>SUM(T222:T223)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2" t="s">
        <v>148</v>
      </c>
      <c r="AT221" s="213" t="s">
        <v>75</v>
      </c>
      <c r="AU221" s="213" t="s">
        <v>8</v>
      </c>
      <c r="AY221" s="212" t="s">
        <v>123</v>
      </c>
      <c r="BK221" s="214">
        <f>SUM(BK222:BK223)</f>
        <v>0</v>
      </c>
    </row>
    <row r="222" spans="1:65" s="2" customFormat="1" ht="21.75" customHeight="1">
      <c r="A222" s="37"/>
      <c r="B222" s="38"/>
      <c r="C222" s="217" t="s">
        <v>379</v>
      </c>
      <c r="D222" s="217" t="s">
        <v>125</v>
      </c>
      <c r="E222" s="218" t="s">
        <v>569</v>
      </c>
      <c r="F222" s="219" t="s">
        <v>570</v>
      </c>
      <c r="G222" s="220" t="s">
        <v>420</v>
      </c>
      <c r="H222" s="221">
        <v>1</v>
      </c>
      <c r="I222" s="222"/>
      <c r="J222" s="221">
        <f>ROUND(I222*H222,0)</f>
        <v>0</v>
      </c>
      <c r="K222" s="219" t="s">
        <v>129</v>
      </c>
      <c r="L222" s="43"/>
      <c r="M222" s="223" t="s">
        <v>1</v>
      </c>
      <c r="N222" s="224" t="s">
        <v>41</v>
      </c>
      <c r="O222" s="90"/>
      <c r="P222" s="225">
        <f>O222*H222</f>
        <v>0</v>
      </c>
      <c r="Q222" s="225">
        <v>0</v>
      </c>
      <c r="R222" s="225">
        <f>Q222*H222</f>
        <v>0</v>
      </c>
      <c r="S222" s="225">
        <v>0</v>
      </c>
      <c r="T222" s="226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7" t="s">
        <v>421</v>
      </c>
      <c r="AT222" s="227" t="s">
        <v>125</v>
      </c>
      <c r="AU222" s="227" t="s">
        <v>85</v>
      </c>
      <c r="AY222" s="16" t="s">
        <v>123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6" t="s">
        <v>8</v>
      </c>
      <c r="BK222" s="228">
        <f>ROUND(I222*H222,0)</f>
        <v>0</v>
      </c>
      <c r="BL222" s="16" t="s">
        <v>421</v>
      </c>
      <c r="BM222" s="227" t="s">
        <v>571</v>
      </c>
    </row>
    <row r="223" spans="1:65" s="2" customFormat="1" ht="24.15" customHeight="1">
      <c r="A223" s="37"/>
      <c r="B223" s="38"/>
      <c r="C223" s="217" t="s">
        <v>383</v>
      </c>
      <c r="D223" s="217" t="s">
        <v>125</v>
      </c>
      <c r="E223" s="218" t="s">
        <v>448</v>
      </c>
      <c r="F223" s="219" t="s">
        <v>449</v>
      </c>
      <c r="G223" s="220" t="s">
        <v>420</v>
      </c>
      <c r="H223" s="221">
        <v>1</v>
      </c>
      <c r="I223" s="222"/>
      <c r="J223" s="221">
        <f>ROUND(I223*H223,0)</f>
        <v>0</v>
      </c>
      <c r="K223" s="219" t="s">
        <v>129</v>
      </c>
      <c r="L223" s="43"/>
      <c r="M223" s="260" t="s">
        <v>1</v>
      </c>
      <c r="N223" s="261" t="s">
        <v>41</v>
      </c>
      <c r="O223" s="262"/>
      <c r="P223" s="263">
        <f>O223*H223</f>
        <v>0</v>
      </c>
      <c r="Q223" s="263">
        <v>0</v>
      </c>
      <c r="R223" s="263">
        <f>Q223*H223</f>
        <v>0</v>
      </c>
      <c r="S223" s="263">
        <v>0</v>
      </c>
      <c r="T223" s="264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7" t="s">
        <v>421</v>
      </c>
      <c r="AT223" s="227" t="s">
        <v>125</v>
      </c>
      <c r="AU223" s="227" t="s">
        <v>85</v>
      </c>
      <c r="AY223" s="16" t="s">
        <v>123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16" t="s">
        <v>8</v>
      </c>
      <c r="BK223" s="228">
        <f>ROUND(I223*H223,0)</f>
        <v>0</v>
      </c>
      <c r="BL223" s="16" t="s">
        <v>421</v>
      </c>
      <c r="BM223" s="227" t="s">
        <v>572</v>
      </c>
    </row>
    <row r="224" spans="1:31" s="2" customFormat="1" ht="6.95" customHeight="1">
      <c r="A224" s="37"/>
      <c r="B224" s="65"/>
      <c r="C224" s="66"/>
      <c r="D224" s="66"/>
      <c r="E224" s="66"/>
      <c r="F224" s="66"/>
      <c r="G224" s="66"/>
      <c r="H224" s="66"/>
      <c r="I224" s="66"/>
      <c r="J224" s="66"/>
      <c r="K224" s="66"/>
      <c r="L224" s="43"/>
      <c r="M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</row>
  </sheetData>
  <sheetProtection password="CC35" sheet="1" objects="1" scenarios="1" formatColumns="0" formatRows="0" autoFilter="0"/>
  <autoFilter ref="C127:K223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2022-01-17T17:20:17Z</dcterms:created>
  <dcterms:modified xsi:type="dcterms:W3CDTF">2022-01-17T17:20:21Z</dcterms:modified>
  <cp:category/>
  <cp:version/>
  <cp:contentType/>
  <cp:contentStatus/>
</cp:coreProperties>
</file>