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Lenka záloha 2015\03_MELOUCH\07_Korda_Honza\2021\Byty_Vrchlabi\"/>
    </mc:Choice>
  </mc:AlternateContent>
  <bookViews>
    <workbookView xWindow="0" yWindow="0" windowWidth="0" windowHeight="0"/>
  </bookViews>
  <sheets>
    <sheet name="Rekapitulace stavby" sheetId="1" r:id="rId1"/>
    <sheet name="012021 - Oprava střechy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'012021 - Oprava střechy'!$C$119:$K$299</definedName>
    <definedName name="_xlnm.Print_Area" localSheetId="1">'012021 - Oprava střechy'!$C$4:$J$76,'012021 - Oprava střechy'!$C$82:$J$103,'012021 - Oprava střechy'!$C$109:$K$299</definedName>
    <definedName name="_xlnm.Print_Titles" localSheetId="1">'012021 - Oprava střechy'!$119:$119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0"/>
  <c r="BH290"/>
  <c r="BG290"/>
  <c r="BE290"/>
  <c r="T290"/>
  <c r="R290"/>
  <c r="P290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0"/>
  <c r="BH270"/>
  <c r="BG270"/>
  <c r="BE270"/>
  <c r="T270"/>
  <c r="R270"/>
  <c r="P270"/>
  <c r="BI268"/>
  <c r="BH268"/>
  <c r="BG268"/>
  <c r="BE268"/>
  <c r="T268"/>
  <c r="R268"/>
  <c r="P268"/>
  <c r="BI262"/>
  <c r="BH262"/>
  <c r="BG262"/>
  <c r="BE262"/>
  <c r="T262"/>
  <c r="R262"/>
  <c r="P262"/>
  <c r="BI258"/>
  <c r="BH258"/>
  <c r="BG258"/>
  <c r="BE258"/>
  <c r="T258"/>
  <c r="R258"/>
  <c r="P258"/>
  <c r="BI257"/>
  <c r="BH257"/>
  <c r="BG257"/>
  <c r="BE257"/>
  <c r="T257"/>
  <c r="R257"/>
  <c r="P257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3"/>
  <c r="BH243"/>
  <c r="BG243"/>
  <c r="BE243"/>
  <c r="T243"/>
  <c r="R243"/>
  <c r="P243"/>
  <c r="BI241"/>
  <c r="BH241"/>
  <c r="BG241"/>
  <c r="BE241"/>
  <c r="T241"/>
  <c r="R241"/>
  <c r="P241"/>
  <c r="BI236"/>
  <c r="BH236"/>
  <c r="BG236"/>
  <c r="BE236"/>
  <c r="T236"/>
  <c r="R236"/>
  <c r="P236"/>
  <c r="BI232"/>
  <c r="BH232"/>
  <c r="BG232"/>
  <c r="BE232"/>
  <c r="T232"/>
  <c r="R232"/>
  <c r="P232"/>
  <c r="BI229"/>
  <c r="BH229"/>
  <c r="BG229"/>
  <c r="BE229"/>
  <c r="T229"/>
  <c r="R229"/>
  <c r="P229"/>
  <c r="BI223"/>
  <c r="BH223"/>
  <c r="BG223"/>
  <c r="BE223"/>
  <c r="T223"/>
  <c r="R223"/>
  <c r="P223"/>
  <c r="BI217"/>
  <c r="BH217"/>
  <c r="BG217"/>
  <c r="BE217"/>
  <c r="T217"/>
  <c r="R217"/>
  <c r="P217"/>
  <c r="BI214"/>
  <c r="BH214"/>
  <c r="BG214"/>
  <c r="BE214"/>
  <c r="T214"/>
  <c r="R214"/>
  <c r="P214"/>
  <c r="BI208"/>
  <c r="BH208"/>
  <c r="BG208"/>
  <c r="BE208"/>
  <c r="T208"/>
  <c r="R208"/>
  <c r="P208"/>
  <c r="BI205"/>
  <c r="BH205"/>
  <c r="BG205"/>
  <c r="BE205"/>
  <c r="T205"/>
  <c r="R205"/>
  <c r="P205"/>
  <c r="BI202"/>
  <c r="BH202"/>
  <c r="BG202"/>
  <c r="BE202"/>
  <c r="T202"/>
  <c r="R202"/>
  <c r="P202"/>
  <c r="BI188"/>
  <c r="BH188"/>
  <c r="BG188"/>
  <c r="BE188"/>
  <c r="T188"/>
  <c r="R188"/>
  <c r="P188"/>
  <c r="BI187"/>
  <c r="BH187"/>
  <c r="BG187"/>
  <c r="BE187"/>
  <c r="T187"/>
  <c r="R187"/>
  <c r="P187"/>
  <c r="BI184"/>
  <c r="BH184"/>
  <c r="BG184"/>
  <c r="BE184"/>
  <c r="T184"/>
  <c r="T183"/>
  <c r="R184"/>
  <c r="R183"/>
  <c r="P184"/>
  <c r="P183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0"/>
  <c r="BH160"/>
  <c r="BG160"/>
  <c r="BE160"/>
  <c r="T160"/>
  <c r="R160"/>
  <c r="P160"/>
  <c r="BI156"/>
  <c r="BH156"/>
  <c r="BG156"/>
  <c r="BE156"/>
  <c r="T156"/>
  <c r="R156"/>
  <c r="P156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41"/>
  <c r="BH141"/>
  <c r="BG141"/>
  <c r="BE141"/>
  <c r="T141"/>
  <c r="R141"/>
  <c r="P141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F114"/>
  <c r="E112"/>
  <c r="F87"/>
  <c r="E85"/>
  <c r="J22"/>
  <c r="E22"/>
  <c r="J117"/>
  <c r="J21"/>
  <c r="J19"/>
  <c r="E19"/>
  <c r="J116"/>
  <c r="J18"/>
  <c r="J16"/>
  <c r="E16"/>
  <c r="F117"/>
  <c r="J15"/>
  <c r="J13"/>
  <c r="E13"/>
  <c r="F89"/>
  <c r="J12"/>
  <c r="J10"/>
  <c r="J87"/>
  <c i="1" r="L90"/>
  <c r="AM90"/>
  <c r="AM89"/>
  <c r="L89"/>
  <c r="AM87"/>
  <c r="L87"/>
  <c r="L85"/>
  <c r="L84"/>
  <c i="2" r="BK126"/>
  <c i="1" r="AS94"/>
  <c i="2" r="BK299"/>
  <c r="J299"/>
  <c r="J290"/>
  <c r="BK288"/>
  <c r="J288"/>
  <c r="BK287"/>
  <c r="BK286"/>
  <c r="J286"/>
  <c r="BK285"/>
  <c r="J285"/>
  <c r="BK284"/>
  <c r="J284"/>
  <c r="BK283"/>
  <c r="J283"/>
  <c r="BK282"/>
  <c r="J282"/>
  <c r="BK281"/>
  <c r="J281"/>
  <c r="BK280"/>
  <c r="J280"/>
  <c r="BK279"/>
  <c r="J279"/>
  <c r="BK270"/>
  <c r="J270"/>
  <c r="BK268"/>
  <c r="J268"/>
  <c r="BK262"/>
  <c r="J262"/>
  <c r="BK258"/>
  <c r="J258"/>
  <c r="BK257"/>
  <c r="J257"/>
  <c r="BK253"/>
  <c r="J253"/>
  <c r="BK251"/>
  <c r="J251"/>
  <c r="BK250"/>
  <c r="J250"/>
  <c r="BK249"/>
  <c r="J249"/>
  <c r="BK243"/>
  <c r="J243"/>
  <c r="BK241"/>
  <c r="J236"/>
  <c r="J232"/>
  <c r="BK229"/>
  <c r="BK208"/>
  <c r="BK202"/>
  <c r="BK188"/>
  <c r="J184"/>
  <c r="J178"/>
  <c r="J176"/>
  <c r="BK173"/>
  <c r="BK172"/>
  <c r="BK167"/>
  <c r="BK166"/>
  <c r="J165"/>
  <c r="J156"/>
  <c r="BK151"/>
  <c r="BK147"/>
  <c r="BK146"/>
  <c r="BK141"/>
  <c r="BK135"/>
  <c r="BK128"/>
  <c r="J126"/>
  <c r="BK123"/>
  <c r="BK298"/>
  <c r="BK296"/>
  <c r="BK290"/>
  <c r="BK129"/>
  <c r="J124"/>
  <c r="J298"/>
  <c r="J296"/>
  <c r="J241"/>
  <c r="BK236"/>
  <c r="BK232"/>
  <c r="BK223"/>
  <c r="BK217"/>
  <c r="BK214"/>
  <c r="J205"/>
  <c r="J188"/>
  <c r="J187"/>
  <c r="BK178"/>
  <c r="J177"/>
  <c r="J175"/>
  <c r="J170"/>
  <c r="BK169"/>
  <c r="J168"/>
  <c r="J167"/>
  <c r="J160"/>
  <c r="J151"/>
  <c r="J135"/>
  <c r="BK134"/>
  <c r="J133"/>
  <c r="BK131"/>
  <c r="J129"/>
  <c r="J128"/>
  <c r="J287"/>
  <c r="J229"/>
  <c r="J223"/>
  <c r="J217"/>
  <c r="J214"/>
  <c r="J208"/>
  <c r="BK205"/>
  <c r="J202"/>
  <c r="BK187"/>
  <c r="BK184"/>
  <c r="BK177"/>
  <c r="BK176"/>
  <c r="BK175"/>
  <c r="J173"/>
  <c r="J172"/>
  <c r="BK170"/>
  <c r="J169"/>
  <c r="BK168"/>
  <c r="J166"/>
  <c r="BK165"/>
  <c r="BK160"/>
  <c r="BK156"/>
  <c r="J147"/>
  <c r="J146"/>
  <c r="J141"/>
  <c r="J134"/>
  <c r="BK133"/>
  <c r="J131"/>
  <c r="BK124"/>
  <c r="J123"/>
  <c l="1" r="BK122"/>
  <c r="R122"/>
  <c r="BK171"/>
  <c r="J171"/>
  <c r="J97"/>
  <c r="T171"/>
  <c r="T252"/>
  <c r="T186"/>
  <c r="BK252"/>
  <c r="J252"/>
  <c r="J101"/>
  <c r="P252"/>
  <c r="BK289"/>
  <c r="J289"/>
  <c r="J102"/>
  <c r="P186"/>
  <c r="R252"/>
  <c r="R186"/>
  <c r="R185"/>
  <c r="T289"/>
  <c r="P122"/>
  <c r="T122"/>
  <c r="T121"/>
  <c r="P171"/>
  <c r="R171"/>
  <c r="BK186"/>
  <c r="J186"/>
  <c r="J100"/>
  <c r="P289"/>
  <c r="R289"/>
  <c r="J89"/>
  <c r="BF123"/>
  <c r="BF128"/>
  <c r="BF133"/>
  <c r="BF134"/>
  <c r="BF151"/>
  <c r="BF166"/>
  <c r="BF169"/>
  <c r="BF177"/>
  <c r="BF178"/>
  <c r="BF187"/>
  <c r="BF202"/>
  <c r="BF214"/>
  <c r="BF217"/>
  <c r="BF299"/>
  <c r="F90"/>
  <c r="BF126"/>
  <c r="BF131"/>
  <c r="BF135"/>
  <c r="BF141"/>
  <c r="BF146"/>
  <c r="BF147"/>
  <c r="BF160"/>
  <c r="BF165"/>
  <c r="BF172"/>
  <c r="BF175"/>
  <c r="BF184"/>
  <c r="BF188"/>
  <c r="BF205"/>
  <c r="BF229"/>
  <c r="BF296"/>
  <c r="J90"/>
  <c r="F116"/>
  <c r="BF298"/>
  <c r="J114"/>
  <c r="BF124"/>
  <c r="BF129"/>
  <c r="BF156"/>
  <c r="BF167"/>
  <c r="BF168"/>
  <c r="BF170"/>
  <c r="BF173"/>
  <c r="BF176"/>
  <c r="BF208"/>
  <c r="BF223"/>
  <c r="BF232"/>
  <c r="BF236"/>
  <c r="BF241"/>
  <c r="BF243"/>
  <c r="BF249"/>
  <c r="BF250"/>
  <c r="BF251"/>
  <c r="BF253"/>
  <c r="BF257"/>
  <c r="BF258"/>
  <c r="BF262"/>
  <c r="BF268"/>
  <c r="BF270"/>
  <c r="BF279"/>
  <c r="BF280"/>
  <c r="BF281"/>
  <c r="BF282"/>
  <c r="BF283"/>
  <c r="BF284"/>
  <c r="BF285"/>
  <c r="BF286"/>
  <c r="BF287"/>
  <c r="BF288"/>
  <c r="BF290"/>
  <c r="BK183"/>
  <c r="J183"/>
  <c r="J98"/>
  <c r="F34"/>
  <c i="1" r="BC95"/>
  <c r="BC94"/>
  <c r="W32"/>
  <c i="2" r="F35"/>
  <c i="1" r="BD95"/>
  <c r="BD94"/>
  <c r="W33"/>
  <c i="2" r="J31"/>
  <c i="1" r="AV95"/>
  <c i="2" r="F33"/>
  <c i="1" r="BB95"/>
  <c r="BB94"/>
  <c r="W31"/>
  <c i="2" r="F31"/>
  <c i="1" r="AZ95"/>
  <c r="AZ94"/>
  <c r="W29"/>
  <c i="2" l="1" r="P121"/>
  <c r="P185"/>
  <c r="R121"/>
  <c r="R120"/>
  <c r="T185"/>
  <c r="T120"/>
  <c r="BK121"/>
  <c r="J121"/>
  <c r="J95"/>
  <c r="J122"/>
  <c r="J96"/>
  <c r="BK185"/>
  <c r="J185"/>
  <c r="J99"/>
  <c i="1" r="AX94"/>
  <c i="2" r="F32"/>
  <c i="1" r="BA95"/>
  <c r="BA94"/>
  <c r="W30"/>
  <c r="AV94"/>
  <c r="AK29"/>
  <c r="AY94"/>
  <c i="2" r="J32"/>
  <c i="1" r="AW95"/>
  <c r="AT95"/>
  <c i="2" l="1" r="P120"/>
  <c i="1" r="AU95"/>
  <c i="2" r="BK120"/>
  <c r="J120"/>
  <c r="J94"/>
  <c i="1" r="AU94"/>
  <c r="AW94"/>
  <c r="AK30"/>
  <c i="2" l="1" r="J28"/>
  <c i="1" r="AG95"/>
  <c r="AN95"/>
  <c r="AT94"/>
  <c i="2" l="1" r="J37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<sst xmlns="http://schemas.openxmlformats.org/spreadsheetml/2006/main">
  <si>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</si>
  <si>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</si>
  <si>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</si>
  <si>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</si>
  <si>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{06f9f1f0-06d5-4904-863d-15598bf2528d}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</si>
  <si>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</si>
  <si>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</si>
  <si>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</si>
  <si>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</si>
  <si>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</si>
  <si>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</si>
  <si>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</si>
  <si>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</si>
  <si>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</si>
  <si>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012021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</si>
  <si>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</si>
  <si>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</si>
  <si>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střechy</t>
  </si>
  <si>
    <t>KSO:</t>
  </si>
  <si>
    <t>CC-CZ:</t>
  </si>
  <si>
    <t>Místo:</t>
  </si>
  <si>
    <t xml:space="preserve"> </t>
  </si>
  <si>
    <t>Datum:</t>
  </si>
  <si>
    <t>4. 3. 2021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</si>
  <si>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</si>
  <si>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</si>
  <si>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</si>
  <si>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</si>
  <si>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</si>
  <si>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</si>
  <si>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</si>
  <si>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</si>
  <si>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</si>
  <si>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</si>
  <si>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</si>
  <si>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</si>
  <si>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</si>
  <si>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</si>
  <si>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</si>
  <si>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</si>
  <si>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</si>
  <si>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</si>
  <si>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</si>
  <si>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</si>
  <si>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</si>
  <si>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</si>
  <si>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</si>
  <si>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</si>
  <si>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</si>
  <si>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</si>
  <si>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</si>
  <si>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</si>
  <si>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</si>
  <si>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</si>
  <si>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</si>
  <si>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</si>
  <si>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</si>
  <si>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</si>
  <si>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</si>
  <si>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</si>
  <si>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</si>
  <si>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</si>
  <si>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</si>
  <si>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</si>
  <si>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</si>
  <si>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</si>
  <si>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</si>
  <si>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</si>
  <si>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</si>
  <si>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</si>
  <si>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</si>
  <si>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</si>
  <si>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</si>
  <si>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</si>
  <si>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</si>
  <si>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</si>
  <si>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</si>
  <si>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</si>
  <si>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</si>
  <si>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</si>
  <si>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</si>
  <si>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</si>
  <si>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</si>
  <si>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</si>
  <si>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</si>
  <si>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</si>
  <si>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</si>
  <si>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</si>
  <si>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</si>
  <si>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</si>
  <si>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</si>
  <si>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</si>
  <si>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</si>
  <si>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</si>
  <si>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</si>
  <si>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</si>
  <si>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</si>
  <si>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</si>
  <si>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</si>
  <si>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</si>
  <si>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</si>
  <si>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</si>
  <si>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</si>
  <si>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</si>
  <si>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</si>
  <si>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</si>
  <si>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</si>
  <si>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</si>
  <si>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</si>
  <si>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</si>
  <si>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</si>
  <si>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</si>
  <si>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</si>
  <si>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943000001</t>
  </si>
  <si>
    <t>Doprava lešení</t>
  </si>
  <si>
    <t>soubor</t>
  </si>
  <si>
    <t>4</t>
  </si>
  <si>
    <t>2</t>
  </si>
  <si>
    <t>1510693739</t>
  </si>
  <si>
    <t>943121111</t>
  </si>
  <si>
    <t>Montáž lešení prostorového trubkového těžkého bez podlah zatížení tř. 4 do 300 kg/m2 v do 20 m</t>
  </si>
  <si>
    <t>m3</t>
  </si>
  <si>
    <t>1350350632</t>
  </si>
  <si>
    <t>VV</t>
  </si>
  <si>
    <t>8*6*2,5</t>
  </si>
  <si>
    <t>3</t>
  </si>
  <si>
    <t>943121211</t>
  </si>
  <si>
    <t>Příplatek k lešení prostorovému trubkovému těžkému bez podlah tř.4 v 20 m za první a ZKD den použití</t>
  </si>
  <si>
    <t>-173624350</t>
  </si>
  <si>
    <t>120*25 'Přepočtené koeficientem množství</t>
  </si>
  <si>
    <t>943121811</t>
  </si>
  <si>
    <t>Demontáž lešení prostorového trubkového těžkého bez podlah zatížení tř. 4 do 300 kg/m2 v do 20 m</t>
  </si>
  <si>
    <t>1481016271</t>
  </si>
  <si>
    <t>5</t>
  </si>
  <si>
    <t>949211111</t>
  </si>
  <si>
    <t>Montáž lešeňové podlahy s příčníky pro trubková lešení v do 10 m</t>
  </si>
  <si>
    <t>m2</t>
  </si>
  <si>
    <t>1814035188</t>
  </si>
  <si>
    <t>3*6*2,5</t>
  </si>
  <si>
    <t>6</t>
  </si>
  <si>
    <t>949211211</t>
  </si>
  <si>
    <t>Příplatek k lešeňové podlaze s příčníky pro trubková lešení za první a ZKD den použití</t>
  </si>
  <si>
    <t>945548996</t>
  </si>
  <si>
    <t>45*25 'Přepočtené koeficientem množství</t>
  </si>
  <si>
    <t>7</t>
  </si>
  <si>
    <t>949211811</t>
  </si>
  <si>
    <t>Demontáž lešeňové podlahy s příčníky pro trubková lešení v do 10 m</t>
  </si>
  <si>
    <t>1149432494</t>
  </si>
  <si>
    <t>8</t>
  </si>
  <si>
    <t>949222111</t>
  </si>
  <si>
    <t>Lešení okolo komínu</t>
  </si>
  <si>
    <t>-1405224343</t>
  </si>
  <si>
    <t>962032230</t>
  </si>
  <si>
    <t>Bourání zdiva z cihel pálených nebo vápenopískových na MV nebo MVC do 1 m3</t>
  </si>
  <si>
    <t>787579735</t>
  </si>
  <si>
    <t>použít nazpět k zazdění (0,3m3)</t>
  </si>
  <si>
    <t>0,5</t>
  </si>
  <si>
    <t>ubourání atik</t>
  </si>
  <si>
    <t>0,2*0,15*(2+2)</t>
  </si>
  <si>
    <t>Součet</t>
  </si>
  <si>
    <t>10</t>
  </si>
  <si>
    <t>985221021</t>
  </si>
  <si>
    <t>Postupné rozebírání cihelného zdiva pro další použití do 1 m3</t>
  </si>
  <si>
    <t>-548493570</t>
  </si>
  <si>
    <t>komíny</t>
  </si>
  <si>
    <t>1,4*1,45*0,45</t>
  </si>
  <si>
    <t>0,65*1,45*0,45</t>
  </si>
  <si>
    <t>11</t>
  </si>
  <si>
    <t>98522110</t>
  </si>
  <si>
    <t>Doplnění zdiva cihlami v půdním prostoru</t>
  </si>
  <si>
    <t>-1802774846</t>
  </si>
  <si>
    <t>12</t>
  </si>
  <si>
    <t>M</t>
  </si>
  <si>
    <t>59610001</t>
  </si>
  <si>
    <t>cihla pálená plná do P15 290x140x65mm</t>
  </si>
  <si>
    <t>kus</t>
  </si>
  <si>
    <t>1914391166</t>
  </si>
  <si>
    <t>0,3 - stávající</t>
  </si>
  <si>
    <t>0,2 - doplnit novými</t>
  </si>
  <si>
    <t>0,2/(0,3*0,14*0,065)</t>
  </si>
  <si>
    <t>13</t>
  </si>
  <si>
    <t>985223110</t>
  </si>
  <si>
    <t>Přezdívání cihelného zdiva do aktivované malty do 1 m3</t>
  </si>
  <si>
    <t>-1937564749</t>
  </si>
  <si>
    <t>14</t>
  </si>
  <si>
    <t>59610002</t>
  </si>
  <si>
    <t>cihla pálená plná přes P15 do P20 290x140x65mm</t>
  </si>
  <si>
    <t>-1940637820</t>
  </si>
  <si>
    <t>1,338/(0,3*0,15*0,065)</t>
  </si>
  <si>
    <t>odhad 25%</t>
  </si>
  <si>
    <t>457,436/4</t>
  </si>
  <si>
    <t>985231113</t>
  </si>
  <si>
    <t>Spárování zdiva aktivovanou maltou spára hl do 40 mm dl přes 12 m/m2</t>
  </si>
  <si>
    <t>-1651821917</t>
  </si>
  <si>
    <t>1,4*(1,45+0,45+1,45+0,45)</t>
  </si>
  <si>
    <t>0,65*(1,45+0,45+1,45+0,45)</t>
  </si>
  <si>
    <t>16</t>
  </si>
  <si>
    <t>985233131</t>
  </si>
  <si>
    <t>Úprava spár po spárování zdiva uhlazením spára dl přes 12 m/m2</t>
  </si>
  <si>
    <t>-353443076</t>
  </si>
  <si>
    <t>17</t>
  </si>
  <si>
    <t>OST001</t>
  </si>
  <si>
    <t>Demontáž a likvidace odporových kabelů v úžlabí</t>
  </si>
  <si>
    <t>1441818091</t>
  </si>
  <si>
    <t>18</t>
  </si>
  <si>
    <t>OST002</t>
  </si>
  <si>
    <t>Odvětrání stoupaček z bytů - zaústit do vyššího komína</t>
  </si>
  <si>
    <t>-2006990750</t>
  </si>
  <si>
    <t>19</t>
  </si>
  <si>
    <t>OST003</t>
  </si>
  <si>
    <t>Azbestovou trubku - větrání z bytu do půdního prostoru - zrušit</t>
  </si>
  <si>
    <t>-1209259018</t>
  </si>
  <si>
    <t>20</t>
  </si>
  <si>
    <t>OST004</t>
  </si>
  <si>
    <t>Demontáž a zpětná montáž komínové desky</t>
  </si>
  <si>
    <t>1687651865</t>
  </si>
  <si>
    <t>OST005</t>
  </si>
  <si>
    <t>Oprava omítky</t>
  </si>
  <si>
    <t>-1990147183</t>
  </si>
  <si>
    <t>997</t>
  </si>
  <si>
    <t>Přesun sutě</t>
  </si>
  <si>
    <t>22</t>
  </si>
  <si>
    <t>997013213</t>
  </si>
  <si>
    <t>Vnitrostaveništní doprava suti a vybouraných hmot pro budovy v do 12 m ručně</t>
  </si>
  <si>
    <t>t</t>
  </si>
  <si>
    <t>1477248565</t>
  </si>
  <si>
    <t>23</t>
  </si>
  <si>
    <t>997013509</t>
  </si>
  <si>
    <t>Příplatek k odvozu suti a vybouraných hmot na skládku ZKD 1 km přes 1 km</t>
  </si>
  <si>
    <t>2042352961</t>
  </si>
  <si>
    <t>6,286*5 'Přepočtené koeficientem množství</t>
  </si>
  <si>
    <t>24</t>
  </si>
  <si>
    <t>997013511</t>
  </si>
  <si>
    <t>Odvoz suti a vybouraných hmot z meziskládky na skládku do 1 km s naložením a se složením</t>
  </si>
  <si>
    <t>-545263916</t>
  </si>
  <si>
    <t>25</t>
  </si>
  <si>
    <t>997013603</t>
  </si>
  <si>
    <t>Poplatek za uložení na skládce (skládkovné) stavebního odpadu cihelného kód odpadu 17 01 02</t>
  </si>
  <si>
    <t>863172424</t>
  </si>
  <si>
    <t>26</t>
  </si>
  <si>
    <t>997013811</t>
  </si>
  <si>
    <t>Poplatek za uložení na skládce (skládkovné) stavebního odpadu dřevěného kód odpadu 170 201</t>
  </si>
  <si>
    <t>1566686509</t>
  </si>
  <si>
    <t>27</t>
  </si>
  <si>
    <t>997013631</t>
  </si>
  <si>
    <t>Poplatek za uložení na skládce (skládkovné) stavebního odpadu směsného kód odpadu 17 09 04</t>
  </si>
  <si>
    <t>1764577534</t>
  </si>
  <si>
    <t>6,286</t>
  </si>
  <si>
    <t>-3,296</t>
  </si>
  <si>
    <t>-0,346</t>
  </si>
  <si>
    <t>998</t>
  </si>
  <si>
    <t>Přesun hmot</t>
  </si>
  <si>
    <t>28</t>
  </si>
  <si>
    <t>998018002</t>
  </si>
  <si>
    <t>Přesun hmot ruční pro budovy v do 12 m</t>
  </si>
  <si>
    <t>1130673321</t>
  </si>
  <si>
    <t>PSV</t>
  </si>
  <si>
    <t>Práce a dodávky PSV</t>
  </si>
  <si>
    <t>762</t>
  </si>
  <si>
    <t>Konstrukce tesařské</t>
  </si>
  <si>
    <t>29</t>
  </si>
  <si>
    <t>762000889</t>
  </si>
  <si>
    <t>Napojení vyměňovaných prvků na stávající prvky</t>
  </si>
  <si>
    <t>-480520507</t>
  </si>
  <si>
    <t>30</t>
  </si>
  <si>
    <t>762083121</t>
  </si>
  <si>
    <t>Impregnace řeziva proti dřevokaznému hmyzu, houbám a plísním máčením třída ohrožení 1 a 2</t>
  </si>
  <si>
    <t>1471232328</t>
  </si>
  <si>
    <t>fošna 100/60</t>
  </si>
  <si>
    <t>3*0,1*0,06</t>
  </si>
  <si>
    <t>4*0,1*0,06</t>
  </si>
  <si>
    <t>sloupek 140/140</t>
  </si>
  <si>
    <t>1*0,14*0,14</t>
  </si>
  <si>
    <t>krokev 100/140</t>
  </si>
  <si>
    <t>2*0,1*0,14</t>
  </si>
  <si>
    <t>pozednice 140/180</t>
  </si>
  <si>
    <t>(2+2)*0,14*0,18</t>
  </si>
  <si>
    <t>prkna</t>
  </si>
  <si>
    <t>17,2*0,024</t>
  </si>
  <si>
    <t>31</t>
  </si>
  <si>
    <t>762331911</t>
  </si>
  <si>
    <t>Vyřezání části střešní vazby průřezové plochy řeziva do 120 cm2 délky do 3 m</t>
  </si>
  <si>
    <t>m</t>
  </si>
  <si>
    <t>681079006</t>
  </si>
  <si>
    <t>32</t>
  </si>
  <si>
    <t>762331912</t>
  </si>
  <si>
    <t>Vyřezání části střešní vazby průřezové plochy řeziva do 120 cm2 délky do 5 m</t>
  </si>
  <si>
    <t>-1910261002</t>
  </si>
  <si>
    <t>33</t>
  </si>
  <si>
    <t>762331921</t>
  </si>
  <si>
    <t>Vyřezání části střešní vazby průřezové plochy řeziva do 224 cm2 délky do 3 m</t>
  </si>
  <si>
    <t>-1069581941</t>
  </si>
  <si>
    <t>34</t>
  </si>
  <si>
    <t>762331931</t>
  </si>
  <si>
    <t>Vyřezání části střešní vazby průřezové plochy řeziva do 288 cm2 délky do 3 m</t>
  </si>
  <si>
    <t>-1819832969</t>
  </si>
  <si>
    <t>2+2</t>
  </si>
  <si>
    <t>35</t>
  </si>
  <si>
    <t>762332921</t>
  </si>
  <si>
    <t>Doplnění části střešní vazby z hranolů průřezové plochy do 120 cm2 včetně materiálu</t>
  </si>
  <si>
    <t>2017980573</t>
  </si>
  <si>
    <t>36</t>
  </si>
  <si>
    <t>762332922</t>
  </si>
  <si>
    <t>Doplnění části střešní vazby z hranolů průřezové plochy do 224 cm2 včetně materiálu</t>
  </si>
  <si>
    <t>112168931</t>
  </si>
  <si>
    <t>37</t>
  </si>
  <si>
    <t>762332923</t>
  </si>
  <si>
    <t>Doplnění části střešní vazby z hranolů průřezové plochy do 288 cm2 včetně materiálu</t>
  </si>
  <si>
    <t>-1564357080</t>
  </si>
  <si>
    <t>38</t>
  </si>
  <si>
    <t>762341933</t>
  </si>
  <si>
    <t>Vyřezání části bednění střech z prken tl do 32 mm plochy jednotlivě přes 4 m2</t>
  </si>
  <si>
    <t>849422784</t>
  </si>
  <si>
    <t>8+8</t>
  </si>
  <si>
    <t>0,5*2</t>
  </si>
  <si>
    <t>39</t>
  </si>
  <si>
    <t>762342924</t>
  </si>
  <si>
    <t>Zalaťování otvorů ve střeše latěmi na vzdálenost do 1 m plochy jednotlivě do 8 m2</t>
  </si>
  <si>
    <t>-1887168625</t>
  </si>
  <si>
    <t>2*0,3</t>
  </si>
  <si>
    <t>1*0,3</t>
  </si>
  <si>
    <t>40</t>
  </si>
  <si>
    <t>60514114</t>
  </si>
  <si>
    <t>řezivo jehličnaté lať impregnovaná dl 4 m</t>
  </si>
  <si>
    <t>576872872</t>
  </si>
  <si>
    <t>22*0,04*0,06</t>
  </si>
  <si>
    <t>41</t>
  </si>
  <si>
    <t>762343913</t>
  </si>
  <si>
    <t>Zabednění otvorů ve střeše prkny tl do 32mm plochy jednotlivě do 8 m2</t>
  </si>
  <si>
    <t>1525825990</t>
  </si>
  <si>
    <t>42</t>
  </si>
  <si>
    <t>762381011</t>
  </si>
  <si>
    <t>Heverování a podepření tesařských konstrukcí krovů, plná vazba do 9 m</t>
  </si>
  <si>
    <t>-27667849</t>
  </si>
  <si>
    <t>43</t>
  </si>
  <si>
    <t>998762102</t>
  </si>
  <si>
    <t>Přesun hmot tonážní pro kce tesařské v objektech v do 12 m</t>
  </si>
  <si>
    <t>-774438628</t>
  </si>
  <si>
    <t>44</t>
  </si>
  <si>
    <t>998762181</t>
  </si>
  <si>
    <t>Příplatek k přesunu hmot tonážní 762 prováděný bez použití mechanizace</t>
  </si>
  <si>
    <t>1344921463</t>
  </si>
  <si>
    <t>764</t>
  </si>
  <si>
    <t>Konstrukce klempířské</t>
  </si>
  <si>
    <t>45</t>
  </si>
  <si>
    <t>764001821</t>
  </si>
  <si>
    <t>Demontáž krytiny ze svitků nebo tabulí do suti</t>
  </si>
  <si>
    <t>-443901344</t>
  </si>
  <si>
    <t>2*0,5</t>
  </si>
  <si>
    <t>46</t>
  </si>
  <si>
    <t>764001891</t>
  </si>
  <si>
    <t>Demontáž úžlabí do suti</t>
  </si>
  <si>
    <t>235182290</t>
  </si>
  <si>
    <t>47</t>
  </si>
  <si>
    <t>764001911</t>
  </si>
  <si>
    <t>Napojení klempířských konstrukcí na stávající délky spoje přes 0,5 m vč. materiálu</t>
  </si>
  <si>
    <t>-1466539526</t>
  </si>
  <si>
    <t>48</t>
  </si>
  <si>
    <t>764002414</t>
  </si>
  <si>
    <t>Montáž strukturované oddělovací rohože jakkékoliv rš</t>
  </si>
  <si>
    <t>1680798752</t>
  </si>
  <si>
    <t>0,7*18</t>
  </si>
  <si>
    <t>49</t>
  </si>
  <si>
    <t>28329223</t>
  </si>
  <si>
    <t>fólie difuzně propustné s nakašírovanou strukturovanou rohoží pod hladkou plechovou krytinu</t>
  </si>
  <si>
    <t>1534401066</t>
  </si>
  <si>
    <t>29,5*1,15 'Přepočtené koeficientem množství</t>
  </si>
  <si>
    <t>50</t>
  </si>
  <si>
    <t>764121401</t>
  </si>
  <si>
    <t>Krytina střechy rovné drážkováním ze svitků z Al plechu rš 500 mm sklonu do 30°</t>
  </si>
  <si>
    <t>-1334760206</t>
  </si>
  <si>
    <t>trojúhelníky</t>
  </si>
  <si>
    <t>místo atik</t>
  </si>
  <si>
    <t>u okraje</t>
  </si>
  <si>
    <t>51</t>
  </si>
  <si>
    <t>764221467</t>
  </si>
  <si>
    <t>Oplechování úžlabí z Al plechu rš 670 mm</t>
  </si>
  <si>
    <t>1305917314</t>
  </si>
  <si>
    <t>52</t>
  </si>
  <si>
    <t>764223456</t>
  </si>
  <si>
    <t>Sněhový zachytávač krytiny z Al plechu průběžný dvoutrubkový</t>
  </si>
  <si>
    <t>521649053</t>
  </si>
  <si>
    <t>53</t>
  </si>
  <si>
    <t>764224403</t>
  </si>
  <si>
    <t>Oplechování horních ploch a nadezdívek (atik) bez rohů z Al plechu mechanicky kotvené rš 250 mm</t>
  </si>
  <si>
    <t>1194092218</t>
  </si>
  <si>
    <t>54</t>
  </si>
  <si>
    <t>764225445</t>
  </si>
  <si>
    <t>Příplatek za zvýšenou pracnost při oplechování rohů nadezdívek (atik) z Al plechu rš do 400 mm</t>
  </si>
  <si>
    <t>-1219701655</t>
  </si>
  <si>
    <t>55</t>
  </si>
  <si>
    <t>764888001</t>
  </si>
  <si>
    <t>Oplechování komínu 145 x 45cm (rozebrání střechy, oplechování, nutné práce s tím související)</t>
  </si>
  <si>
    <t>-1945784301</t>
  </si>
  <si>
    <t>56</t>
  </si>
  <si>
    <t>764888002</t>
  </si>
  <si>
    <t>Oplechování kamenných krycích desek komínu 145 x 45cm</t>
  </si>
  <si>
    <t>-2114255457</t>
  </si>
  <si>
    <t>57</t>
  </si>
  <si>
    <t>764888991</t>
  </si>
  <si>
    <t>Odvodnění střechy, vpust, napojení</t>
  </si>
  <si>
    <t>-1541364038</t>
  </si>
  <si>
    <t>58</t>
  </si>
  <si>
    <t>764888999</t>
  </si>
  <si>
    <t>Příplatek za pracnost</t>
  </si>
  <si>
    <t>426158334</t>
  </si>
  <si>
    <t>59</t>
  </si>
  <si>
    <t>998764102</t>
  </si>
  <si>
    <t>Přesun hmot tonážní pro konstrukce klempířské v objektech v do 12 m</t>
  </si>
  <si>
    <t>-1426667680</t>
  </si>
  <si>
    <t>60</t>
  </si>
  <si>
    <t>998764181</t>
  </si>
  <si>
    <t>Příplatek k přesunu hmot tonážní 764 prováděný bez použití mechanizace</t>
  </si>
  <si>
    <t>-1742490150</t>
  </si>
  <si>
    <t>765</t>
  </si>
  <si>
    <t>Krytina skládaná</t>
  </si>
  <si>
    <t>61</t>
  </si>
  <si>
    <t>765191023</t>
  </si>
  <si>
    <t>Montáž pojistné hydroizolační nebo parotěsné kladené ve sklonu přes 20° s lepenými spoji na bednění</t>
  </si>
  <si>
    <t>-357501984</t>
  </si>
  <si>
    <t>62</t>
  </si>
  <si>
    <t>28329036</t>
  </si>
  <si>
    <t>fólie kontaktní difuzně propustná pro doplňkovou hydroizolační vrstvu, třívrstvá mikroporézní PP 150g/m2 s integrovanou samolepící páskou</t>
  </si>
  <si>
    <t>227052085</t>
  </si>
  <si>
    <t>29,5*1,1 'Přepočtené koeficientem množství</t>
  </si>
  <si>
    <t>63</t>
  </si>
  <si>
    <t>998765102</t>
  </si>
  <si>
    <t>Přesun hmot tonážní pro krytiny skládané v objektech v do 12 m</t>
  </si>
  <si>
    <t>-194628576</t>
  </si>
  <si>
    <t>64</t>
  </si>
  <si>
    <t>998765181</t>
  </si>
  <si>
    <t>Příplatek k přesunu hmot tonážní 765 prováděný bez použití mechanizace</t>
  </si>
  <si>
    <t>-318501802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</si>
</sst>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32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012021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Oprava střechy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4. 3. 2021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72</v>
      </c>
      <c r="BT94" s="101" t="s">
        <v>73</v>
      </c>
      <c r="BV94" s="101" t="s">
        <v>74</v>
      </c>
      <c r="BW94" s="101" t="s">
        <v>4</v>
      </c>
      <c r="BX94" s="101" t="s">
        <v>75</v>
      </c>
      <c r="CL94" s="101" t="s">
        <v>1</v>
      </c>
    </row>
    <row r="95" s="7" customFormat="1" ht="16.5" customHeight="1">
      <c r="A95" s="102" t="s">
        <v>76</v>
      </c>
      <c r="B95" s="103"/>
      <c r="C95" s="104"/>
      <c r="D95" s="105" t="s">
        <v>14</v>
      </c>
      <c r="E95" s="105"/>
      <c r="F95" s="105"/>
      <c r="G95" s="105"/>
      <c r="H95" s="105"/>
      <c r="I95" s="106"/>
      <c r="J95" s="105" t="s">
        <v>17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'012021 - Oprava střechy'!J28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77</v>
      </c>
      <c r="AR95" s="103"/>
      <c r="AS95" s="109">
        <v>0</v>
      </c>
      <c r="AT95" s="110">
        <f>ROUND(SUM(AV95:AW95),2)</f>
        <v>0</v>
      </c>
      <c r="AU95" s="111">
        <f>'012021 - Oprava střechy'!P120</f>
        <v>0</v>
      </c>
      <c r="AV95" s="110">
        <f>'012021 - Oprava střechy'!J31</f>
        <v>0</v>
      </c>
      <c r="AW95" s="110">
        <f>'012021 - Oprava střechy'!J32</f>
        <v>0</v>
      </c>
      <c r="AX95" s="110">
        <f>'012021 - Oprava střechy'!J33</f>
        <v>0</v>
      </c>
      <c r="AY95" s="110">
        <f>'012021 - Oprava střechy'!J34</f>
        <v>0</v>
      </c>
      <c r="AZ95" s="110">
        <f>'012021 - Oprava střechy'!F31</f>
        <v>0</v>
      </c>
      <c r="BA95" s="110">
        <f>'012021 - Oprava střechy'!F32</f>
        <v>0</v>
      </c>
      <c r="BB95" s="110">
        <f>'012021 - Oprava střechy'!F33</f>
        <v>0</v>
      </c>
      <c r="BC95" s="110">
        <f>'012021 - Oprava střechy'!F34</f>
        <v>0</v>
      </c>
      <c r="BD95" s="112">
        <f>'012021 - Oprava střechy'!F35</f>
        <v>0</v>
      </c>
      <c r="BE95" s="7"/>
      <c r="BT95" s="113" t="s">
        <v>78</v>
      </c>
      <c r="BU95" s="113" t="s">
        <v>79</v>
      </c>
      <c r="BV95" s="113" t="s">
        <v>74</v>
      </c>
      <c r="BW95" s="113" t="s">
        <v>4</v>
      </c>
      <c r="BX95" s="113" t="s">
        <v>75</v>
      </c>
      <c r="CL95" s="113" t="s">
        <v>1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2021 - Oprava střech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4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4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78</v>
      </c>
    </row>
    <row r="4" s="1" customFormat="1" ht="24.96" customHeight="1">
      <c r="B4" s="21"/>
      <c r="D4" s="22" t="s">
        <v>80</v>
      </c>
      <c r="I4" s="114"/>
      <c r="L4" s="21"/>
      <c r="M4" s="116" t="s">
        <v>10</v>
      </c>
      <c r="AT4" s="18" t="s">
        <v>3</v>
      </c>
    </row>
    <row r="5" s="1" customFormat="1" ht="6.96" customHeight="1">
      <c r="B5" s="21"/>
      <c r="I5" s="114"/>
      <c r="L5" s="21"/>
    </row>
    <row r="6" s="2" customFormat="1" ht="12" customHeight="1">
      <c r="A6" s="37"/>
      <c r="B6" s="38"/>
      <c r="C6" s="37"/>
      <c r="D6" s="31" t="s">
        <v>16</v>
      </c>
      <c r="E6" s="37"/>
      <c r="F6" s="37"/>
      <c r="G6" s="37"/>
      <c r="H6" s="37"/>
      <c r="I6" s="117"/>
      <c r="J6" s="37"/>
      <c r="K6" s="37"/>
      <c r="L6" s="5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38"/>
      <c r="C7" s="37"/>
      <c r="D7" s="37"/>
      <c r="E7" s="66" t="s">
        <v>17</v>
      </c>
      <c r="F7" s="37"/>
      <c r="G7" s="37"/>
      <c r="H7" s="37"/>
      <c r="I7" s="117"/>
      <c r="J7" s="37"/>
      <c r="K7" s="37"/>
      <c r="L7" s="5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38"/>
      <c r="C8" s="37"/>
      <c r="D8" s="37"/>
      <c r="E8" s="37"/>
      <c r="F8" s="37"/>
      <c r="G8" s="37"/>
      <c r="H8" s="37"/>
      <c r="I8" s="11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38"/>
      <c r="C9" s="37"/>
      <c r="D9" s="31" t="s">
        <v>18</v>
      </c>
      <c r="E9" s="37"/>
      <c r="F9" s="26" t="s">
        <v>1</v>
      </c>
      <c r="G9" s="37"/>
      <c r="H9" s="37"/>
      <c r="I9" s="118" t="s">
        <v>19</v>
      </c>
      <c r="J9" s="26" t="s">
        <v>1</v>
      </c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38"/>
      <c r="C10" s="37"/>
      <c r="D10" s="31" t="s">
        <v>20</v>
      </c>
      <c r="E10" s="37"/>
      <c r="F10" s="26" t="s">
        <v>21</v>
      </c>
      <c r="G10" s="37"/>
      <c r="H10" s="37"/>
      <c r="I10" s="118" t="s">
        <v>22</v>
      </c>
      <c r="J10" s="68" t="str">
        <f>'Rekapitulace stavby'!AN8</f>
        <v>4. 3. 2021</v>
      </c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117"/>
      <c r="J11" s="37"/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24</v>
      </c>
      <c r="E12" s="37"/>
      <c r="F12" s="37"/>
      <c r="G12" s="37"/>
      <c r="H12" s="37"/>
      <c r="I12" s="118" t="s">
        <v>25</v>
      </c>
      <c r="J12" s="26" t="str">
        <f>IF('Rekapitulace stavby'!AN10="","",'Rekapitulace stavby'!AN10)</f>
        <v/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38"/>
      <c r="C13" s="37"/>
      <c r="D13" s="37"/>
      <c r="E13" s="26" t="str">
        <f>IF('Rekapitulace stavby'!E11="","",'Rekapitulace stavby'!E11)</f>
        <v xml:space="preserve"> </v>
      </c>
      <c r="F13" s="37"/>
      <c r="G13" s="37"/>
      <c r="H13" s="37"/>
      <c r="I13" s="118" t="s">
        <v>26</v>
      </c>
      <c r="J13" s="26" t="str">
        <f>IF('Rekapitulace stavby'!AN11="","",'Rekapitulace stavby'!AN11)</f>
        <v/>
      </c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38"/>
      <c r="C14" s="37"/>
      <c r="D14" s="37"/>
      <c r="E14" s="37"/>
      <c r="F14" s="37"/>
      <c r="G14" s="37"/>
      <c r="H14" s="37"/>
      <c r="I14" s="117"/>
      <c r="J14" s="37"/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38"/>
      <c r="C15" s="37"/>
      <c r="D15" s="31" t="s">
        <v>27</v>
      </c>
      <c r="E15" s="37"/>
      <c r="F15" s="37"/>
      <c r="G15" s="37"/>
      <c r="H15" s="37"/>
      <c r="I15" s="118" t="s">
        <v>25</v>
      </c>
      <c r="J15" s="32" t="str">
        <f>'Rekapitulace stavby'!AN13</f>
        <v>Vyplň údaj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38"/>
      <c r="C16" s="37"/>
      <c r="D16" s="37"/>
      <c r="E16" s="32" t="str">
        <f>'Rekapitulace stavby'!E14</f>
        <v>Vyplň údaj</v>
      </c>
      <c r="F16" s="26"/>
      <c r="G16" s="26"/>
      <c r="H16" s="26"/>
      <c r="I16" s="118" t="s">
        <v>26</v>
      </c>
      <c r="J16" s="32" t="str">
        <f>'Rekapitulace stavby'!AN14</f>
        <v>Vyplň údaj</v>
      </c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38"/>
      <c r="C17" s="37"/>
      <c r="D17" s="37"/>
      <c r="E17" s="37"/>
      <c r="F17" s="37"/>
      <c r="G17" s="37"/>
      <c r="H17" s="37"/>
      <c r="I17" s="117"/>
      <c r="J17" s="37"/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38"/>
      <c r="C18" s="37"/>
      <c r="D18" s="31" t="s">
        <v>29</v>
      </c>
      <c r="E18" s="37"/>
      <c r="F18" s="37"/>
      <c r="G18" s="37"/>
      <c r="H18" s="37"/>
      <c r="I18" s="118" t="s">
        <v>25</v>
      </c>
      <c r="J18" s="26" t="str">
        <f>IF('Rekapitulace stavby'!AN16="","",'Rekapitulace stavby'!AN16)</f>
        <v/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38"/>
      <c r="C19" s="37"/>
      <c r="D19" s="37"/>
      <c r="E19" s="26" t="str">
        <f>IF('Rekapitulace stavby'!E17="","",'Rekapitulace stavby'!E17)</f>
        <v xml:space="preserve"> </v>
      </c>
      <c r="F19" s="37"/>
      <c r="G19" s="37"/>
      <c r="H19" s="37"/>
      <c r="I19" s="118" t="s">
        <v>26</v>
      </c>
      <c r="J19" s="26" t="str">
        <f>IF('Rekapitulace stavby'!AN17="","",'Rekapitulace stavby'!AN17)</f>
        <v/>
      </c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38"/>
      <c r="C20" s="37"/>
      <c r="D20" s="37"/>
      <c r="E20" s="37"/>
      <c r="F20" s="37"/>
      <c r="G20" s="37"/>
      <c r="H20" s="37"/>
      <c r="I20" s="117"/>
      <c r="J20" s="37"/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38"/>
      <c r="C21" s="37"/>
      <c r="D21" s="31" t="s">
        <v>31</v>
      </c>
      <c r="E21" s="37"/>
      <c r="F21" s="37"/>
      <c r="G21" s="37"/>
      <c r="H21" s="37"/>
      <c r="I21" s="118" t="s">
        <v>25</v>
      </c>
      <c r="J21" s="26" t="str">
        <f>IF('Rekapitulace stavby'!AN19="","",'Rekapitulace stavby'!AN19)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38"/>
      <c r="C22" s="37"/>
      <c r="D22" s="37"/>
      <c r="E22" s="26" t="str">
        <f>IF('Rekapitulace stavby'!E20="","",'Rekapitulace stavby'!E20)</f>
        <v xml:space="preserve"> </v>
      </c>
      <c r="F22" s="37"/>
      <c r="G22" s="37"/>
      <c r="H22" s="37"/>
      <c r="I22" s="118" t="s">
        <v>26</v>
      </c>
      <c r="J22" s="26" t="str">
        <f>IF('Rekapitulace stavby'!AN20="","",'Rekapitulace stavby'!AN20)</f>
        <v/>
      </c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38"/>
      <c r="C23" s="37"/>
      <c r="D23" s="37"/>
      <c r="E23" s="37"/>
      <c r="F23" s="37"/>
      <c r="G23" s="37"/>
      <c r="H23" s="37"/>
      <c r="I23" s="117"/>
      <c r="J23" s="37"/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38"/>
      <c r="C24" s="37"/>
      <c r="D24" s="31" t="s">
        <v>32</v>
      </c>
      <c r="E24" s="37"/>
      <c r="F24" s="37"/>
      <c r="G24" s="37"/>
      <c r="H24" s="37"/>
      <c r="I24" s="117"/>
      <c r="J24" s="37"/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19"/>
      <c r="B25" s="120"/>
      <c r="C25" s="119"/>
      <c r="D25" s="119"/>
      <c r="E25" s="35" t="s">
        <v>1</v>
      </c>
      <c r="F25" s="35"/>
      <c r="G25" s="35"/>
      <c r="H25" s="35"/>
      <c r="I25" s="121"/>
      <c r="J25" s="119"/>
      <c r="K25" s="119"/>
      <c r="L25" s="122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="2" customFormat="1" ht="6.96" customHeight="1">
      <c r="A26" s="37"/>
      <c r="B26" s="38"/>
      <c r="C26" s="37"/>
      <c r="D26" s="37"/>
      <c r="E26" s="37"/>
      <c r="F26" s="37"/>
      <c r="G26" s="37"/>
      <c r="H26" s="37"/>
      <c r="I26" s="11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38"/>
      <c r="C27" s="37"/>
      <c r="D27" s="89"/>
      <c r="E27" s="89"/>
      <c r="F27" s="89"/>
      <c r="G27" s="89"/>
      <c r="H27" s="89"/>
      <c r="I27" s="123"/>
      <c r="J27" s="89"/>
      <c r="K27" s="89"/>
      <c r="L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38"/>
      <c r="C28" s="37"/>
      <c r="D28" s="124" t="s">
        <v>33</v>
      </c>
      <c r="E28" s="37"/>
      <c r="F28" s="37"/>
      <c r="G28" s="37"/>
      <c r="H28" s="37"/>
      <c r="I28" s="117"/>
      <c r="J28" s="95">
        <f>ROUND(J120, 2)</f>
        <v>0</v>
      </c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123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37"/>
      <c r="E30" s="37"/>
      <c r="F30" s="42" t="s">
        <v>35</v>
      </c>
      <c r="G30" s="37"/>
      <c r="H30" s="37"/>
      <c r="I30" s="125" t="s">
        <v>34</v>
      </c>
      <c r="J30" s="42" t="s">
        <v>36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126" t="s">
        <v>37</v>
      </c>
      <c r="E31" s="31" t="s">
        <v>38</v>
      </c>
      <c r="F31" s="127">
        <f>ROUND((SUM(BE120:BE299)),  2)</f>
        <v>0</v>
      </c>
      <c r="G31" s="37"/>
      <c r="H31" s="37"/>
      <c r="I31" s="128">
        <v>0.20999999999999999</v>
      </c>
      <c r="J31" s="127">
        <f>ROUND(((SUM(BE120:BE299))*I31),  2)</f>
        <v>0</v>
      </c>
      <c r="K31" s="37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1" t="s">
        <v>39</v>
      </c>
      <c r="F32" s="127">
        <f>ROUND((SUM(BF120:BF299)),  2)</f>
        <v>0</v>
      </c>
      <c r="G32" s="37"/>
      <c r="H32" s="37"/>
      <c r="I32" s="128">
        <v>0.14999999999999999</v>
      </c>
      <c r="J32" s="127">
        <f>ROUND(((SUM(BF120:BF299))*I32),  2)</f>
        <v>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37"/>
      <c r="E33" s="31" t="s">
        <v>40</v>
      </c>
      <c r="F33" s="127">
        <f>ROUND((SUM(BG120:BG299)),  2)</f>
        <v>0</v>
      </c>
      <c r="G33" s="37"/>
      <c r="H33" s="37"/>
      <c r="I33" s="128">
        <v>0.20999999999999999</v>
      </c>
      <c r="J33" s="127">
        <f>0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38"/>
      <c r="C34" s="37"/>
      <c r="D34" s="37"/>
      <c r="E34" s="31" t="s">
        <v>41</v>
      </c>
      <c r="F34" s="127">
        <f>ROUND((SUM(BH120:BH299)),  2)</f>
        <v>0</v>
      </c>
      <c r="G34" s="37"/>
      <c r="H34" s="37"/>
      <c r="I34" s="128">
        <v>0.14999999999999999</v>
      </c>
      <c r="J34" s="127">
        <f>0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42</v>
      </c>
      <c r="F35" s="127">
        <f>ROUND((SUM(BI120:BI299)),  2)</f>
        <v>0</v>
      </c>
      <c r="G35" s="37"/>
      <c r="H35" s="37"/>
      <c r="I35" s="128">
        <v>0</v>
      </c>
      <c r="J35" s="127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117"/>
      <c r="J36" s="37"/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38"/>
      <c r="C37" s="129"/>
      <c r="D37" s="130" t="s">
        <v>43</v>
      </c>
      <c r="E37" s="80"/>
      <c r="F37" s="80"/>
      <c r="G37" s="131" t="s">
        <v>44</v>
      </c>
      <c r="H37" s="132" t="s">
        <v>45</v>
      </c>
      <c r="I37" s="133"/>
      <c r="J37" s="134">
        <f>SUM(J28:J35)</f>
        <v>0</v>
      </c>
      <c r="K37" s="135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11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21"/>
      <c r="I39" s="114"/>
      <c r="L39" s="21"/>
    </row>
    <row r="40" s="1" customFormat="1" ht="14.4" customHeight="1">
      <c r="B40" s="21"/>
      <c r="I40" s="114"/>
      <c r="L40" s="21"/>
    </row>
    <row r="41" s="1" customFormat="1" ht="14.4" customHeight="1">
      <c r="B41" s="21"/>
      <c r="I41" s="114"/>
      <c r="L41" s="21"/>
    </row>
    <row r="42" s="1" customFormat="1" ht="14.4" customHeight="1">
      <c r="B42" s="21"/>
      <c r="I42" s="114"/>
      <c r="L42" s="21"/>
    </row>
    <row r="43" s="1" customFormat="1" ht="14.4" customHeight="1">
      <c r="B43" s="21"/>
      <c r="I43" s="114"/>
      <c r="L43" s="21"/>
    </row>
    <row r="44" s="1" customFormat="1" ht="14.4" customHeight="1">
      <c r="B44" s="21"/>
      <c r="I44" s="114"/>
      <c r="L44" s="21"/>
    </row>
    <row r="45" s="1" customFormat="1" ht="14.4" customHeight="1">
      <c r="B45" s="21"/>
      <c r="I45" s="114"/>
      <c r="L45" s="21"/>
    </row>
    <row r="46" s="1" customFormat="1" ht="14.4" customHeight="1">
      <c r="B46" s="21"/>
      <c r="I46" s="114"/>
      <c r="L46" s="21"/>
    </row>
    <row r="47" s="1" customFormat="1" ht="14.4" customHeight="1">
      <c r="B47" s="21"/>
      <c r="I47" s="114"/>
      <c r="L47" s="21"/>
    </row>
    <row r="48" s="1" customFormat="1" ht="14.4" customHeight="1">
      <c r="B48" s="21"/>
      <c r="I48" s="114"/>
      <c r="L48" s="21"/>
    </row>
    <row r="49" s="1" customFormat="1" ht="14.4" customHeight="1">
      <c r="B49" s="21"/>
      <c r="I49" s="114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13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7" t="s">
        <v>49</v>
      </c>
      <c r="G61" s="57" t="s">
        <v>48</v>
      </c>
      <c r="H61" s="40"/>
      <c r="I61" s="138"/>
      <c r="J61" s="139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140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7" t="s">
        <v>49</v>
      </c>
      <c r="G76" s="57" t="s">
        <v>48</v>
      </c>
      <c r="H76" s="40"/>
      <c r="I76" s="138"/>
      <c r="J76" s="139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1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14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81</v>
      </c>
      <c r="D82" s="37"/>
      <c r="E82" s="37"/>
      <c r="F82" s="37"/>
      <c r="G82" s="37"/>
      <c r="H82" s="37"/>
      <c r="I82" s="11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11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1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66" t="str">
        <f>E7</f>
        <v>Oprava střechy</v>
      </c>
      <c r="F85" s="37"/>
      <c r="G85" s="37"/>
      <c r="H85" s="37"/>
      <c r="I85" s="11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11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7"/>
      <c r="E87" s="37"/>
      <c r="F87" s="26" t="str">
        <f>F10</f>
        <v xml:space="preserve"> </v>
      </c>
      <c r="G87" s="37"/>
      <c r="H87" s="37"/>
      <c r="I87" s="118" t="s">
        <v>22</v>
      </c>
      <c r="J87" s="68" t="str">
        <f>IF(J10="","",J10)</f>
        <v>4. 3. 2021</v>
      </c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11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24</v>
      </c>
      <c r="D89" s="37"/>
      <c r="E89" s="37"/>
      <c r="F89" s="26" t="str">
        <f>E13</f>
        <v xml:space="preserve"> </v>
      </c>
      <c r="G89" s="37"/>
      <c r="H89" s="37"/>
      <c r="I89" s="118" t="s">
        <v>29</v>
      </c>
      <c r="J89" s="35" t="str">
        <f>E19</f>
        <v xml:space="preserve"> 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27</v>
      </c>
      <c r="D90" s="37"/>
      <c r="E90" s="37"/>
      <c r="F90" s="26" t="str">
        <f>IF(E16="","",E16)</f>
        <v>Vyplň údaj</v>
      </c>
      <c r="G90" s="37"/>
      <c r="H90" s="37"/>
      <c r="I90" s="118" t="s">
        <v>31</v>
      </c>
      <c r="J90" s="35" t="str">
        <f>E22</f>
        <v xml:space="preserve"> </v>
      </c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7"/>
      <c r="D91" s="37"/>
      <c r="E91" s="37"/>
      <c r="F91" s="37"/>
      <c r="G91" s="37"/>
      <c r="H91" s="37"/>
      <c r="I91" s="117"/>
      <c r="J91" s="37"/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43" t="s">
        <v>82</v>
      </c>
      <c r="D92" s="129"/>
      <c r="E92" s="129"/>
      <c r="F92" s="129"/>
      <c r="G92" s="129"/>
      <c r="H92" s="129"/>
      <c r="I92" s="144"/>
      <c r="J92" s="145" t="s">
        <v>83</v>
      </c>
      <c r="K92" s="129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11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46" t="s">
        <v>84</v>
      </c>
      <c r="D94" s="37"/>
      <c r="E94" s="37"/>
      <c r="F94" s="37"/>
      <c r="G94" s="37"/>
      <c r="H94" s="37"/>
      <c r="I94" s="117"/>
      <c r="J94" s="95">
        <f>J120</f>
        <v>0</v>
      </c>
      <c r="K94" s="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85</v>
      </c>
    </row>
    <row r="95" s="9" customFormat="1" ht="24.96" customHeight="1">
      <c r="A95" s="9"/>
      <c r="B95" s="147"/>
      <c r="C95" s="9"/>
      <c r="D95" s="148" t="s">
        <v>86</v>
      </c>
      <c r="E95" s="149"/>
      <c r="F95" s="149"/>
      <c r="G95" s="149"/>
      <c r="H95" s="149"/>
      <c r="I95" s="150"/>
      <c r="J95" s="151">
        <f>J121</f>
        <v>0</v>
      </c>
      <c r="K95" s="9"/>
      <c r="L95" s="14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52"/>
      <c r="C96" s="10"/>
      <c r="D96" s="153" t="s">
        <v>87</v>
      </c>
      <c r="E96" s="154"/>
      <c r="F96" s="154"/>
      <c r="G96" s="154"/>
      <c r="H96" s="154"/>
      <c r="I96" s="155"/>
      <c r="J96" s="156">
        <f>J122</f>
        <v>0</v>
      </c>
      <c r="K96" s="10"/>
      <c r="L96" s="15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52"/>
      <c r="C97" s="10"/>
      <c r="D97" s="153" t="s">
        <v>88</v>
      </c>
      <c r="E97" s="154"/>
      <c r="F97" s="154"/>
      <c r="G97" s="154"/>
      <c r="H97" s="154"/>
      <c r="I97" s="155"/>
      <c r="J97" s="156">
        <f>J171</f>
        <v>0</v>
      </c>
      <c r="K97" s="10"/>
      <c r="L97" s="15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52"/>
      <c r="C98" s="10"/>
      <c r="D98" s="153" t="s">
        <v>89</v>
      </c>
      <c r="E98" s="154"/>
      <c r="F98" s="154"/>
      <c r="G98" s="154"/>
      <c r="H98" s="154"/>
      <c r="I98" s="155"/>
      <c r="J98" s="156">
        <f>J183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7"/>
      <c r="C99" s="9"/>
      <c r="D99" s="148" t="s">
        <v>90</v>
      </c>
      <c r="E99" s="149"/>
      <c r="F99" s="149"/>
      <c r="G99" s="149"/>
      <c r="H99" s="149"/>
      <c r="I99" s="150"/>
      <c r="J99" s="151">
        <f>J185</f>
        <v>0</v>
      </c>
      <c r="K99" s="9"/>
      <c r="L99" s="14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2"/>
      <c r="C100" s="10"/>
      <c r="D100" s="153" t="s">
        <v>91</v>
      </c>
      <c r="E100" s="154"/>
      <c r="F100" s="154"/>
      <c r="G100" s="154"/>
      <c r="H100" s="154"/>
      <c r="I100" s="155"/>
      <c r="J100" s="156">
        <f>J186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2"/>
      <c r="C101" s="10"/>
      <c r="D101" s="153" t="s">
        <v>92</v>
      </c>
      <c r="E101" s="154"/>
      <c r="F101" s="154"/>
      <c r="G101" s="154"/>
      <c r="H101" s="154"/>
      <c r="I101" s="155"/>
      <c r="J101" s="156">
        <f>J252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2"/>
      <c r="C102" s="10"/>
      <c r="D102" s="153" t="s">
        <v>93</v>
      </c>
      <c r="E102" s="154"/>
      <c r="F102" s="154"/>
      <c r="G102" s="154"/>
      <c r="H102" s="154"/>
      <c r="I102" s="155"/>
      <c r="J102" s="156">
        <f>J289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7"/>
      <c r="D103" s="37"/>
      <c r="E103" s="37"/>
      <c r="F103" s="37"/>
      <c r="G103" s="37"/>
      <c r="H103" s="37"/>
      <c r="I103" s="11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59"/>
      <c r="C104" s="60"/>
      <c r="D104" s="60"/>
      <c r="E104" s="60"/>
      <c r="F104" s="60"/>
      <c r="G104" s="60"/>
      <c r="H104" s="60"/>
      <c r="I104" s="141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1"/>
      <c r="C108" s="62"/>
      <c r="D108" s="62"/>
      <c r="E108" s="62"/>
      <c r="F108" s="62"/>
      <c r="G108" s="62"/>
      <c r="H108" s="62"/>
      <c r="I108" s="14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94</v>
      </c>
      <c r="D109" s="37"/>
      <c r="E109" s="37"/>
      <c r="F109" s="37"/>
      <c r="G109" s="37"/>
      <c r="H109" s="37"/>
      <c r="I109" s="11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7"/>
      <c r="D110" s="37"/>
      <c r="E110" s="37"/>
      <c r="F110" s="37"/>
      <c r="G110" s="37"/>
      <c r="H110" s="37"/>
      <c r="I110" s="11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11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66" t="str">
        <f>E7</f>
        <v>Oprava střechy</v>
      </c>
      <c r="F112" s="37"/>
      <c r="G112" s="37"/>
      <c r="H112" s="37"/>
      <c r="I112" s="11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11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7"/>
      <c r="E114" s="37"/>
      <c r="F114" s="26" t="str">
        <f>F10</f>
        <v xml:space="preserve"> </v>
      </c>
      <c r="G114" s="37"/>
      <c r="H114" s="37"/>
      <c r="I114" s="118" t="s">
        <v>22</v>
      </c>
      <c r="J114" s="68" t="str">
        <f>IF(J10="","",J10)</f>
        <v>4. 3. 2021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11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24</v>
      </c>
      <c r="D116" s="37"/>
      <c r="E116" s="37"/>
      <c r="F116" s="26" t="str">
        <f>E13</f>
        <v xml:space="preserve"> </v>
      </c>
      <c r="G116" s="37"/>
      <c r="H116" s="37"/>
      <c r="I116" s="118" t="s">
        <v>29</v>
      </c>
      <c r="J116" s="35" t="str">
        <f>E19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27</v>
      </c>
      <c r="D117" s="37"/>
      <c r="E117" s="37"/>
      <c r="F117" s="26" t="str">
        <f>IF(E16="","",E16)</f>
        <v>Vyplň údaj</v>
      </c>
      <c r="G117" s="37"/>
      <c r="H117" s="37"/>
      <c r="I117" s="118" t="s">
        <v>31</v>
      </c>
      <c r="J117" s="35" t="str">
        <f>E22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7"/>
      <c r="D118" s="37"/>
      <c r="E118" s="37"/>
      <c r="F118" s="37"/>
      <c r="G118" s="37"/>
      <c r="H118" s="37"/>
      <c r="I118" s="11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57"/>
      <c r="B119" s="158"/>
      <c r="C119" s="159" t="s">
        <v>95</v>
      </c>
      <c r="D119" s="160" t="s">
        <v>58</v>
      </c>
      <c r="E119" s="160" t="s">
        <v>54</v>
      </c>
      <c r="F119" s="160" t="s">
        <v>55</v>
      </c>
      <c r="G119" s="160" t="s">
        <v>96</v>
      </c>
      <c r="H119" s="160" t="s">
        <v>97</v>
      </c>
      <c r="I119" s="161" t="s">
        <v>98</v>
      </c>
      <c r="J119" s="162" t="s">
        <v>83</v>
      </c>
      <c r="K119" s="163" t="s">
        <v>99</v>
      </c>
      <c r="L119" s="164"/>
      <c r="M119" s="85" t="s">
        <v>1</v>
      </c>
      <c r="N119" s="86" t="s">
        <v>37</v>
      </c>
      <c r="O119" s="86" t="s">
        <v>100</v>
      </c>
      <c r="P119" s="86" t="s">
        <v>101</v>
      </c>
      <c r="Q119" s="86" t="s">
        <v>102</v>
      </c>
      <c r="R119" s="86" t="s">
        <v>103</v>
      </c>
      <c r="S119" s="86" t="s">
        <v>104</v>
      </c>
      <c r="T119" s="87" t="s">
        <v>105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</row>
    <row r="120" s="2" customFormat="1" ht="22.8" customHeight="1">
      <c r="A120" s="37"/>
      <c r="B120" s="38"/>
      <c r="C120" s="92" t="s">
        <v>106</v>
      </c>
      <c r="D120" s="37"/>
      <c r="E120" s="37"/>
      <c r="F120" s="37"/>
      <c r="G120" s="37"/>
      <c r="H120" s="37"/>
      <c r="I120" s="117"/>
      <c r="J120" s="165">
        <f>BK120</f>
        <v>0</v>
      </c>
      <c r="K120" s="37"/>
      <c r="L120" s="38"/>
      <c r="M120" s="88"/>
      <c r="N120" s="72"/>
      <c r="O120" s="89"/>
      <c r="P120" s="166">
        <f>P121+P185</f>
        <v>0</v>
      </c>
      <c r="Q120" s="89"/>
      <c r="R120" s="166">
        <f>R121+R185</f>
        <v>5.5510562199999995</v>
      </c>
      <c r="S120" s="89"/>
      <c r="T120" s="167">
        <f>T121+T185</f>
        <v>6.2857500000000011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72</v>
      </c>
      <c r="AU120" s="18" t="s">
        <v>85</v>
      </c>
      <c r="BK120" s="168">
        <f>BK121+BK185</f>
        <v>0</v>
      </c>
    </row>
    <row r="121" s="12" customFormat="1" ht="25.92" customHeight="1">
      <c r="A121" s="12"/>
      <c r="B121" s="169"/>
      <c r="C121" s="12"/>
      <c r="D121" s="170" t="s">
        <v>72</v>
      </c>
      <c r="E121" s="171" t="s">
        <v>107</v>
      </c>
      <c r="F121" s="171" t="s">
        <v>108</v>
      </c>
      <c r="G121" s="12"/>
      <c r="H121" s="12"/>
      <c r="I121" s="172"/>
      <c r="J121" s="173">
        <f>BK121</f>
        <v>0</v>
      </c>
      <c r="K121" s="12"/>
      <c r="L121" s="169"/>
      <c r="M121" s="174"/>
      <c r="N121" s="175"/>
      <c r="O121" s="175"/>
      <c r="P121" s="176">
        <f>P122+P171+P183</f>
        <v>0</v>
      </c>
      <c r="Q121" s="175"/>
      <c r="R121" s="176">
        <f>R122+R171+R183</f>
        <v>4.6792134000000001</v>
      </c>
      <c r="S121" s="175"/>
      <c r="T121" s="177">
        <f>T122+T171+T183</f>
        <v>5.7762000000000011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0" t="s">
        <v>78</v>
      </c>
      <c r="AT121" s="178" t="s">
        <v>72</v>
      </c>
      <c r="AU121" s="178" t="s">
        <v>73</v>
      </c>
      <c r="AY121" s="170" t="s">
        <v>109</v>
      </c>
      <c r="BK121" s="179">
        <f>BK122+BK171+BK183</f>
        <v>0</v>
      </c>
    </row>
    <row r="122" s="12" customFormat="1" ht="22.8" customHeight="1">
      <c r="A122" s="12"/>
      <c r="B122" s="169"/>
      <c r="C122" s="12"/>
      <c r="D122" s="170" t="s">
        <v>72</v>
      </c>
      <c r="E122" s="180" t="s">
        <v>110</v>
      </c>
      <c r="F122" s="180" t="s">
        <v>111</v>
      </c>
      <c r="G122" s="12"/>
      <c r="H122" s="12"/>
      <c r="I122" s="172"/>
      <c r="J122" s="181">
        <f>BK122</f>
        <v>0</v>
      </c>
      <c r="K122" s="12"/>
      <c r="L122" s="169"/>
      <c r="M122" s="174"/>
      <c r="N122" s="175"/>
      <c r="O122" s="175"/>
      <c r="P122" s="176">
        <f>SUM(P123:P170)</f>
        <v>0</v>
      </c>
      <c r="Q122" s="175"/>
      <c r="R122" s="176">
        <f>SUM(R123:R170)</f>
        <v>4.6792134000000001</v>
      </c>
      <c r="S122" s="175"/>
      <c r="T122" s="177">
        <f>SUM(T123:T170)</f>
        <v>5.7762000000000011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0" t="s">
        <v>78</v>
      </c>
      <c r="AT122" s="178" t="s">
        <v>72</v>
      </c>
      <c r="AU122" s="178" t="s">
        <v>78</v>
      </c>
      <c r="AY122" s="170" t="s">
        <v>109</v>
      </c>
      <c r="BK122" s="179">
        <f>SUM(BK123:BK170)</f>
        <v>0</v>
      </c>
    </row>
    <row r="123" s="2" customFormat="1" ht="16.5" customHeight="1">
      <c r="A123" s="37"/>
      <c r="B123" s="182"/>
      <c r="C123" s="183" t="s">
        <v>78</v>
      </c>
      <c r="D123" s="183" t="s">
        <v>112</v>
      </c>
      <c r="E123" s="184" t="s">
        <v>113</v>
      </c>
      <c r="F123" s="185" t="s">
        <v>114</v>
      </c>
      <c r="G123" s="186" t="s">
        <v>115</v>
      </c>
      <c r="H123" s="187">
        <v>1</v>
      </c>
      <c r="I123" s="188"/>
      <c r="J123" s="189">
        <f>ROUND(I123*H123,2)</f>
        <v>0</v>
      </c>
      <c r="K123" s="190"/>
      <c r="L123" s="38"/>
      <c r="M123" s="191" t="s">
        <v>1</v>
      </c>
      <c r="N123" s="192" t="s">
        <v>39</v>
      </c>
      <c r="O123" s="76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5" t="s">
        <v>116</v>
      </c>
      <c r="AT123" s="195" t="s">
        <v>112</v>
      </c>
      <c r="AU123" s="195" t="s">
        <v>117</v>
      </c>
      <c r="AY123" s="18" t="s">
        <v>109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18" t="s">
        <v>117</v>
      </c>
      <c r="BK123" s="196">
        <f>ROUND(I123*H123,2)</f>
        <v>0</v>
      </c>
      <c r="BL123" s="18" t="s">
        <v>116</v>
      </c>
      <c r="BM123" s="195" t="s">
        <v>118</v>
      </c>
    </row>
    <row r="124" s="2" customFormat="1" ht="21.75" customHeight="1">
      <c r="A124" s="37"/>
      <c r="B124" s="182"/>
      <c r="C124" s="183" t="s">
        <v>117</v>
      </c>
      <c r="D124" s="183" t="s">
        <v>112</v>
      </c>
      <c r="E124" s="184" t="s">
        <v>119</v>
      </c>
      <c r="F124" s="185" t="s">
        <v>120</v>
      </c>
      <c r="G124" s="186" t="s">
        <v>121</v>
      </c>
      <c r="H124" s="187">
        <v>120</v>
      </c>
      <c r="I124" s="188"/>
      <c r="J124" s="189">
        <f>ROUND(I124*H124,2)</f>
        <v>0</v>
      </c>
      <c r="K124" s="190"/>
      <c r="L124" s="38"/>
      <c r="M124" s="191" t="s">
        <v>1</v>
      </c>
      <c r="N124" s="192" t="s">
        <v>39</v>
      </c>
      <c r="O124" s="76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5" t="s">
        <v>116</v>
      </c>
      <c r="AT124" s="195" t="s">
        <v>112</v>
      </c>
      <c r="AU124" s="195" t="s">
        <v>117</v>
      </c>
      <c r="AY124" s="18" t="s">
        <v>109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8" t="s">
        <v>117</v>
      </c>
      <c r="BK124" s="196">
        <f>ROUND(I124*H124,2)</f>
        <v>0</v>
      </c>
      <c r="BL124" s="18" t="s">
        <v>116</v>
      </c>
      <c r="BM124" s="195" t="s">
        <v>122</v>
      </c>
    </row>
    <row r="125" s="13" customFormat="1">
      <c r="A125" s="13"/>
      <c r="B125" s="197"/>
      <c r="C125" s="13"/>
      <c r="D125" s="198" t="s">
        <v>123</v>
      </c>
      <c r="E125" s="199" t="s">
        <v>1</v>
      </c>
      <c r="F125" s="200" t="s">
        <v>124</v>
      </c>
      <c r="G125" s="13"/>
      <c r="H125" s="201">
        <v>120</v>
      </c>
      <c r="I125" s="202"/>
      <c r="J125" s="13"/>
      <c r="K125" s="13"/>
      <c r="L125" s="197"/>
      <c r="M125" s="203"/>
      <c r="N125" s="204"/>
      <c r="O125" s="204"/>
      <c r="P125" s="204"/>
      <c r="Q125" s="204"/>
      <c r="R125" s="204"/>
      <c r="S125" s="204"/>
      <c r="T125" s="20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9" t="s">
        <v>123</v>
      </c>
      <c r="AU125" s="199" t="s">
        <v>117</v>
      </c>
      <c r="AV125" s="13" t="s">
        <v>117</v>
      </c>
      <c r="AW125" s="13" t="s">
        <v>30</v>
      </c>
      <c r="AX125" s="13" t="s">
        <v>78</v>
      </c>
      <c r="AY125" s="199" t="s">
        <v>109</v>
      </c>
    </row>
    <row r="126" s="2" customFormat="1" ht="21.75" customHeight="1">
      <c r="A126" s="37"/>
      <c r="B126" s="182"/>
      <c r="C126" s="183" t="s">
        <v>125</v>
      </c>
      <c r="D126" s="183" t="s">
        <v>112</v>
      </c>
      <c r="E126" s="184" t="s">
        <v>126</v>
      </c>
      <c r="F126" s="185" t="s">
        <v>127</v>
      </c>
      <c r="G126" s="186" t="s">
        <v>121</v>
      </c>
      <c r="H126" s="187">
        <v>3000</v>
      </c>
      <c r="I126" s="188"/>
      <c r="J126" s="189">
        <f>ROUND(I126*H126,2)</f>
        <v>0</v>
      </c>
      <c r="K126" s="190"/>
      <c r="L126" s="38"/>
      <c r="M126" s="191" t="s">
        <v>1</v>
      </c>
      <c r="N126" s="192" t="s">
        <v>39</v>
      </c>
      <c r="O126" s="76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5" t="s">
        <v>116</v>
      </c>
      <c r="AT126" s="195" t="s">
        <v>112</v>
      </c>
      <c r="AU126" s="195" t="s">
        <v>117</v>
      </c>
      <c r="AY126" s="18" t="s">
        <v>109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18" t="s">
        <v>117</v>
      </c>
      <c r="BK126" s="196">
        <f>ROUND(I126*H126,2)</f>
        <v>0</v>
      </c>
      <c r="BL126" s="18" t="s">
        <v>116</v>
      </c>
      <c r="BM126" s="195" t="s">
        <v>128</v>
      </c>
    </row>
    <row r="127" s="13" customFormat="1">
      <c r="A127" s="13"/>
      <c r="B127" s="197"/>
      <c r="C127" s="13"/>
      <c r="D127" s="198" t="s">
        <v>123</v>
      </c>
      <c r="E127" s="13"/>
      <c r="F127" s="200" t="s">
        <v>129</v>
      </c>
      <c r="G127" s="13"/>
      <c r="H127" s="201">
        <v>3000</v>
      </c>
      <c r="I127" s="202"/>
      <c r="J127" s="13"/>
      <c r="K127" s="13"/>
      <c r="L127" s="197"/>
      <c r="M127" s="203"/>
      <c r="N127" s="204"/>
      <c r="O127" s="204"/>
      <c r="P127" s="204"/>
      <c r="Q127" s="204"/>
      <c r="R127" s="204"/>
      <c r="S127" s="204"/>
      <c r="T127" s="20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9" t="s">
        <v>123</v>
      </c>
      <c r="AU127" s="199" t="s">
        <v>117</v>
      </c>
      <c r="AV127" s="13" t="s">
        <v>117</v>
      </c>
      <c r="AW127" s="13" t="s">
        <v>3</v>
      </c>
      <c r="AX127" s="13" t="s">
        <v>78</v>
      </c>
      <c r="AY127" s="199" t="s">
        <v>109</v>
      </c>
    </row>
    <row r="128" s="2" customFormat="1" ht="21.75" customHeight="1">
      <c r="A128" s="37"/>
      <c r="B128" s="182"/>
      <c r="C128" s="183" t="s">
        <v>116</v>
      </c>
      <c r="D128" s="183" t="s">
        <v>112</v>
      </c>
      <c r="E128" s="184" t="s">
        <v>130</v>
      </c>
      <c r="F128" s="185" t="s">
        <v>131</v>
      </c>
      <c r="G128" s="186" t="s">
        <v>121</v>
      </c>
      <c r="H128" s="187">
        <v>120</v>
      </c>
      <c r="I128" s="188"/>
      <c r="J128" s="189">
        <f>ROUND(I128*H128,2)</f>
        <v>0</v>
      </c>
      <c r="K128" s="190"/>
      <c r="L128" s="38"/>
      <c r="M128" s="191" t="s">
        <v>1</v>
      </c>
      <c r="N128" s="192" t="s">
        <v>39</v>
      </c>
      <c r="O128" s="76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5" t="s">
        <v>116</v>
      </c>
      <c r="AT128" s="195" t="s">
        <v>112</v>
      </c>
      <c r="AU128" s="195" t="s">
        <v>117</v>
      </c>
      <c r="AY128" s="18" t="s">
        <v>109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8" t="s">
        <v>117</v>
      </c>
      <c r="BK128" s="196">
        <f>ROUND(I128*H128,2)</f>
        <v>0</v>
      </c>
      <c r="BL128" s="18" t="s">
        <v>116</v>
      </c>
      <c r="BM128" s="195" t="s">
        <v>132</v>
      </c>
    </row>
    <row r="129" s="2" customFormat="1" ht="21.75" customHeight="1">
      <c r="A129" s="37"/>
      <c r="B129" s="182"/>
      <c r="C129" s="183" t="s">
        <v>133</v>
      </c>
      <c r="D129" s="183" t="s">
        <v>112</v>
      </c>
      <c r="E129" s="184" t="s">
        <v>134</v>
      </c>
      <c r="F129" s="185" t="s">
        <v>135</v>
      </c>
      <c r="G129" s="186" t="s">
        <v>136</v>
      </c>
      <c r="H129" s="187">
        <v>45</v>
      </c>
      <c r="I129" s="188"/>
      <c r="J129" s="189">
        <f>ROUND(I129*H129,2)</f>
        <v>0</v>
      </c>
      <c r="K129" s="190"/>
      <c r="L129" s="38"/>
      <c r="M129" s="191" t="s">
        <v>1</v>
      </c>
      <c r="N129" s="192" t="s">
        <v>39</v>
      </c>
      <c r="O129" s="76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5" t="s">
        <v>116</v>
      </c>
      <c r="AT129" s="195" t="s">
        <v>112</v>
      </c>
      <c r="AU129" s="195" t="s">
        <v>117</v>
      </c>
      <c r="AY129" s="18" t="s">
        <v>109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8" t="s">
        <v>117</v>
      </c>
      <c r="BK129" s="196">
        <f>ROUND(I129*H129,2)</f>
        <v>0</v>
      </c>
      <c r="BL129" s="18" t="s">
        <v>116</v>
      </c>
      <c r="BM129" s="195" t="s">
        <v>137</v>
      </c>
    </row>
    <row r="130" s="13" customFormat="1">
      <c r="A130" s="13"/>
      <c r="B130" s="197"/>
      <c r="C130" s="13"/>
      <c r="D130" s="198" t="s">
        <v>123</v>
      </c>
      <c r="E130" s="199" t="s">
        <v>1</v>
      </c>
      <c r="F130" s="200" t="s">
        <v>138</v>
      </c>
      <c r="G130" s="13"/>
      <c r="H130" s="201">
        <v>45</v>
      </c>
      <c r="I130" s="202"/>
      <c r="J130" s="13"/>
      <c r="K130" s="13"/>
      <c r="L130" s="197"/>
      <c r="M130" s="203"/>
      <c r="N130" s="204"/>
      <c r="O130" s="204"/>
      <c r="P130" s="204"/>
      <c r="Q130" s="204"/>
      <c r="R130" s="204"/>
      <c r="S130" s="204"/>
      <c r="T130" s="20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9" t="s">
        <v>123</v>
      </c>
      <c r="AU130" s="199" t="s">
        <v>117</v>
      </c>
      <c r="AV130" s="13" t="s">
        <v>117</v>
      </c>
      <c r="AW130" s="13" t="s">
        <v>30</v>
      </c>
      <c r="AX130" s="13" t="s">
        <v>78</v>
      </c>
      <c r="AY130" s="199" t="s">
        <v>109</v>
      </c>
    </row>
    <row r="131" s="2" customFormat="1" ht="21.75" customHeight="1">
      <c r="A131" s="37"/>
      <c r="B131" s="182"/>
      <c r="C131" s="183" t="s">
        <v>139</v>
      </c>
      <c r="D131" s="183" t="s">
        <v>112</v>
      </c>
      <c r="E131" s="184" t="s">
        <v>140</v>
      </c>
      <c r="F131" s="185" t="s">
        <v>141</v>
      </c>
      <c r="G131" s="186" t="s">
        <v>136</v>
      </c>
      <c r="H131" s="187">
        <v>1125</v>
      </c>
      <c r="I131" s="188"/>
      <c r="J131" s="189">
        <f>ROUND(I131*H131,2)</f>
        <v>0</v>
      </c>
      <c r="K131" s="190"/>
      <c r="L131" s="38"/>
      <c r="M131" s="191" t="s">
        <v>1</v>
      </c>
      <c r="N131" s="192" t="s">
        <v>39</v>
      </c>
      <c r="O131" s="76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5" t="s">
        <v>116</v>
      </c>
      <c r="AT131" s="195" t="s">
        <v>112</v>
      </c>
      <c r="AU131" s="195" t="s">
        <v>117</v>
      </c>
      <c r="AY131" s="18" t="s">
        <v>109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8" t="s">
        <v>117</v>
      </c>
      <c r="BK131" s="196">
        <f>ROUND(I131*H131,2)</f>
        <v>0</v>
      </c>
      <c r="BL131" s="18" t="s">
        <v>116</v>
      </c>
      <c r="BM131" s="195" t="s">
        <v>142</v>
      </c>
    </row>
    <row r="132" s="13" customFormat="1">
      <c r="A132" s="13"/>
      <c r="B132" s="197"/>
      <c r="C132" s="13"/>
      <c r="D132" s="198" t="s">
        <v>123</v>
      </c>
      <c r="E132" s="13"/>
      <c r="F132" s="200" t="s">
        <v>143</v>
      </c>
      <c r="G132" s="13"/>
      <c r="H132" s="201">
        <v>1125</v>
      </c>
      <c r="I132" s="202"/>
      <c r="J132" s="13"/>
      <c r="K132" s="13"/>
      <c r="L132" s="197"/>
      <c r="M132" s="203"/>
      <c r="N132" s="204"/>
      <c r="O132" s="204"/>
      <c r="P132" s="204"/>
      <c r="Q132" s="204"/>
      <c r="R132" s="204"/>
      <c r="S132" s="204"/>
      <c r="T132" s="20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9" t="s">
        <v>123</v>
      </c>
      <c r="AU132" s="199" t="s">
        <v>117</v>
      </c>
      <c r="AV132" s="13" t="s">
        <v>117</v>
      </c>
      <c r="AW132" s="13" t="s">
        <v>3</v>
      </c>
      <c r="AX132" s="13" t="s">
        <v>78</v>
      </c>
      <c r="AY132" s="199" t="s">
        <v>109</v>
      </c>
    </row>
    <row r="133" s="2" customFormat="1" ht="21.75" customHeight="1">
      <c r="A133" s="37"/>
      <c r="B133" s="182"/>
      <c r="C133" s="183" t="s">
        <v>144</v>
      </c>
      <c r="D133" s="183" t="s">
        <v>112</v>
      </c>
      <c r="E133" s="184" t="s">
        <v>145</v>
      </c>
      <c r="F133" s="185" t="s">
        <v>146</v>
      </c>
      <c r="G133" s="186" t="s">
        <v>136</v>
      </c>
      <c r="H133" s="187">
        <v>45</v>
      </c>
      <c r="I133" s="188"/>
      <c r="J133" s="189">
        <f>ROUND(I133*H133,2)</f>
        <v>0</v>
      </c>
      <c r="K133" s="190"/>
      <c r="L133" s="38"/>
      <c r="M133" s="191" t="s">
        <v>1</v>
      </c>
      <c r="N133" s="192" t="s">
        <v>39</v>
      </c>
      <c r="O133" s="76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5" t="s">
        <v>116</v>
      </c>
      <c r="AT133" s="195" t="s">
        <v>112</v>
      </c>
      <c r="AU133" s="195" t="s">
        <v>117</v>
      </c>
      <c r="AY133" s="18" t="s">
        <v>109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8" t="s">
        <v>117</v>
      </c>
      <c r="BK133" s="196">
        <f>ROUND(I133*H133,2)</f>
        <v>0</v>
      </c>
      <c r="BL133" s="18" t="s">
        <v>116</v>
      </c>
      <c r="BM133" s="195" t="s">
        <v>147</v>
      </c>
    </row>
    <row r="134" s="2" customFormat="1" ht="16.5" customHeight="1">
      <c r="A134" s="37"/>
      <c r="B134" s="182"/>
      <c r="C134" s="183" t="s">
        <v>148</v>
      </c>
      <c r="D134" s="183" t="s">
        <v>112</v>
      </c>
      <c r="E134" s="184" t="s">
        <v>149</v>
      </c>
      <c r="F134" s="185" t="s">
        <v>150</v>
      </c>
      <c r="G134" s="186" t="s">
        <v>115</v>
      </c>
      <c r="H134" s="187">
        <v>2</v>
      </c>
      <c r="I134" s="188"/>
      <c r="J134" s="189">
        <f>ROUND(I134*H134,2)</f>
        <v>0</v>
      </c>
      <c r="K134" s="190"/>
      <c r="L134" s="38"/>
      <c r="M134" s="191" t="s">
        <v>1</v>
      </c>
      <c r="N134" s="192" t="s">
        <v>39</v>
      </c>
      <c r="O134" s="76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5" t="s">
        <v>116</v>
      </c>
      <c r="AT134" s="195" t="s">
        <v>112</v>
      </c>
      <c r="AU134" s="195" t="s">
        <v>117</v>
      </c>
      <c r="AY134" s="18" t="s">
        <v>109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8" t="s">
        <v>117</v>
      </c>
      <c r="BK134" s="196">
        <f>ROUND(I134*H134,2)</f>
        <v>0</v>
      </c>
      <c r="BL134" s="18" t="s">
        <v>116</v>
      </c>
      <c r="BM134" s="195" t="s">
        <v>151</v>
      </c>
    </row>
    <row r="135" s="2" customFormat="1" ht="21.75" customHeight="1">
      <c r="A135" s="37"/>
      <c r="B135" s="182"/>
      <c r="C135" s="183" t="s">
        <v>110</v>
      </c>
      <c r="D135" s="183" t="s">
        <v>112</v>
      </c>
      <c r="E135" s="184" t="s">
        <v>152</v>
      </c>
      <c r="F135" s="185" t="s">
        <v>153</v>
      </c>
      <c r="G135" s="186" t="s">
        <v>121</v>
      </c>
      <c r="H135" s="187">
        <v>0.62</v>
      </c>
      <c r="I135" s="188"/>
      <c r="J135" s="189">
        <f>ROUND(I135*H135,2)</f>
        <v>0</v>
      </c>
      <c r="K135" s="190"/>
      <c r="L135" s="38"/>
      <c r="M135" s="191" t="s">
        <v>1</v>
      </c>
      <c r="N135" s="192" t="s">
        <v>39</v>
      </c>
      <c r="O135" s="76"/>
      <c r="P135" s="193">
        <f>O135*H135</f>
        <v>0</v>
      </c>
      <c r="Q135" s="193">
        <v>0</v>
      </c>
      <c r="R135" s="193">
        <f>Q135*H135</f>
        <v>0</v>
      </c>
      <c r="S135" s="193">
        <v>0.90000000000000002</v>
      </c>
      <c r="T135" s="194">
        <f>S135*H135</f>
        <v>0.55800000000000005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5" t="s">
        <v>116</v>
      </c>
      <c r="AT135" s="195" t="s">
        <v>112</v>
      </c>
      <c r="AU135" s="195" t="s">
        <v>117</v>
      </c>
      <c r="AY135" s="18" t="s">
        <v>109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8" t="s">
        <v>117</v>
      </c>
      <c r="BK135" s="196">
        <f>ROUND(I135*H135,2)</f>
        <v>0</v>
      </c>
      <c r="BL135" s="18" t="s">
        <v>116</v>
      </c>
      <c r="BM135" s="195" t="s">
        <v>154</v>
      </c>
    </row>
    <row r="136" s="14" customFormat="1">
      <c r="A136" s="14"/>
      <c r="B136" s="206"/>
      <c r="C136" s="14"/>
      <c r="D136" s="198" t="s">
        <v>123</v>
      </c>
      <c r="E136" s="207" t="s">
        <v>1</v>
      </c>
      <c r="F136" s="208" t="s">
        <v>155</v>
      </c>
      <c r="G136" s="14"/>
      <c r="H136" s="207" t="s">
        <v>1</v>
      </c>
      <c r="I136" s="209"/>
      <c r="J136" s="14"/>
      <c r="K136" s="14"/>
      <c r="L136" s="206"/>
      <c r="M136" s="210"/>
      <c r="N136" s="211"/>
      <c r="O136" s="211"/>
      <c r="P136" s="211"/>
      <c r="Q136" s="211"/>
      <c r="R136" s="211"/>
      <c r="S136" s="211"/>
      <c r="T136" s="21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7" t="s">
        <v>123</v>
      </c>
      <c r="AU136" s="207" t="s">
        <v>117</v>
      </c>
      <c r="AV136" s="14" t="s">
        <v>78</v>
      </c>
      <c r="AW136" s="14" t="s">
        <v>30</v>
      </c>
      <c r="AX136" s="14" t="s">
        <v>73</v>
      </c>
      <c r="AY136" s="207" t="s">
        <v>109</v>
      </c>
    </row>
    <row r="137" s="13" customFormat="1">
      <c r="A137" s="13"/>
      <c r="B137" s="197"/>
      <c r="C137" s="13"/>
      <c r="D137" s="198" t="s">
        <v>123</v>
      </c>
      <c r="E137" s="199" t="s">
        <v>1</v>
      </c>
      <c r="F137" s="200" t="s">
        <v>156</v>
      </c>
      <c r="G137" s="13"/>
      <c r="H137" s="201">
        <v>0.5</v>
      </c>
      <c r="I137" s="202"/>
      <c r="J137" s="13"/>
      <c r="K137" s="13"/>
      <c r="L137" s="197"/>
      <c r="M137" s="203"/>
      <c r="N137" s="204"/>
      <c r="O137" s="204"/>
      <c r="P137" s="204"/>
      <c r="Q137" s="204"/>
      <c r="R137" s="204"/>
      <c r="S137" s="204"/>
      <c r="T137" s="20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9" t="s">
        <v>123</v>
      </c>
      <c r="AU137" s="199" t="s">
        <v>117</v>
      </c>
      <c r="AV137" s="13" t="s">
        <v>117</v>
      </c>
      <c r="AW137" s="13" t="s">
        <v>30</v>
      </c>
      <c r="AX137" s="13" t="s">
        <v>73</v>
      </c>
      <c r="AY137" s="199" t="s">
        <v>109</v>
      </c>
    </row>
    <row r="138" s="14" customFormat="1">
      <c r="A138" s="14"/>
      <c r="B138" s="206"/>
      <c r="C138" s="14"/>
      <c r="D138" s="198" t="s">
        <v>123</v>
      </c>
      <c r="E138" s="207" t="s">
        <v>1</v>
      </c>
      <c r="F138" s="208" t="s">
        <v>157</v>
      </c>
      <c r="G138" s="14"/>
      <c r="H138" s="207" t="s">
        <v>1</v>
      </c>
      <c r="I138" s="209"/>
      <c r="J138" s="14"/>
      <c r="K138" s="14"/>
      <c r="L138" s="206"/>
      <c r="M138" s="210"/>
      <c r="N138" s="211"/>
      <c r="O138" s="211"/>
      <c r="P138" s="211"/>
      <c r="Q138" s="211"/>
      <c r="R138" s="211"/>
      <c r="S138" s="211"/>
      <c r="T138" s="21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7" t="s">
        <v>123</v>
      </c>
      <c r="AU138" s="207" t="s">
        <v>117</v>
      </c>
      <c r="AV138" s="14" t="s">
        <v>78</v>
      </c>
      <c r="AW138" s="14" t="s">
        <v>30</v>
      </c>
      <c r="AX138" s="14" t="s">
        <v>73</v>
      </c>
      <c r="AY138" s="207" t="s">
        <v>109</v>
      </c>
    </row>
    <row r="139" s="13" customFormat="1">
      <c r="A139" s="13"/>
      <c r="B139" s="197"/>
      <c r="C139" s="13"/>
      <c r="D139" s="198" t="s">
        <v>123</v>
      </c>
      <c r="E139" s="199" t="s">
        <v>1</v>
      </c>
      <c r="F139" s="200" t="s">
        <v>158</v>
      </c>
      <c r="G139" s="13"/>
      <c r="H139" s="201">
        <v>0.12</v>
      </c>
      <c r="I139" s="202"/>
      <c r="J139" s="13"/>
      <c r="K139" s="13"/>
      <c r="L139" s="197"/>
      <c r="M139" s="203"/>
      <c r="N139" s="204"/>
      <c r="O139" s="204"/>
      <c r="P139" s="204"/>
      <c r="Q139" s="204"/>
      <c r="R139" s="204"/>
      <c r="S139" s="204"/>
      <c r="T139" s="20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9" t="s">
        <v>123</v>
      </c>
      <c r="AU139" s="199" t="s">
        <v>117</v>
      </c>
      <c r="AV139" s="13" t="s">
        <v>117</v>
      </c>
      <c r="AW139" s="13" t="s">
        <v>30</v>
      </c>
      <c r="AX139" s="13" t="s">
        <v>73</v>
      </c>
      <c r="AY139" s="199" t="s">
        <v>109</v>
      </c>
    </row>
    <row r="140" s="15" customFormat="1">
      <c r="A140" s="15"/>
      <c r="B140" s="213"/>
      <c r="C140" s="15"/>
      <c r="D140" s="198" t="s">
        <v>123</v>
      </c>
      <c r="E140" s="214" t="s">
        <v>1</v>
      </c>
      <c r="F140" s="215" t="s">
        <v>159</v>
      </c>
      <c r="G140" s="15"/>
      <c r="H140" s="216">
        <v>0.62</v>
      </c>
      <c r="I140" s="217"/>
      <c r="J140" s="15"/>
      <c r="K140" s="15"/>
      <c r="L140" s="213"/>
      <c r="M140" s="218"/>
      <c r="N140" s="219"/>
      <c r="O140" s="219"/>
      <c r="P140" s="219"/>
      <c r="Q140" s="219"/>
      <c r="R140" s="219"/>
      <c r="S140" s="219"/>
      <c r="T140" s="22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4" t="s">
        <v>123</v>
      </c>
      <c r="AU140" s="214" t="s">
        <v>117</v>
      </c>
      <c r="AV140" s="15" t="s">
        <v>116</v>
      </c>
      <c r="AW140" s="15" t="s">
        <v>30</v>
      </c>
      <c r="AX140" s="15" t="s">
        <v>78</v>
      </c>
      <c r="AY140" s="214" t="s">
        <v>109</v>
      </c>
    </row>
    <row r="141" s="2" customFormat="1" ht="21.75" customHeight="1">
      <c r="A141" s="37"/>
      <c r="B141" s="182"/>
      <c r="C141" s="183" t="s">
        <v>160</v>
      </c>
      <c r="D141" s="183" t="s">
        <v>112</v>
      </c>
      <c r="E141" s="184" t="s">
        <v>161</v>
      </c>
      <c r="F141" s="185" t="s">
        <v>162</v>
      </c>
      <c r="G141" s="186" t="s">
        <v>121</v>
      </c>
      <c r="H141" s="187">
        <v>1.3380000000000001</v>
      </c>
      <c r="I141" s="188"/>
      <c r="J141" s="189">
        <f>ROUND(I141*H141,2)</f>
        <v>0</v>
      </c>
      <c r="K141" s="190"/>
      <c r="L141" s="38"/>
      <c r="M141" s="191" t="s">
        <v>1</v>
      </c>
      <c r="N141" s="192" t="s">
        <v>39</v>
      </c>
      <c r="O141" s="76"/>
      <c r="P141" s="193">
        <f>O141*H141</f>
        <v>0</v>
      </c>
      <c r="Q141" s="193">
        <v>0</v>
      </c>
      <c r="R141" s="193">
        <f>Q141*H141</f>
        <v>0</v>
      </c>
      <c r="S141" s="193">
        <v>1.95</v>
      </c>
      <c r="T141" s="194">
        <f>S141*H141</f>
        <v>2.6091000000000002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5" t="s">
        <v>116</v>
      </c>
      <c r="AT141" s="195" t="s">
        <v>112</v>
      </c>
      <c r="AU141" s="195" t="s">
        <v>117</v>
      </c>
      <c r="AY141" s="18" t="s">
        <v>109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8" t="s">
        <v>117</v>
      </c>
      <c r="BK141" s="196">
        <f>ROUND(I141*H141,2)</f>
        <v>0</v>
      </c>
      <c r="BL141" s="18" t="s">
        <v>116</v>
      </c>
      <c r="BM141" s="195" t="s">
        <v>163</v>
      </c>
    </row>
    <row r="142" s="14" customFormat="1">
      <c r="A142" s="14"/>
      <c r="B142" s="206"/>
      <c r="C142" s="14"/>
      <c r="D142" s="198" t="s">
        <v>123</v>
      </c>
      <c r="E142" s="207" t="s">
        <v>1</v>
      </c>
      <c r="F142" s="208" t="s">
        <v>164</v>
      </c>
      <c r="G142" s="14"/>
      <c r="H142" s="207" t="s">
        <v>1</v>
      </c>
      <c r="I142" s="209"/>
      <c r="J142" s="14"/>
      <c r="K142" s="14"/>
      <c r="L142" s="206"/>
      <c r="M142" s="210"/>
      <c r="N142" s="211"/>
      <c r="O142" s="211"/>
      <c r="P142" s="211"/>
      <c r="Q142" s="211"/>
      <c r="R142" s="211"/>
      <c r="S142" s="211"/>
      <c r="T142" s="21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7" t="s">
        <v>123</v>
      </c>
      <c r="AU142" s="207" t="s">
        <v>117</v>
      </c>
      <c r="AV142" s="14" t="s">
        <v>78</v>
      </c>
      <c r="AW142" s="14" t="s">
        <v>30</v>
      </c>
      <c r="AX142" s="14" t="s">
        <v>73</v>
      </c>
      <c r="AY142" s="207" t="s">
        <v>109</v>
      </c>
    </row>
    <row r="143" s="13" customFormat="1">
      <c r="A143" s="13"/>
      <c r="B143" s="197"/>
      <c r="C143" s="13"/>
      <c r="D143" s="198" t="s">
        <v>123</v>
      </c>
      <c r="E143" s="199" t="s">
        <v>1</v>
      </c>
      <c r="F143" s="200" t="s">
        <v>165</v>
      </c>
      <c r="G143" s="13"/>
      <c r="H143" s="201">
        <v>0.91400000000000003</v>
      </c>
      <c r="I143" s="202"/>
      <c r="J143" s="13"/>
      <c r="K143" s="13"/>
      <c r="L143" s="197"/>
      <c r="M143" s="203"/>
      <c r="N143" s="204"/>
      <c r="O143" s="204"/>
      <c r="P143" s="204"/>
      <c r="Q143" s="204"/>
      <c r="R143" s="204"/>
      <c r="S143" s="204"/>
      <c r="T143" s="20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9" t="s">
        <v>123</v>
      </c>
      <c r="AU143" s="199" t="s">
        <v>117</v>
      </c>
      <c r="AV143" s="13" t="s">
        <v>117</v>
      </c>
      <c r="AW143" s="13" t="s">
        <v>30</v>
      </c>
      <c r="AX143" s="13" t="s">
        <v>73</v>
      </c>
      <c r="AY143" s="199" t="s">
        <v>109</v>
      </c>
    </row>
    <row r="144" s="13" customFormat="1">
      <c r="A144" s="13"/>
      <c r="B144" s="197"/>
      <c r="C144" s="13"/>
      <c r="D144" s="198" t="s">
        <v>123</v>
      </c>
      <c r="E144" s="199" t="s">
        <v>1</v>
      </c>
      <c r="F144" s="200" t="s">
        <v>166</v>
      </c>
      <c r="G144" s="13"/>
      <c r="H144" s="201">
        <v>0.42399999999999999</v>
      </c>
      <c r="I144" s="202"/>
      <c r="J144" s="13"/>
      <c r="K144" s="13"/>
      <c r="L144" s="197"/>
      <c r="M144" s="203"/>
      <c r="N144" s="204"/>
      <c r="O144" s="204"/>
      <c r="P144" s="204"/>
      <c r="Q144" s="204"/>
      <c r="R144" s="204"/>
      <c r="S144" s="204"/>
      <c r="T144" s="20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9" t="s">
        <v>123</v>
      </c>
      <c r="AU144" s="199" t="s">
        <v>117</v>
      </c>
      <c r="AV144" s="13" t="s">
        <v>117</v>
      </c>
      <c r="AW144" s="13" t="s">
        <v>30</v>
      </c>
      <c r="AX144" s="13" t="s">
        <v>73</v>
      </c>
      <c r="AY144" s="199" t="s">
        <v>109</v>
      </c>
    </row>
    <row r="145" s="15" customFormat="1">
      <c r="A145" s="15"/>
      <c r="B145" s="213"/>
      <c r="C145" s="15"/>
      <c r="D145" s="198" t="s">
        <v>123</v>
      </c>
      <c r="E145" s="214" t="s">
        <v>1</v>
      </c>
      <c r="F145" s="215" t="s">
        <v>159</v>
      </c>
      <c r="G145" s="15"/>
      <c r="H145" s="216">
        <v>1.3380000000000001</v>
      </c>
      <c r="I145" s="217"/>
      <c r="J145" s="15"/>
      <c r="K145" s="15"/>
      <c r="L145" s="213"/>
      <c r="M145" s="218"/>
      <c r="N145" s="219"/>
      <c r="O145" s="219"/>
      <c r="P145" s="219"/>
      <c r="Q145" s="219"/>
      <c r="R145" s="219"/>
      <c r="S145" s="219"/>
      <c r="T145" s="22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14" t="s">
        <v>123</v>
      </c>
      <c r="AU145" s="214" t="s">
        <v>117</v>
      </c>
      <c r="AV145" s="15" t="s">
        <v>116</v>
      </c>
      <c r="AW145" s="15" t="s">
        <v>30</v>
      </c>
      <c r="AX145" s="15" t="s">
        <v>78</v>
      </c>
      <c r="AY145" s="214" t="s">
        <v>109</v>
      </c>
    </row>
    <row r="146" s="2" customFormat="1" ht="16.5" customHeight="1">
      <c r="A146" s="37"/>
      <c r="B146" s="182"/>
      <c r="C146" s="183" t="s">
        <v>167</v>
      </c>
      <c r="D146" s="183" t="s">
        <v>112</v>
      </c>
      <c r="E146" s="184" t="s">
        <v>168</v>
      </c>
      <c r="F146" s="185" t="s">
        <v>169</v>
      </c>
      <c r="G146" s="186" t="s">
        <v>121</v>
      </c>
      <c r="H146" s="187">
        <v>0.5</v>
      </c>
      <c r="I146" s="188"/>
      <c r="J146" s="189">
        <f>ROUND(I146*H146,2)</f>
        <v>0</v>
      </c>
      <c r="K146" s="190"/>
      <c r="L146" s="38"/>
      <c r="M146" s="191" t="s">
        <v>1</v>
      </c>
      <c r="N146" s="192" t="s">
        <v>39</v>
      </c>
      <c r="O146" s="76"/>
      <c r="P146" s="193">
        <f>O146*H146</f>
        <v>0</v>
      </c>
      <c r="Q146" s="193">
        <v>0.54034000000000004</v>
      </c>
      <c r="R146" s="193">
        <f>Q146*H146</f>
        <v>0.27017000000000002</v>
      </c>
      <c r="S146" s="193">
        <v>0</v>
      </c>
      <c r="T146" s="19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5" t="s">
        <v>116</v>
      </c>
      <c r="AT146" s="195" t="s">
        <v>112</v>
      </c>
      <c r="AU146" s="195" t="s">
        <v>117</v>
      </c>
      <c r="AY146" s="18" t="s">
        <v>109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8" t="s">
        <v>117</v>
      </c>
      <c r="BK146" s="196">
        <f>ROUND(I146*H146,2)</f>
        <v>0</v>
      </c>
      <c r="BL146" s="18" t="s">
        <v>116</v>
      </c>
      <c r="BM146" s="195" t="s">
        <v>170</v>
      </c>
    </row>
    <row r="147" s="2" customFormat="1" ht="16.5" customHeight="1">
      <c r="A147" s="37"/>
      <c r="B147" s="182"/>
      <c r="C147" s="221" t="s">
        <v>171</v>
      </c>
      <c r="D147" s="221" t="s">
        <v>172</v>
      </c>
      <c r="E147" s="222" t="s">
        <v>173</v>
      </c>
      <c r="F147" s="223" t="s">
        <v>174</v>
      </c>
      <c r="G147" s="224" t="s">
        <v>175</v>
      </c>
      <c r="H147" s="225">
        <v>73.260000000000005</v>
      </c>
      <c r="I147" s="226"/>
      <c r="J147" s="227">
        <f>ROUND(I147*H147,2)</f>
        <v>0</v>
      </c>
      <c r="K147" s="228"/>
      <c r="L147" s="229"/>
      <c r="M147" s="230" t="s">
        <v>1</v>
      </c>
      <c r="N147" s="231" t="s">
        <v>39</v>
      </c>
      <c r="O147" s="76"/>
      <c r="P147" s="193">
        <f>O147*H147</f>
        <v>0</v>
      </c>
      <c r="Q147" s="193">
        <v>0.0041000000000000003</v>
      </c>
      <c r="R147" s="193">
        <f>Q147*H147</f>
        <v>0.30036600000000002</v>
      </c>
      <c r="S147" s="193">
        <v>0</v>
      </c>
      <c r="T147" s="19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5" t="s">
        <v>148</v>
      </c>
      <c r="AT147" s="195" t="s">
        <v>172</v>
      </c>
      <c r="AU147" s="195" t="s">
        <v>117</v>
      </c>
      <c r="AY147" s="18" t="s">
        <v>109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8" t="s">
        <v>117</v>
      </c>
      <c r="BK147" s="196">
        <f>ROUND(I147*H147,2)</f>
        <v>0</v>
      </c>
      <c r="BL147" s="18" t="s">
        <v>116</v>
      </c>
      <c r="BM147" s="195" t="s">
        <v>176</v>
      </c>
    </row>
    <row r="148" s="14" customFormat="1">
      <c r="A148" s="14"/>
      <c r="B148" s="206"/>
      <c r="C148" s="14"/>
      <c r="D148" s="198" t="s">
        <v>123</v>
      </c>
      <c r="E148" s="207" t="s">
        <v>1</v>
      </c>
      <c r="F148" s="208" t="s">
        <v>177</v>
      </c>
      <c r="G148" s="14"/>
      <c r="H148" s="207" t="s">
        <v>1</v>
      </c>
      <c r="I148" s="209"/>
      <c r="J148" s="14"/>
      <c r="K148" s="14"/>
      <c r="L148" s="206"/>
      <c r="M148" s="210"/>
      <c r="N148" s="211"/>
      <c r="O148" s="211"/>
      <c r="P148" s="211"/>
      <c r="Q148" s="211"/>
      <c r="R148" s="211"/>
      <c r="S148" s="211"/>
      <c r="T148" s="21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7" t="s">
        <v>123</v>
      </c>
      <c r="AU148" s="207" t="s">
        <v>117</v>
      </c>
      <c r="AV148" s="14" t="s">
        <v>78</v>
      </c>
      <c r="AW148" s="14" t="s">
        <v>30</v>
      </c>
      <c r="AX148" s="14" t="s">
        <v>73</v>
      </c>
      <c r="AY148" s="207" t="s">
        <v>109</v>
      </c>
    </row>
    <row r="149" s="14" customFormat="1">
      <c r="A149" s="14"/>
      <c r="B149" s="206"/>
      <c r="C149" s="14"/>
      <c r="D149" s="198" t="s">
        <v>123</v>
      </c>
      <c r="E149" s="207" t="s">
        <v>1</v>
      </c>
      <c r="F149" s="208" t="s">
        <v>178</v>
      </c>
      <c r="G149" s="14"/>
      <c r="H149" s="207" t="s">
        <v>1</v>
      </c>
      <c r="I149" s="209"/>
      <c r="J149" s="14"/>
      <c r="K149" s="14"/>
      <c r="L149" s="206"/>
      <c r="M149" s="210"/>
      <c r="N149" s="211"/>
      <c r="O149" s="211"/>
      <c r="P149" s="211"/>
      <c r="Q149" s="211"/>
      <c r="R149" s="211"/>
      <c r="S149" s="211"/>
      <c r="T149" s="21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7" t="s">
        <v>123</v>
      </c>
      <c r="AU149" s="207" t="s">
        <v>117</v>
      </c>
      <c r="AV149" s="14" t="s">
        <v>78</v>
      </c>
      <c r="AW149" s="14" t="s">
        <v>30</v>
      </c>
      <c r="AX149" s="14" t="s">
        <v>73</v>
      </c>
      <c r="AY149" s="207" t="s">
        <v>109</v>
      </c>
    </row>
    <row r="150" s="13" customFormat="1">
      <c r="A150" s="13"/>
      <c r="B150" s="197"/>
      <c r="C150" s="13"/>
      <c r="D150" s="198" t="s">
        <v>123</v>
      </c>
      <c r="E150" s="199" t="s">
        <v>1</v>
      </c>
      <c r="F150" s="200" t="s">
        <v>179</v>
      </c>
      <c r="G150" s="13"/>
      <c r="H150" s="201">
        <v>73.260000000000005</v>
      </c>
      <c r="I150" s="202"/>
      <c r="J150" s="13"/>
      <c r="K150" s="13"/>
      <c r="L150" s="197"/>
      <c r="M150" s="203"/>
      <c r="N150" s="204"/>
      <c r="O150" s="204"/>
      <c r="P150" s="204"/>
      <c r="Q150" s="204"/>
      <c r="R150" s="204"/>
      <c r="S150" s="204"/>
      <c r="T150" s="20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9" t="s">
        <v>123</v>
      </c>
      <c r="AU150" s="199" t="s">
        <v>117</v>
      </c>
      <c r="AV150" s="13" t="s">
        <v>117</v>
      </c>
      <c r="AW150" s="13" t="s">
        <v>30</v>
      </c>
      <c r="AX150" s="13" t="s">
        <v>78</v>
      </c>
      <c r="AY150" s="199" t="s">
        <v>109</v>
      </c>
    </row>
    <row r="151" s="2" customFormat="1" ht="21.75" customHeight="1">
      <c r="A151" s="37"/>
      <c r="B151" s="182"/>
      <c r="C151" s="183" t="s">
        <v>180</v>
      </c>
      <c r="D151" s="183" t="s">
        <v>112</v>
      </c>
      <c r="E151" s="184" t="s">
        <v>181</v>
      </c>
      <c r="F151" s="185" t="s">
        <v>182</v>
      </c>
      <c r="G151" s="186" t="s">
        <v>121</v>
      </c>
      <c r="H151" s="187">
        <v>1.3380000000000001</v>
      </c>
      <c r="I151" s="188"/>
      <c r="J151" s="189">
        <f>ROUND(I151*H151,2)</f>
        <v>0</v>
      </c>
      <c r="K151" s="190"/>
      <c r="L151" s="38"/>
      <c r="M151" s="191" t="s">
        <v>1</v>
      </c>
      <c r="N151" s="192" t="s">
        <v>39</v>
      </c>
      <c r="O151" s="76"/>
      <c r="P151" s="193">
        <f>O151*H151</f>
        <v>0</v>
      </c>
      <c r="Q151" s="193">
        <v>2.5037500000000001</v>
      </c>
      <c r="R151" s="193">
        <f>Q151*H151</f>
        <v>3.3500175000000003</v>
      </c>
      <c r="S151" s="193">
        <v>1.95</v>
      </c>
      <c r="T151" s="194">
        <f>S151*H151</f>
        <v>2.6091000000000002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5" t="s">
        <v>116</v>
      </c>
      <c r="AT151" s="195" t="s">
        <v>112</v>
      </c>
      <c r="AU151" s="195" t="s">
        <v>117</v>
      </c>
      <c r="AY151" s="18" t="s">
        <v>109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8" t="s">
        <v>117</v>
      </c>
      <c r="BK151" s="196">
        <f>ROUND(I151*H151,2)</f>
        <v>0</v>
      </c>
      <c r="BL151" s="18" t="s">
        <v>116</v>
      </c>
      <c r="BM151" s="195" t="s">
        <v>183</v>
      </c>
    </row>
    <row r="152" s="14" customFormat="1">
      <c r="A152" s="14"/>
      <c r="B152" s="206"/>
      <c r="C152" s="14"/>
      <c r="D152" s="198" t="s">
        <v>123</v>
      </c>
      <c r="E152" s="207" t="s">
        <v>1</v>
      </c>
      <c r="F152" s="208" t="s">
        <v>164</v>
      </c>
      <c r="G152" s="14"/>
      <c r="H152" s="207" t="s">
        <v>1</v>
      </c>
      <c r="I152" s="209"/>
      <c r="J152" s="14"/>
      <c r="K152" s="14"/>
      <c r="L152" s="206"/>
      <c r="M152" s="210"/>
      <c r="N152" s="211"/>
      <c r="O152" s="211"/>
      <c r="P152" s="211"/>
      <c r="Q152" s="211"/>
      <c r="R152" s="211"/>
      <c r="S152" s="211"/>
      <c r="T152" s="21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7" t="s">
        <v>123</v>
      </c>
      <c r="AU152" s="207" t="s">
        <v>117</v>
      </c>
      <c r="AV152" s="14" t="s">
        <v>78</v>
      </c>
      <c r="AW152" s="14" t="s">
        <v>30</v>
      </c>
      <c r="AX152" s="14" t="s">
        <v>73</v>
      </c>
      <c r="AY152" s="207" t="s">
        <v>109</v>
      </c>
    </row>
    <row r="153" s="13" customFormat="1">
      <c r="A153" s="13"/>
      <c r="B153" s="197"/>
      <c r="C153" s="13"/>
      <c r="D153" s="198" t="s">
        <v>123</v>
      </c>
      <c r="E153" s="199" t="s">
        <v>1</v>
      </c>
      <c r="F153" s="200" t="s">
        <v>165</v>
      </c>
      <c r="G153" s="13"/>
      <c r="H153" s="201">
        <v>0.91400000000000003</v>
      </c>
      <c r="I153" s="202"/>
      <c r="J153" s="13"/>
      <c r="K153" s="13"/>
      <c r="L153" s="197"/>
      <c r="M153" s="203"/>
      <c r="N153" s="204"/>
      <c r="O153" s="204"/>
      <c r="P153" s="204"/>
      <c r="Q153" s="204"/>
      <c r="R153" s="204"/>
      <c r="S153" s="204"/>
      <c r="T153" s="20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9" t="s">
        <v>123</v>
      </c>
      <c r="AU153" s="199" t="s">
        <v>117</v>
      </c>
      <c r="AV153" s="13" t="s">
        <v>117</v>
      </c>
      <c r="AW153" s="13" t="s">
        <v>30</v>
      </c>
      <c r="AX153" s="13" t="s">
        <v>73</v>
      </c>
      <c r="AY153" s="199" t="s">
        <v>109</v>
      </c>
    </row>
    <row r="154" s="13" customFormat="1">
      <c r="A154" s="13"/>
      <c r="B154" s="197"/>
      <c r="C154" s="13"/>
      <c r="D154" s="198" t="s">
        <v>123</v>
      </c>
      <c r="E154" s="199" t="s">
        <v>1</v>
      </c>
      <c r="F154" s="200" t="s">
        <v>166</v>
      </c>
      <c r="G154" s="13"/>
      <c r="H154" s="201">
        <v>0.42399999999999999</v>
      </c>
      <c r="I154" s="202"/>
      <c r="J154" s="13"/>
      <c r="K154" s="13"/>
      <c r="L154" s="197"/>
      <c r="M154" s="203"/>
      <c r="N154" s="204"/>
      <c r="O154" s="204"/>
      <c r="P154" s="204"/>
      <c r="Q154" s="204"/>
      <c r="R154" s="204"/>
      <c r="S154" s="204"/>
      <c r="T154" s="20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9" t="s">
        <v>123</v>
      </c>
      <c r="AU154" s="199" t="s">
        <v>117</v>
      </c>
      <c r="AV154" s="13" t="s">
        <v>117</v>
      </c>
      <c r="AW154" s="13" t="s">
        <v>30</v>
      </c>
      <c r="AX154" s="13" t="s">
        <v>73</v>
      </c>
      <c r="AY154" s="199" t="s">
        <v>109</v>
      </c>
    </row>
    <row r="155" s="15" customFormat="1">
      <c r="A155" s="15"/>
      <c r="B155" s="213"/>
      <c r="C155" s="15"/>
      <c r="D155" s="198" t="s">
        <v>123</v>
      </c>
      <c r="E155" s="214" t="s">
        <v>1</v>
      </c>
      <c r="F155" s="215" t="s">
        <v>159</v>
      </c>
      <c r="G155" s="15"/>
      <c r="H155" s="216">
        <v>1.3380000000000001</v>
      </c>
      <c r="I155" s="217"/>
      <c r="J155" s="15"/>
      <c r="K155" s="15"/>
      <c r="L155" s="213"/>
      <c r="M155" s="218"/>
      <c r="N155" s="219"/>
      <c r="O155" s="219"/>
      <c r="P155" s="219"/>
      <c r="Q155" s="219"/>
      <c r="R155" s="219"/>
      <c r="S155" s="219"/>
      <c r="T155" s="22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14" t="s">
        <v>123</v>
      </c>
      <c r="AU155" s="214" t="s">
        <v>117</v>
      </c>
      <c r="AV155" s="15" t="s">
        <v>116</v>
      </c>
      <c r="AW155" s="15" t="s">
        <v>30</v>
      </c>
      <c r="AX155" s="15" t="s">
        <v>78</v>
      </c>
      <c r="AY155" s="214" t="s">
        <v>109</v>
      </c>
    </row>
    <row r="156" s="2" customFormat="1" ht="16.5" customHeight="1">
      <c r="A156" s="37"/>
      <c r="B156" s="182"/>
      <c r="C156" s="221" t="s">
        <v>184</v>
      </c>
      <c r="D156" s="221" t="s">
        <v>172</v>
      </c>
      <c r="E156" s="222" t="s">
        <v>185</v>
      </c>
      <c r="F156" s="223" t="s">
        <v>186</v>
      </c>
      <c r="G156" s="224" t="s">
        <v>175</v>
      </c>
      <c r="H156" s="225">
        <v>114.359</v>
      </c>
      <c r="I156" s="226"/>
      <c r="J156" s="227">
        <f>ROUND(I156*H156,2)</f>
        <v>0</v>
      </c>
      <c r="K156" s="228"/>
      <c r="L156" s="229"/>
      <c r="M156" s="230" t="s">
        <v>1</v>
      </c>
      <c r="N156" s="231" t="s">
        <v>39</v>
      </c>
      <c r="O156" s="76"/>
      <c r="P156" s="193">
        <f>O156*H156</f>
        <v>0</v>
      </c>
      <c r="Q156" s="193">
        <v>0.0041000000000000003</v>
      </c>
      <c r="R156" s="193">
        <f>Q156*H156</f>
        <v>0.46887190000000001</v>
      </c>
      <c r="S156" s="193">
        <v>0</v>
      </c>
      <c r="T156" s="19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5" t="s">
        <v>148</v>
      </c>
      <c r="AT156" s="195" t="s">
        <v>172</v>
      </c>
      <c r="AU156" s="195" t="s">
        <v>117</v>
      </c>
      <c r="AY156" s="18" t="s">
        <v>109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8" t="s">
        <v>117</v>
      </c>
      <c r="BK156" s="196">
        <f>ROUND(I156*H156,2)</f>
        <v>0</v>
      </c>
      <c r="BL156" s="18" t="s">
        <v>116</v>
      </c>
      <c r="BM156" s="195" t="s">
        <v>187</v>
      </c>
    </row>
    <row r="157" s="13" customFormat="1">
      <c r="A157" s="13"/>
      <c r="B157" s="197"/>
      <c r="C157" s="13"/>
      <c r="D157" s="198" t="s">
        <v>123</v>
      </c>
      <c r="E157" s="199" t="s">
        <v>1</v>
      </c>
      <c r="F157" s="200" t="s">
        <v>188</v>
      </c>
      <c r="G157" s="13"/>
      <c r="H157" s="201">
        <v>457.43599999999998</v>
      </c>
      <c r="I157" s="202"/>
      <c r="J157" s="13"/>
      <c r="K157" s="13"/>
      <c r="L157" s="197"/>
      <c r="M157" s="203"/>
      <c r="N157" s="204"/>
      <c r="O157" s="204"/>
      <c r="P157" s="204"/>
      <c r="Q157" s="204"/>
      <c r="R157" s="204"/>
      <c r="S157" s="204"/>
      <c r="T157" s="20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9" t="s">
        <v>123</v>
      </c>
      <c r="AU157" s="199" t="s">
        <v>117</v>
      </c>
      <c r="AV157" s="13" t="s">
        <v>117</v>
      </c>
      <c r="AW157" s="13" t="s">
        <v>30</v>
      </c>
      <c r="AX157" s="13" t="s">
        <v>73</v>
      </c>
      <c r="AY157" s="199" t="s">
        <v>109</v>
      </c>
    </row>
    <row r="158" s="14" customFormat="1">
      <c r="A158" s="14"/>
      <c r="B158" s="206"/>
      <c r="C158" s="14"/>
      <c r="D158" s="198" t="s">
        <v>123</v>
      </c>
      <c r="E158" s="207" t="s">
        <v>1</v>
      </c>
      <c r="F158" s="208" t="s">
        <v>189</v>
      </c>
      <c r="G158" s="14"/>
      <c r="H158" s="207" t="s">
        <v>1</v>
      </c>
      <c r="I158" s="209"/>
      <c r="J158" s="14"/>
      <c r="K158" s="14"/>
      <c r="L158" s="206"/>
      <c r="M158" s="210"/>
      <c r="N158" s="211"/>
      <c r="O158" s="211"/>
      <c r="P158" s="211"/>
      <c r="Q158" s="211"/>
      <c r="R158" s="211"/>
      <c r="S158" s="211"/>
      <c r="T158" s="21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7" t="s">
        <v>123</v>
      </c>
      <c r="AU158" s="207" t="s">
        <v>117</v>
      </c>
      <c r="AV158" s="14" t="s">
        <v>78</v>
      </c>
      <c r="AW158" s="14" t="s">
        <v>30</v>
      </c>
      <c r="AX158" s="14" t="s">
        <v>73</v>
      </c>
      <c r="AY158" s="207" t="s">
        <v>109</v>
      </c>
    </row>
    <row r="159" s="13" customFormat="1">
      <c r="A159" s="13"/>
      <c r="B159" s="197"/>
      <c r="C159" s="13"/>
      <c r="D159" s="198" t="s">
        <v>123</v>
      </c>
      <c r="E159" s="199" t="s">
        <v>1</v>
      </c>
      <c r="F159" s="200" t="s">
        <v>190</v>
      </c>
      <c r="G159" s="13"/>
      <c r="H159" s="201">
        <v>114.359</v>
      </c>
      <c r="I159" s="202"/>
      <c r="J159" s="13"/>
      <c r="K159" s="13"/>
      <c r="L159" s="197"/>
      <c r="M159" s="203"/>
      <c r="N159" s="204"/>
      <c r="O159" s="204"/>
      <c r="P159" s="204"/>
      <c r="Q159" s="204"/>
      <c r="R159" s="204"/>
      <c r="S159" s="204"/>
      <c r="T159" s="20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9" t="s">
        <v>123</v>
      </c>
      <c r="AU159" s="199" t="s">
        <v>117</v>
      </c>
      <c r="AV159" s="13" t="s">
        <v>117</v>
      </c>
      <c r="AW159" s="13" t="s">
        <v>30</v>
      </c>
      <c r="AX159" s="13" t="s">
        <v>78</v>
      </c>
      <c r="AY159" s="199" t="s">
        <v>109</v>
      </c>
    </row>
    <row r="160" s="2" customFormat="1" ht="21.75" customHeight="1">
      <c r="A160" s="37"/>
      <c r="B160" s="182"/>
      <c r="C160" s="183" t="s">
        <v>8</v>
      </c>
      <c r="D160" s="183" t="s">
        <v>112</v>
      </c>
      <c r="E160" s="184" t="s">
        <v>191</v>
      </c>
      <c r="F160" s="185" t="s">
        <v>192</v>
      </c>
      <c r="G160" s="186" t="s">
        <v>136</v>
      </c>
      <c r="H160" s="187">
        <v>7.79</v>
      </c>
      <c r="I160" s="188"/>
      <c r="J160" s="189">
        <f>ROUND(I160*H160,2)</f>
        <v>0</v>
      </c>
      <c r="K160" s="190"/>
      <c r="L160" s="38"/>
      <c r="M160" s="191" t="s">
        <v>1</v>
      </c>
      <c r="N160" s="192" t="s">
        <v>39</v>
      </c>
      <c r="O160" s="76"/>
      <c r="P160" s="193">
        <f>O160*H160</f>
        <v>0</v>
      </c>
      <c r="Q160" s="193">
        <v>0.037199999999999997</v>
      </c>
      <c r="R160" s="193">
        <f>Q160*H160</f>
        <v>0.28978799999999999</v>
      </c>
      <c r="S160" s="193">
        <v>0</v>
      </c>
      <c r="T160" s="19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5" t="s">
        <v>116</v>
      </c>
      <c r="AT160" s="195" t="s">
        <v>112</v>
      </c>
      <c r="AU160" s="195" t="s">
        <v>117</v>
      </c>
      <c r="AY160" s="18" t="s">
        <v>109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8" t="s">
        <v>117</v>
      </c>
      <c r="BK160" s="196">
        <f>ROUND(I160*H160,2)</f>
        <v>0</v>
      </c>
      <c r="BL160" s="18" t="s">
        <v>116</v>
      </c>
      <c r="BM160" s="195" t="s">
        <v>193</v>
      </c>
    </row>
    <row r="161" s="14" customFormat="1">
      <c r="A161" s="14"/>
      <c r="B161" s="206"/>
      <c r="C161" s="14"/>
      <c r="D161" s="198" t="s">
        <v>123</v>
      </c>
      <c r="E161" s="207" t="s">
        <v>1</v>
      </c>
      <c r="F161" s="208" t="s">
        <v>164</v>
      </c>
      <c r="G161" s="14"/>
      <c r="H161" s="207" t="s">
        <v>1</v>
      </c>
      <c r="I161" s="209"/>
      <c r="J161" s="14"/>
      <c r="K161" s="14"/>
      <c r="L161" s="206"/>
      <c r="M161" s="210"/>
      <c r="N161" s="211"/>
      <c r="O161" s="211"/>
      <c r="P161" s="211"/>
      <c r="Q161" s="211"/>
      <c r="R161" s="211"/>
      <c r="S161" s="211"/>
      <c r="T161" s="21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7" t="s">
        <v>123</v>
      </c>
      <c r="AU161" s="207" t="s">
        <v>117</v>
      </c>
      <c r="AV161" s="14" t="s">
        <v>78</v>
      </c>
      <c r="AW161" s="14" t="s">
        <v>30</v>
      </c>
      <c r="AX161" s="14" t="s">
        <v>73</v>
      </c>
      <c r="AY161" s="207" t="s">
        <v>109</v>
      </c>
    </row>
    <row r="162" s="13" customFormat="1">
      <c r="A162" s="13"/>
      <c r="B162" s="197"/>
      <c r="C162" s="13"/>
      <c r="D162" s="198" t="s">
        <v>123</v>
      </c>
      <c r="E162" s="199" t="s">
        <v>1</v>
      </c>
      <c r="F162" s="200" t="s">
        <v>194</v>
      </c>
      <c r="G162" s="13"/>
      <c r="H162" s="201">
        <v>5.3200000000000003</v>
      </c>
      <c r="I162" s="202"/>
      <c r="J162" s="13"/>
      <c r="K162" s="13"/>
      <c r="L162" s="197"/>
      <c r="M162" s="203"/>
      <c r="N162" s="204"/>
      <c r="O162" s="204"/>
      <c r="P162" s="204"/>
      <c r="Q162" s="204"/>
      <c r="R162" s="204"/>
      <c r="S162" s="204"/>
      <c r="T162" s="20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9" t="s">
        <v>123</v>
      </c>
      <c r="AU162" s="199" t="s">
        <v>117</v>
      </c>
      <c r="AV162" s="13" t="s">
        <v>117</v>
      </c>
      <c r="AW162" s="13" t="s">
        <v>30</v>
      </c>
      <c r="AX162" s="13" t="s">
        <v>73</v>
      </c>
      <c r="AY162" s="199" t="s">
        <v>109</v>
      </c>
    </row>
    <row r="163" s="13" customFormat="1">
      <c r="A163" s="13"/>
      <c r="B163" s="197"/>
      <c r="C163" s="13"/>
      <c r="D163" s="198" t="s">
        <v>123</v>
      </c>
      <c r="E163" s="199" t="s">
        <v>1</v>
      </c>
      <c r="F163" s="200" t="s">
        <v>195</v>
      </c>
      <c r="G163" s="13"/>
      <c r="H163" s="201">
        <v>2.4700000000000002</v>
      </c>
      <c r="I163" s="202"/>
      <c r="J163" s="13"/>
      <c r="K163" s="13"/>
      <c r="L163" s="197"/>
      <c r="M163" s="203"/>
      <c r="N163" s="204"/>
      <c r="O163" s="204"/>
      <c r="P163" s="204"/>
      <c r="Q163" s="204"/>
      <c r="R163" s="204"/>
      <c r="S163" s="204"/>
      <c r="T163" s="20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9" t="s">
        <v>123</v>
      </c>
      <c r="AU163" s="199" t="s">
        <v>117</v>
      </c>
      <c r="AV163" s="13" t="s">
        <v>117</v>
      </c>
      <c r="AW163" s="13" t="s">
        <v>30</v>
      </c>
      <c r="AX163" s="13" t="s">
        <v>73</v>
      </c>
      <c r="AY163" s="199" t="s">
        <v>109</v>
      </c>
    </row>
    <row r="164" s="15" customFormat="1">
      <c r="A164" s="15"/>
      <c r="B164" s="213"/>
      <c r="C164" s="15"/>
      <c r="D164" s="198" t="s">
        <v>123</v>
      </c>
      <c r="E164" s="214" t="s">
        <v>1</v>
      </c>
      <c r="F164" s="215" t="s">
        <v>159</v>
      </c>
      <c r="G164" s="15"/>
      <c r="H164" s="216">
        <v>7.79</v>
      </c>
      <c r="I164" s="217"/>
      <c r="J164" s="15"/>
      <c r="K164" s="15"/>
      <c r="L164" s="213"/>
      <c r="M164" s="218"/>
      <c r="N164" s="219"/>
      <c r="O164" s="219"/>
      <c r="P164" s="219"/>
      <c r="Q164" s="219"/>
      <c r="R164" s="219"/>
      <c r="S164" s="219"/>
      <c r="T164" s="22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14" t="s">
        <v>123</v>
      </c>
      <c r="AU164" s="214" t="s">
        <v>117</v>
      </c>
      <c r="AV164" s="15" t="s">
        <v>116</v>
      </c>
      <c r="AW164" s="15" t="s">
        <v>30</v>
      </c>
      <c r="AX164" s="15" t="s">
        <v>78</v>
      </c>
      <c r="AY164" s="214" t="s">
        <v>109</v>
      </c>
    </row>
    <row r="165" s="2" customFormat="1" ht="21.75" customHeight="1">
      <c r="A165" s="37"/>
      <c r="B165" s="182"/>
      <c r="C165" s="183" t="s">
        <v>196</v>
      </c>
      <c r="D165" s="183" t="s">
        <v>112</v>
      </c>
      <c r="E165" s="184" t="s">
        <v>197</v>
      </c>
      <c r="F165" s="185" t="s">
        <v>198</v>
      </c>
      <c r="G165" s="186" t="s">
        <v>136</v>
      </c>
      <c r="H165" s="187">
        <v>7.79</v>
      </c>
      <c r="I165" s="188"/>
      <c r="J165" s="189">
        <f>ROUND(I165*H165,2)</f>
        <v>0</v>
      </c>
      <c r="K165" s="190"/>
      <c r="L165" s="38"/>
      <c r="M165" s="191" t="s">
        <v>1</v>
      </c>
      <c r="N165" s="192" t="s">
        <v>39</v>
      </c>
      <c r="O165" s="76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5" t="s">
        <v>116</v>
      </c>
      <c r="AT165" s="195" t="s">
        <v>112</v>
      </c>
      <c r="AU165" s="195" t="s">
        <v>117</v>
      </c>
      <c r="AY165" s="18" t="s">
        <v>109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8" t="s">
        <v>117</v>
      </c>
      <c r="BK165" s="196">
        <f>ROUND(I165*H165,2)</f>
        <v>0</v>
      </c>
      <c r="BL165" s="18" t="s">
        <v>116</v>
      </c>
      <c r="BM165" s="195" t="s">
        <v>199</v>
      </c>
    </row>
    <row r="166" s="2" customFormat="1" ht="16.5" customHeight="1">
      <c r="A166" s="37"/>
      <c r="B166" s="182"/>
      <c r="C166" s="183" t="s">
        <v>200</v>
      </c>
      <c r="D166" s="183" t="s">
        <v>112</v>
      </c>
      <c r="E166" s="184" t="s">
        <v>201</v>
      </c>
      <c r="F166" s="185" t="s">
        <v>202</v>
      </c>
      <c r="G166" s="186" t="s">
        <v>115</v>
      </c>
      <c r="H166" s="187">
        <v>1</v>
      </c>
      <c r="I166" s="188"/>
      <c r="J166" s="189">
        <f>ROUND(I166*H166,2)</f>
        <v>0</v>
      </c>
      <c r="K166" s="190"/>
      <c r="L166" s="38"/>
      <c r="M166" s="191" t="s">
        <v>1</v>
      </c>
      <c r="N166" s="192" t="s">
        <v>39</v>
      </c>
      <c r="O166" s="76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5" t="s">
        <v>116</v>
      </c>
      <c r="AT166" s="195" t="s">
        <v>112</v>
      </c>
      <c r="AU166" s="195" t="s">
        <v>117</v>
      </c>
      <c r="AY166" s="18" t="s">
        <v>109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8" t="s">
        <v>117</v>
      </c>
      <c r="BK166" s="196">
        <f>ROUND(I166*H166,2)</f>
        <v>0</v>
      </c>
      <c r="BL166" s="18" t="s">
        <v>116</v>
      </c>
      <c r="BM166" s="195" t="s">
        <v>203</v>
      </c>
    </row>
    <row r="167" s="2" customFormat="1" ht="16.5" customHeight="1">
      <c r="A167" s="37"/>
      <c r="B167" s="182"/>
      <c r="C167" s="183" t="s">
        <v>204</v>
      </c>
      <c r="D167" s="183" t="s">
        <v>112</v>
      </c>
      <c r="E167" s="184" t="s">
        <v>205</v>
      </c>
      <c r="F167" s="185" t="s">
        <v>206</v>
      </c>
      <c r="G167" s="186" t="s">
        <v>115</v>
      </c>
      <c r="H167" s="187">
        <v>1</v>
      </c>
      <c r="I167" s="188"/>
      <c r="J167" s="189">
        <f>ROUND(I167*H167,2)</f>
        <v>0</v>
      </c>
      <c r="K167" s="190"/>
      <c r="L167" s="38"/>
      <c r="M167" s="191" t="s">
        <v>1</v>
      </c>
      <c r="N167" s="192" t="s">
        <v>39</v>
      </c>
      <c r="O167" s="76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5" t="s">
        <v>116</v>
      </c>
      <c r="AT167" s="195" t="s">
        <v>112</v>
      </c>
      <c r="AU167" s="195" t="s">
        <v>117</v>
      </c>
      <c r="AY167" s="18" t="s">
        <v>109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8" t="s">
        <v>117</v>
      </c>
      <c r="BK167" s="196">
        <f>ROUND(I167*H167,2)</f>
        <v>0</v>
      </c>
      <c r="BL167" s="18" t="s">
        <v>116</v>
      </c>
      <c r="BM167" s="195" t="s">
        <v>207</v>
      </c>
    </row>
    <row r="168" s="2" customFormat="1" ht="21.75" customHeight="1">
      <c r="A168" s="37"/>
      <c r="B168" s="182"/>
      <c r="C168" s="183" t="s">
        <v>208</v>
      </c>
      <c r="D168" s="183" t="s">
        <v>112</v>
      </c>
      <c r="E168" s="184" t="s">
        <v>209</v>
      </c>
      <c r="F168" s="185" t="s">
        <v>210</v>
      </c>
      <c r="G168" s="186" t="s">
        <v>115</v>
      </c>
      <c r="H168" s="187">
        <v>1</v>
      </c>
      <c r="I168" s="188"/>
      <c r="J168" s="189">
        <f>ROUND(I168*H168,2)</f>
        <v>0</v>
      </c>
      <c r="K168" s="190"/>
      <c r="L168" s="38"/>
      <c r="M168" s="191" t="s">
        <v>1</v>
      </c>
      <c r="N168" s="192" t="s">
        <v>39</v>
      </c>
      <c r="O168" s="76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5" t="s">
        <v>116</v>
      </c>
      <c r="AT168" s="195" t="s">
        <v>112</v>
      </c>
      <c r="AU168" s="195" t="s">
        <v>117</v>
      </c>
      <c r="AY168" s="18" t="s">
        <v>109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8" t="s">
        <v>117</v>
      </c>
      <c r="BK168" s="196">
        <f>ROUND(I168*H168,2)</f>
        <v>0</v>
      </c>
      <c r="BL168" s="18" t="s">
        <v>116</v>
      </c>
      <c r="BM168" s="195" t="s">
        <v>211</v>
      </c>
    </row>
    <row r="169" s="2" customFormat="1" ht="16.5" customHeight="1">
      <c r="A169" s="37"/>
      <c r="B169" s="182"/>
      <c r="C169" s="183" t="s">
        <v>212</v>
      </c>
      <c r="D169" s="183" t="s">
        <v>112</v>
      </c>
      <c r="E169" s="184" t="s">
        <v>213</v>
      </c>
      <c r="F169" s="185" t="s">
        <v>214</v>
      </c>
      <c r="G169" s="186" t="s">
        <v>115</v>
      </c>
      <c r="H169" s="187">
        <v>2</v>
      </c>
      <c r="I169" s="188"/>
      <c r="J169" s="189">
        <f>ROUND(I169*H169,2)</f>
        <v>0</v>
      </c>
      <c r="K169" s="190"/>
      <c r="L169" s="38"/>
      <c r="M169" s="191" t="s">
        <v>1</v>
      </c>
      <c r="N169" s="192" t="s">
        <v>39</v>
      </c>
      <c r="O169" s="76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5" t="s">
        <v>116</v>
      </c>
      <c r="AT169" s="195" t="s">
        <v>112</v>
      </c>
      <c r="AU169" s="195" t="s">
        <v>117</v>
      </c>
      <c r="AY169" s="18" t="s">
        <v>109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8" t="s">
        <v>117</v>
      </c>
      <c r="BK169" s="196">
        <f>ROUND(I169*H169,2)</f>
        <v>0</v>
      </c>
      <c r="BL169" s="18" t="s">
        <v>116</v>
      </c>
      <c r="BM169" s="195" t="s">
        <v>215</v>
      </c>
    </row>
    <row r="170" s="2" customFormat="1" ht="16.5" customHeight="1">
      <c r="A170" s="37"/>
      <c r="B170" s="182"/>
      <c r="C170" s="183" t="s">
        <v>7</v>
      </c>
      <c r="D170" s="183" t="s">
        <v>112</v>
      </c>
      <c r="E170" s="184" t="s">
        <v>216</v>
      </c>
      <c r="F170" s="185" t="s">
        <v>217</v>
      </c>
      <c r="G170" s="186" t="s">
        <v>136</v>
      </c>
      <c r="H170" s="187">
        <v>2</v>
      </c>
      <c r="I170" s="188"/>
      <c r="J170" s="189">
        <f>ROUND(I170*H170,2)</f>
        <v>0</v>
      </c>
      <c r="K170" s="190"/>
      <c r="L170" s="38"/>
      <c r="M170" s="191" t="s">
        <v>1</v>
      </c>
      <c r="N170" s="192" t="s">
        <v>39</v>
      </c>
      <c r="O170" s="76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5" t="s">
        <v>116</v>
      </c>
      <c r="AT170" s="195" t="s">
        <v>112</v>
      </c>
      <c r="AU170" s="195" t="s">
        <v>117</v>
      </c>
      <c r="AY170" s="18" t="s">
        <v>109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8" t="s">
        <v>117</v>
      </c>
      <c r="BK170" s="196">
        <f>ROUND(I170*H170,2)</f>
        <v>0</v>
      </c>
      <c r="BL170" s="18" t="s">
        <v>116</v>
      </c>
      <c r="BM170" s="195" t="s">
        <v>218</v>
      </c>
    </row>
    <row r="171" s="12" customFormat="1" ht="22.8" customHeight="1">
      <c r="A171" s="12"/>
      <c r="B171" s="169"/>
      <c r="C171" s="12"/>
      <c r="D171" s="170" t="s">
        <v>72</v>
      </c>
      <c r="E171" s="180" t="s">
        <v>219</v>
      </c>
      <c r="F171" s="180" t="s">
        <v>220</v>
      </c>
      <c r="G171" s="12"/>
      <c r="H171" s="12"/>
      <c r="I171" s="172"/>
      <c r="J171" s="181">
        <f>BK171</f>
        <v>0</v>
      </c>
      <c r="K171" s="12"/>
      <c r="L171" s="169"/>
      <c r="M171" s="174"/>
      <c r="N171" s="175"/>
      <c r="O171" s="175"/>
      <c r="P171" s="176">
        <f>SUM(P172:P182)</f>
        <v>0</v>
      </c>
      <c r="Q171" s="175"/>
      <c r="R171" s="176">
        <f>SUM(R172:R182)</f>
        <v>0</v>
      </c>
      <c r="S171" s="175"/>
      <c r="T171" s="177">
        <f>SUM(T172:T182)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70" t="s">
        <v>78</v>
      </c>
      <c r="AT171" s="178" t="s">
        <v>72</v>
      </c>
      <c r="AU171" s="178" t="s">
        <v>78</v>
      </c>
      <c r="AY171" s="170" t="s">
        <v>109</v>
      </c>
      <c r="BK171" s="179">
        <f>SUM(BK172:BK182)</f>
        <v>0</v>
      </c>
    </row>
    <row r="172" s="2" customFormat="1" ht="21.75" customHeight="1">
      <c r="A172" s="37"/>
      <c r="B172" s="182"/>
      <c r="C172" s="183" t="s">
        <v>221</v>
      </c>
      <c r="D172" s="183" t="s">
        <v>112</v>
      </c>
      <c r="E172" s="184" t="s">
        <v>222</v>
      </c>
      <c r="F172" s="185" t="s">
        <v>223</v>
      </c>
      <c r="G172" s="186" t="s">
        <v>224</v>
      </c>
      <c r="H172" s="187">
        <v>6.2859999999999996</v>
      </c>
      <c r="I172" s="188"/>
      <c r="J172" s="189">
        <f>ROUND(I172*H172,2)</f>
        <v>0</v>
      </c>
      <c r="K172" s="190"/>
      <c r="L172" s="38"/>
      <c r="M172" s="191" t="s">
        <v>1</v>
      </c>
      <c r="N172" s="192" t="s">
        <v>39</v>
      </c>
      <c r="O172" s="76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5" t="s">
        <v>116</v>
      </c>
      <c r="AT172" s="195" t="s">
        <v>112</v>
      </c>
      <c r="AU172" s="195" t="s">
        <v>117</v>
      </c>
      <c r="AY172" s="18" t="s">
        <v>109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8" t="s">
        <v>117</v>
      </c>
      <c r="BK172" s="196">
        <f>ROUND(I172*H172,2)</f>
        <v>0</v>
      </c>
      <c r="BL172" s="18" t="s">
        <v>116</v>
      </c>
      <c r="BM172" s="195" t="s">
        <v>225</v>
      </c>
    </row>
    <row r="173" s="2" customFormat="1" ht="21.75" customHeight="1">
      <c r="A173" s="37"/>
      <c r="B173" s="182"/>
      <c r="C173" s="183" t="s">
        <v>226</v>
      </c>
      <c r="D173" s="183" t="s">
        <v>112</v>
      </c>
      <c r="E173" s="184" t="s">
        <v>227</v>
      </c>
      <c r="F173" s="185" t="s">
        <v>228</v>
      </c>
      <c r="G173" s="186" t="s">
        <v>224</v>
      </c>
      <c r="H173" s="187">
        <v>31.43</v>
      </c>
      <c r="I173" s="188"/>
      <c r="J173" s="189">
        <f>ROUND(I173*H173,2)</f>
        <v>0</v>
      </c>
      <c r="K173" s="190"/>
      <c r="L173" s="38"/>
      <c r="M173" s="191" t="s">
        <v>1</v>
      </c>
      <c r="N173" s="192" t="s">
        <v>39</v>
      </c>
      <c r="O173" s="76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5" t="s">
        <v>116</v>
      </c>
      <c r="AT173" s="195" t="s">
        <v>112</v>
      </c>
      <c r="AU173" s="195" t="s">
        <v>117</v>
      </c>
      <c r="AY173" s="18" t="s">
        <v>109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8" t="s">
        <v>117</v>
      </c>
      <c r="BK173" s="196">
        <f>ROUND(I173*H173,2)</f>
        <v>0</v>
      </c>
      <c r="BL173" s="18" t="s">
        <v>116</v>
      </c>
      <c r="BM173" s="195" t="s">
        <v>229</v>
      </c>
    </row>
    <row r="174" s="13" customFormat="1">
      <c r="A174" s="13"/>
      <c r="B174" s="197"/>
      <c r="C174" s="13"/>
      <c r="D174" s="198" t="s">
        <v>123</v>
      </c>
      <c r="E174" s="13"/>
      <c r="F174" s="200" t="s">
        <v>230</v>
      </c>
      <c r="G174" s="13"/>
      <c r="H174" s="201">
        <v>31.43</v>
      </c>
      <c r="I174" s="202"/>
      <c r="J174" s="13"/>
      <c r="K174" s="13"/>
      <c r="L174" s="197"/>
      <c r="M174" s="203"/>
      <c r="N174" s="204"/>
      <c r="O174" s="204"/>
      <c r="P174" s="204"/>
      <c r="Q174" s="204"/>
      <c r="R174" s="204"/>
      <c r="S174" s="204"/>
      <c r="T174" s="20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9" t="s">
        <v>123</v>
      </c>
      <c r="AU174" s="199" t="s">
        <v>117</v>
      </c>
      <c r="AV174" s="13" t="s">
        <v>117</v>
      </c>
      <c r="AW174" s="13" t="s">
        <v>3</v>
      </c>
      <c r="AX174" s="13" t="s">
        <v>78</v>
      </c>
      <c r="AY174" s="199" t="s">
        <v>109</v>
      </c>
    </row>
    <row r="175" s="2" customFormat="1" ht="21.75" customHeight="1">
      <c r="A175" s="37"/>
      <c r="B175" s="182"/>
      <c r="C175" s="183" t="s">
        <v>231</v>
      </c>
      <c r="D175" s="183" t="s">
        <v>112</v>
      </c>
      <c r="E175" s="184" t="s">
        <v>232</v>
      </c>
      <c r="F175" s="185" t="s">
        <v>233</v>
      </c>
      <c r="G175" s="186" t="s">
        <v>224</v>
      </c>
      <c r="H175" s="187">
        <v>6.2859999999999996</v>
      </c>
      <c r="I175" s="188"/>
      <c r="J175" s="189">
        <f>ROUND(I175*H175,2)</f>
        <v>0</v>
      </c>
      <c r="K175" s="190"/>
      <c r="L175" s="38"/>
      <c r="M175" s="191" t="s">
        <v>1</v>
      </c>
      <c r="N175" s="192" t="s">
        <v>39</v>
      </c>
      <c r="O175" s="76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5" t="s">
        <v>116</v>
      </c>
      <c r="AT175" s="195" t="s">
        <v>112</v>
      </c>
      <c r="AU175" s="195" t="s">
        <v>117</v>
      </c>
      <c r="AY175" s="18" t="s">
        <v>109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8" t="s">
        <v>117</v>
      </c>
      <c r="BK175" s="196">
        <f>ROUND(I175*H175,2)</f>
        <v>0</v>
      </c>
      <c r="BL175" s="18" t="s">
        <v>116</v>
      </c>
      <c r="BM175" s="195" t="s">
        <v>234</v>
      </c>
    </row>
    <row r="176" s="2" customFormat="1" ht="21.75" customHeight="1">
      <c r="A176" s="37"/>
      <c r="B176" s="182"/>
      <c r="C176" s="183" t="s">
        <v>235</v>
      </c>
      <c r="D176" s="183" t="s">
        <v>112</v>
      </c>
      <c r="E176" s="184" t="s">
        <v>236</v>
      </c>
      <c r="F176" s="185" t="s">
        <v>237</v>
      </c>
      <c r="G176" s="186" t="s">
        <v>224</v>
      </c>
      <c r="H176" s="187">
        <v>3.2959999999999998</v>
      </c>
      <c r="I176" s="188"/>
      <c r="J176" s="189">
        <f>ROUND(I176*H176,2)</f>
        <v>0</v>
      </c>
      <c r="K176" s="190"/>
      <c r="L176" s="38"/>
      <c r="M176" s="191" t="s">
        <v>1</v>
      </c>
      <c r="N176" s="192" t="s">
        <v>39</v>
      </c>
      <c r="O176" s="76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5" t="s">
        <v>116</v>
      </c>
      <c r="AT176" s="195" t="s">
        <v>112</v>
      </c>
      <c r="AU176" s="195" t="s">
        <v>117</v>
      </c>
      <c r="AY176" s="18" t="s">
        <v>109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8" t="s">
        <v>117</v>
      </c>
      <c r="BK176" s="196">
        <f>ROUND(I176*H176,2)</f>
        <v>0</v>
      </c>
      <c r="BL176" s="18" t="s">
        <v>116</v>
      </c>
      <c r="BM176" s="195" t="s">
        <v>238</v>
      </c>
    </row>
    <row r="177" s="2" customFormat="1" ht="21.75" customHeight="1">
      <c r="A177" s="37"/>
      <c r="B177" s="182"/>
      <c r="C177" s="183" t="s">
        <v>239</v>
      </c>
      <c r="D177" s="183" t="s">
        <v>112</v>
      </c>
      <c r="E177" s="184" t="s">
        <v>240</v>
      </c>
      <c r="F177" s="185" t="s">
        <v>241</v>
      </c>
      <c r="G177" s="186" t="s">
        <v>224</v>
      </c>
      <c r="H177" s="187">
        <v>0.34599999999999997</v>
      </c>
      <c r="I177" s="188"/>
      <c r="J177" s="189">
        <f>ROUND(I177*H177,2)</f>
        <v>0</v>
      </c>
      <c r="K177" s="190"/>
      <c r="L177" s="38"/>
      <c r="M177" s="191" t="s">
        <v>1</v>
      </c>
      <c r="N177" s="192" t="s">
        <v>39</v>
      </c>
      <c r="O177" s="76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5" t="s">
        <v>116</v>
      </c>
      <c r="AT177" s="195" t="s">
        <v>112</v>
      </c>
      <c r="AU177" s="195" t="s">
        <v>117</v>
      </c>
      <c r="AY177" s="18" t="s">
        <v>109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8" t="s">
        <v>117</v>
      </c>
      <c r="BK177" s="196">
        <f>ROUND(I177*H177,2)</f>
        <v>0</v>
      </c>
      <c r="BL177" s="18" t="s">
        <v>116</v>
      </c>
      <c r="BM177" s="195" t="s">
        <v>242</v>
      </c>
    </row>
    <row r="178" s="2" customFormat="1" ht="21.75" customHeight="1">
      <c r="A178" s="37"/>
      <c r="B178" s="182"/>
      <c r="C178" s="183" t="s">
        <v>243</v>
      </c>
      <c r="D178" s="183" t="s">
        <v>112</v>
      </c>
      <c r="E178" s="184" t="s">
        <v>244</v>
      </c>
      <c r="F178" s="185" t="s">
        <v>245</v>
      </c>
      <c r="G178" s="186" t="s">
        <v>224</v>
      </c>
      <c r="H178" s="187">
        <v>2.6440000000000001</v>
      </c>
      <c r="I178" s="188"/>
      <c r="J178" s="189">
        <f>ROUND(I178*H178,2)</f>
        <v>0</v>
      </c>
      <c r="K178" s="190"/>
      <c r="L178" s="38"/>
      <c r="M178" s="191" t="s">
        <v>1</v>
      </c>
      <c r="N178" s="192" t="s">
        <v>39</v>
      </c>
      <c r="O178" s="76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5" t="s">
        <v>116</v>
      </c>
      <c r="AT178" s="195" t="s">
        <v>112</v>
      </c>
      <c r="AU178" s="195" t="s">
        <v>117</v>
      </c>
      <c r="AY178" s="18" t="s">
        <v>109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8" t="s">
        <v>117</v>
      </c>
      <c r="BK178" s="196">
        <f>ROUND(I178*H178,2)</f>
        <v>0</v>
      </c>
      <c r="BL178" s="18" t="s">
        <v>116</v>
      </c>
      <c r="BM178" s="195" t="s">
        <v>246</v>
      </c>
    </row>
    <row r="179" s="13" customFormat="1">
      <c r="A179" s="13"/>
      <c r="B179" s="197"/>
      <c r="C179" s="13"/>
      <c r="D179" s="198" t="s">
        <v>123</v>
      </c>
      <c r="E179" s="199" t="s">
        <v>1</v>
      </c>
      <c r="F179" s="200" t="s">
        <v>247</v>
      </c>
      <c r="G179" s="13"/>
      <c r="H179" s="201">
        <v>6.2859999999999996</v>
      </c>
      <c r="I179" s="202"/>
      <c r="J179" s="13"/>
      <c r="K179" s="13"/>
      <c r="L179" s="197"/>
      <c r="M179" s="203"/>
      <c r="N179" s="204"/>
      <c r="O179" s="204"/>
      <c r="P179" s="204"/>
      <c r="Q179" s="204"/>
      <c r="R179" s="204"/>
      <c r="S179" s="204"/>
      <c r="T179" s="20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9" t="s">
        <v>123</v>
      </c>
      <c r="AU179" s="199" t="s">
        <v>117</v>
      </c>
      <c r="AV179" s="13" t="s">
        <v>117</v>
      </c>
      <c r="AW179" s="13" t="s">
        <v>30</v>
      </c>
      <c r="AX179" s="13" t="s">
        <v>73</v>
      </c>
      <c r="AY179" s="199" t="s">
        <v>109</v>
      </c>
    </row>
    <row r="180" s="13" customFormat="1">
      <c r="A180" s="13"/>
      <c r="B180" s="197"/>
      <c r="C180" s="13"/>
      <c r="D180" s="198" t="s">
        <v>123</v>
      </c>
      <c r="E180" s="199" t="s">
        <v>1</v>
      </c>
      <c r="F180" s="200" t="s">
        <v>248</v>
      </c>
      <c r="G180" s="13"/>
      <c r="H180" s="201">
        <v>-3.2959999999999998</v>
      </c>
      <c r="I180" s="202"/>
      <c r="J180" s="13"/>
      <c r="K180" s="13"/>
      <c r="L180" s="197"/>
      <c r="M180" s="203"/>
      <c r="N180" s="204"/>
      <c r="O180" s="204"/>
      <c r="P180" s="204"/>
      <c r="Q180" s="204"/>
      <c r="R180" s="204"/>
      <c r="S180" s="204"/>
      <c r="T180" s="20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9" t="s">
        <v>123</v>
      </c>
      <c r="AU180" s="199" t="s">
        <v>117</v>
      </c>
      <c r="AV180" s="13" t="s">
        <v>117</v>
      </c>
      <c r="AW180" s="13" t="s">
        <v>30</v>
      </c>
      <c r="AX180" s="13" t="s">
        <v>73</v>
      </c>
      <c r="AY180" s="199" t="s">
        <v>109</v>
      </c>
    </row>
    <row r="181" s="13" customFormat="1">
      <c r="A181" s="13"/>
      <c r="B181" s="197"/>
      <c r="C181" s="13"/>
      <c r="D181" s="198" t="s">
        <v>123</v>
      </c>
      <c r="E181" s="199" t="s">
        <v>1</v>
      </c>
      <c r="F181" s="200" t="s">
        <v>249</v>
      </c>
      <c r="G181" s="13"/>
      <c r="H181" s="201">
        <v>-0.34599999999999997</v>
      </c>
      <c r="I181" s="202"/>
      <c r="J181" s="13"/>
      <c r="K181" s="13"/>
      <c r="L181" s="197"/>
      <c r="M181" s="203"/>
      <c r="N181" s="204"/>
      <c r="O181" s="204"/>
      <c r="P181" s="204"/>
      <c r="Q181" s="204"/>
      <c r="R181" s="204"/>
      <c r="S181" s="204"/>
      <c r="T181" s="20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9" t="s">
        <v>123</v>
      </c>
      <c r="AU181" s="199" t="s">
        <v>117</v>
      </c>
      <c r="AV181" s="13" t="s">
        <v>117</v>
      </c>
      <c r="AW181" s="13" t="s">
        <v>30</v>
      </c>
      <c r="AX181" s="13" t="s">
        <v>73</v>
      </c>
      <c r="AY181" s="199" t="s">
        <v>109</v>
      </c>
    </row>
    <row r="182" s="15" customFormat="1">
      <c r="A182" s="15"/>
      <c r="B182" s="213"/>
      <c r="C182" s="15"/>
      <c r="D182" s="198" t="s">
        <v>123</v>
      </c>
      <c r="E182" s="214" t="s">
        <v>1</v>
      </c>
      <c r="F182" s="215" t="s">
        <v>159</v>
      </c>
      <c r="G182" s="15"/>
      <c r="H182" s="216">
        <v>2.6440000000000001</v>
      </c>
      <c r="I182" s="217"/>
      <c r="J182" s="15"/>
      <c r="K182" s="15"/>
      <c r="L182" s="213"/>
      <c r="M182" s="218"/>
      <c r="N182" s="219"/>
      <c r="O182" s="219"/>
      <c r="P182" s="219"/>
      <c r="Q182" s="219"/>
      <c r="R182" s="219"/>
      <c r="S182" s="219"/>
      <c r="T182" s="22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14" t="s">
        <v>123</v>
      </c>
      <c r="AU182" s="214" t="s">
        <v>117</v>
      </c>
      <c r="AV182" s="15" t="s">
        <v>116</v>
      </c>
      <c r="AW182" s="15" t="s">
        <v>30</v>
      </c>
      <c r="AX182" s="15" t="s">
        <v>78</v>
      </c>
      <c r="AY182" s="214" t="s">
        <v>109</v>
      </c>
    </row>
    <row r="183" s="12" customFormat="1" ht="22.8" customHeight="1">
      <c r="A183" s="12"/>
      <c r="B183" s="169"/>
      <c r="C183" s="12"/>
      <c r="D183" s="170" t="s">
        <v>72</v>
      </c>
      <c r="E183" s="180" t="s">
        <v>250</v>
      </c>
      <c r="F183" s="180" t="s">
        <v>251</v>
      </c>
      <c r="G183" s="12"/>
      <c r="H183" s="12"/>
      <c r="I183" s="172"/>
      <c r="J183" s="181">
        <f>BK183</f>
        <v>0</v>
      </c>
      <c r="K183" s="12"/>
      <c r="L183" s="169"/>
      <c r="M183" s="174"/>
      <c r="N183" s="175"/>
      <c r="O183" s="175"/>
      <c r="P183" s="176">
        <f>P184</f>
        <v>0</v>
      </c>
      <c r="Q183" s="175"/>
      <c r="R183" s="176">
        <f>R184</f>
        <v>0</v>
      </c>
      <c r="S183" s="175"/>
      <c r="T183" s="17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70" t="s">
        <v>78</v>
      </c>
      <c r="AT183" s="178" t="s">
        <v>72</v>
      </c>
      <c r="AU183" s="178" t="s">
        <v>78</v>
      </c>
      <c r="AY183" s="170" t="s">
        <v>109</v>
      </c>
      <c r="BK183" s="179">
        <f>BK184</f>
        <v>0</v>
      </c>
    </row>
    <row r="184" s="2" customFormat="1" ht="16.5" customHeight="1">
      <c r="A184" s="37"/>
      <c r="B184" s="182"/>
      <c r="C184" s="183" t="s">
        <v>252</v>
      </c>
      <c r="D184" s="183" t="s">
        <v>112</v>
      </c>
      <c r="E184" s="184" t="s">
        <v>253</v>
      </c>
      <c r="F184" s="185" t="s">
        <v>254</v>
      </c>
      <c r="G184" s="186" t="s">
        <v>224</v>
      </c>
      <c r="H184" s="187">
        <v>4.6790000000000003</v>
      </c>
      <c r="I184" s="188"/>
      <c r="J184" s="189">
        <f>ROUND(I184*H184,2)</f>
        <v>0</v>
      </c>
      <c r="K184" s="190"/>
      <c r="L184" s="38"/>
      <c r="M184" s="191" t="s">
        <v>1</v>
      </c>
      <c r="N184" s="192" t="s">
        <v>39</v>
      </c>
      <c r="O184" s="76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5" t="s">
        <v>116</v>
      </c>
      <c r="AT184" s="195" t="s">
        <v>112</v>
      </c>
      <c r="AU184" s="195" t="s">
        <v>117</v>
      </c>
      <c r="AY184" s="18" t="s">
        <v>109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8" t="s">
        <v>117</v>
      </c>
      <c r="BK184" s="196">
        <f>ROUND(I184*H184,2)</f>
        <v>0</v>
      </c>
      <c r="BL184" s="18" t="s">
        <v>116</v>
      </c>
      <c r="BM184" s="195" t="s">
        <v>255</v>
      </c>
    </row>
    <row r="185" s="12" customFormat="1" ht="25.92" customHeight="1">
      <c r="A185" s="12"/>
      <c r="B185" s="169"/>
      <c r="C185" s="12"/>
      <c r="D185" s="170" t="s">
        <v>72</v>
      </c>
      <c r="E185" s="171" t="s">
        <v>256</v>
      </c>
      <c r="F185" s="171" t="s">
        <v>257</v>
      </c>
      <c r="G185" s="12"/>
      <c r="H185" s="12"/>
      <c r="I185" s="172"/>
      <c r="J185" s="173">
        <f>BK185</f>
        <v>0</v>
      </c>
      <c r="K185" s="12"/>
      <c r="L185" s="169"/>
      <c r="M185" s="174"/>
      <c r="N185" s="175"/>
      <c r="O185" s="175"/>
      <c r="P185" s="176">
        <f>P186+P252+P289</f>
        <v>0</v>
      </c>
      <c r="Q185" s="175"/>
      <c r="R185" s="176">
        <f>R186+R252+R289</f>
        <v>0.87184281999999991</v>
      </c>
      <c r="S185" s="175"/>
      <c r="T185" s="177">
        <f>T186+T252+T289</f>
        <v>0.50954999999999995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70" t="s">
        <v>117</v>
      </c>
      <c r="AT185" s="178" t="s">
        <v>72</v>
      </c>
      <c r="AU185" s="178" t="s">
        <v>73</v>
      </c>
      <c r="AY185" s="170" t="s">
        <v>109</v>
      </c>
      <c r="BK185" s="179">
        <f>BK186+BK252+BK289</f>
        <v>0</v>
      </c>
    </row>
    <row r="186" s="12" customFormat="1" ht="22.8" customHeight="1">
      <c r="A186" s="12"/>
      <c r="B186" s="169"/>
      <c r="C186" s="12"/>
      <c r="D186" s="170" t="s">
        <v>72</v>
      </c>
      <c r="E186" s="180" t="s">
        <v>258</v>
      </c>
      <c r="F186" s="180" t="s">
        <v>259</v>
      </c>
      <c r="G186" s="12"/>
      <c r="H186" s="12"/>
      <c r="I186" s="172"/>
      <c r="J186" s="181">
        <f>BK186</f>
        <v>0</v>
      </c>
      <c r="K186" s="12"/>
      <c r="L186" s="169"/>
      <c r="M186" s="174"/>
      <c r="N186" s="175"/>
      <c r="O186" s="175"/>
      <c r="P186" s="176">
        <f>SUM(P187:P251)</f>
        <v>0</v>
      </c>
      <c r="Q186" s="175"/>
      <c r="R186" s="176">
        <f>SUM(R187:R251)</f>
        <v>0.74435331999999998</v>
      </c>
      <c r="S186" s="175"/>
      <c r="T186" s="177">
        <f>SUM(T187:T251)</f>
        <v>0.34592999999999996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70" t="s">
        <v>117</v>
      </c>
      <c r="AT186" s="178" t="s">
        <v>72</v>
      </c>
      <c r="AU186" s="178" t="s">
        <v>78</v>
      </c>
      <c r="AY186" s="170" t="s">
        <v>109</v>
      </c>
      <c r="BK186" s="179">
        <f>SUM(BK187:BK251)</f>
        <v>0</v>
      </c>
    </row>
    <row r="187" s="2" customFormat="1" ht="16.5" customHeight="1">
      <c r="A187" s="37"/>
      <c r="B187" s="182"/>
      <c r="C187" s="183" t="s">
        <v>260</v>
      </c>
      <c r="D187" s="183" t="s">
        <v>112</v>
      </c>
      <c r="E187" s="184" t="s">
        <v>261</v>
      </c>
      <c r="F187" s="185" t="s">
        <v>262</v>
      </c>
      <c r="G187" s="186" t="s">
        <v>115</v>
      </c>
      <c r="H187" s="187">
        <v>1</v>
      </c>
      <c r="I187" s="188"/>
      <c r="J187" s="189">
        <f>ROUND(I187*H187,2)</f>
        <v>0</v>
      </c>
      <c r="K187" s="190"/>
      <c r="L187" s="38"/>
      <c r="M187" s="191" t="s">
        <v>1</v>
      </c>
      <c r="N187" s="192" t="s">
        <v>39</v>
      </c>
      <c r="O187" s="76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5" t="s">
        <v>196</v>
      </c>
      <c r="AT187" s="195" t="s">
        <v>112</v>
      </c>
      <c r="AU187" s="195" t="s">
        <v>117</v>
      </c>
      <c r="AY187" s="18" t="s">
        <v>109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8" t="s">
        <v>117</v>
      </c>
      <c r="BK187" s="196">
        <f>ROUND(I187*H187,2)</f>
        <v>0</v>
      </c>
      <c r="BL187" s="18" t="s">
        <v>196</v>
      </c>
      <c r="BM187" s="195" t="s">
        <v>263</v>
      </c>
    </row>
    <row r="188" s="2" customFormat="1" ht="21.75" customHeight="1">
      <c r="A188" s="37"/>
      <c r="B188" s="182"/>
      <c r="C188" s="183" t="s">
        <v>264</v>
      </c>
      <c r="D188" s="183" t="s">
        <v>112</v>
      </c>
      <c r="E188" s="184" t="s">
        <v>265</v>
      </c>
      <c r="F188" s="185" t="s">
        <v>266</v>
      </c>
      <c r="G188" s="186" t="s">
        <v>121</v>
      </c>
      <c r="H188" s="187">
        <v>0.60399999999999998</v>
      </c>
      <c r="I188" s="188"/>
      <c r="J188" s="189">
        <f>ROUND(I188*H188,2)</f>
        <v>0</v>
      </c>
      <c r="K188" s="190"/>
      <c r="L188" s="38"/>
      <c r="M188" s="191" t="s">
        <v>1</v>
      </c>
      <c r="N188" s="192" t="s">
        <v>39</v>
      </c>
      <c r="O188" s="76"/>
      <c r="P188" s="193">
        <f>O188*H188</f>
        <v>0</v>
      </c>
      <c r="Q188" s="193">
        <v>0.00108</v>
      </c>
      <c r="R188" s="193">
        <f>Q188*H188</f>
        <v>0.00065231999999999996</v>
      </c>
      <c r="S188" s="193">
        <v>0</v>
      </c>
      <c r="T188" s="19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5" t="s">
        <v>196</v>
      </c>
      <c r="AT188" s="195" t="s">
        <v>112</v>
      </c>
      <c r="AU188" s="195" t="s">
        <v>117</v>
      </c>
      <c r="AY188" s="18" t="s">
        <v>109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8" t="s">
        <v>117</v>
      </c>
      <c r="BK188" s="196">
        <f>ROUND(I188*H188,2)</f>
        <v>0</v>
      </c>
      <c r="BL188" s="18" t="s">
        <v>196</v>
      </c>
      <c r="BM188" s="195" t="s">
        <v>267</v>
      </c>
    </row>
    <row r="189" s="14" customFormat="1">
      <c r="A189" s="14"/>
      <c r="B189" s="206"/>
      <c r="C189" s="14"/>
      <c r="D189" s="198" t="s">
        <v>123</v>
      </c>
      <c r="E189" s="207" t="s">
        <v>1</v>
      </c>
      <c r="F189" s="208" t="s">
        <v>268</v>
      </c>
      <c r="G189" s="14"/>
      <c r="H189" s="207" t="s">
        <v>1</v>
      </c>
      <c r="I189" s="209"/>
      <c r="J189" s="14"/>
      <c r="K189" s="14"/>
      <c r="L189" s="206"/>
      <c r="M189" s="210"/>
      <c r="N189" s="211"/>
      <c r="O189" s="211"/>
      <c r="P189" s="211"/>
      <c r="Q189" s="211"/>
      <c r="R189" s="211"/>
      <c r="S189" s="211"/>
      <c r="T189" s="21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07" t="s">
        <v>123</v>
      </c>
      <c r="AU189" s="207" t="s">
        <v>117</v>
      </c>
      <c r="AV189" s="14" t="s">
        <v>78</v>
      </c>
      <c r="AW189" s="14" t="s">
        <v>30</v>
      </c>
      <c r="AX189" s="14" t="s">
        <v>73</v>
      </c>
      <c r="AY189" s="207" t="s">
        <v>109</v>
      </c>
    </row>
    <row r="190" s="13" customFormat="1">
      <c r="A190" s="13"/>
      <c r="B190" s="197"/>
      <c r="C190" s="13"/>
      <c r="D190" s="198" t="s">
        <v>123</v>
      </c>
      <c r="E190" s="199" t="s">
        <v>1</v>
      </c>
      <c r="F190" s="200" t="s">
        <v>269</v>
      </c>
      <c r="G190" s="13"/>
      <c r="H190" s="201">
        <v>0.017999999999999999</v>
      </c>
      <c r="I190" s="202"/>
      <c r="J190" s="13"/>
      <c r="K190" s="13"/>
      <c r="L190" s="197"/>
      <c r="M190" s="203"/>
      <c r="N190" s="204"/>
      <c r="O190" s="204"/>
      <c r="P190" s="204"/>
      <c r="Q190" s="204"/>
      <c r="R190" s="204"/>
      <c r="S190" s="204"/>
      <c r="T190" s="20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9" t="s">
        <v>123</v>
      </c>
      <c r="AU190" s="199" t="s">
        <v>117</v>
      </c>
      <c r="AV190" s="13" t="s">
        <v>117</v>
      </c>
      <c r="AW190" s="13" t="s">
        <v>30</v>
      </c>
      <c r="AX190" s="13" t="s">
        <v>73</v>
      </c>
      <c r="AY190" s="199" t="s">
        <v>109</v>
      </c>
    </row>
    <row r="191" s="14" customFormat="1">
      <c r="A191" s="14"/>
      <c r="B191" s="206"/>
      <c r="C191" s="14"/>
      <c r="D191" s="198" t="s">
        <v>123</v>
      </c>
      <c r="E191" s="207" t="s">
        <v>1</v>
      </c>
      <c r="F191" s="208" t="s">
        <v>268</v>
      </c>
      <c r="G191" s="14"/>
      <c r="H191" s="207" t="s">
        <v>1</v>
      </c>
      <c r="I191" s="209"/>
      <c r="J191" s="14"/>
      <c r="K191" s="14"/>
      <c r="L191" s="206"/>
      <c r="M191" s="210"/>
      <c r="N191" s="211"/>
      <c r="O191" s="211"/>
      <c r="P191" s="211"/>
      <c r="Q191" s="211"/>
      <c r="R191" s="211"/>
      <c r="S191" s="211"/>
      <c r="T191" s="21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7" t="s">
        <v>123</v>
      </c>
      <c r="AU191" s="207" t="s">
        <v>117</v>
      </c>
      <c r="AV191" s="14" t="s">
        <v>78</v>
      </c>
      <c r="AW191" s="14" t="s">
        <v>30</v>
      </c>
      <c r="AX191" s="14" t="s">
        <v>73</v>
      </c>
      <c r="AY191" s="207" t="s">
        <v>109</v>
      </c>
    </row>
    <row r="192" s="13" customFormat="1">
      <c r="A192" s="13"/>
      <c r="B192" s="197"/>
      <c r="C192" s="13"/>
      <c r="D192" s="198" t="s">
        <v>123</v>
      </c>
      <c r="E192" s="199" t="s">
        <v>1</v>
      </c>
      <c r="F192" s="200" t="s">
        <v>270</v>
      </c>
      <c r="G192" s="13"/>
      <c r="H192" s="201">
        <v>0.024</v>
      </c>
      <c r="I192" s="202"/>
      <c r="J192" s="13"/>
      <c r="K192" s="13"/>
      <c r="L192" s="197"/>
      <c r="M192" s="203"/>
      <c r="N192" s="204"/>
      <c r="O192" s="204"/>
      <c r="P192" s="204"/>
      <c r="Q192" s="204"/>
      <c r="R192" s="204"/>
      <c r="S192" s="204"/>
      <c r="T192" s="20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9" t="s">
        <v>123</v>
      </c>
      <c r="AU192" s="199" t="s">
        <v>117</v>
      </c>
      <c r="AV192" s="13" t="s">
        <v>117</v>
      </c>
      <c r="AW192" s="13" t="s">
        <v>30</v>
      </c>
      <c r="AX192" s="13" t="s">
        <v>73</v>
      </c>
      <c r="AY192" s="199" t="s">
        <v>109</v>
      </c>
    </row>
    <row r="193" s="14" customFormat="1">
      <c r="A193" s="14"/>
      <c r="B193" s="206"/>
      <c r="C193" s="14"/>
      <c r="D193" s="198" t="s">
        <v>123</v>
      </c>
      <c r="E193" s="207" t="s">
        <v>1</v>
      </c>
      <c r="F193" s="208" t="s">
        <v>271</v>
      </c>
      <c r="G193" s="14"/>
      <c r="H193" s="207" t="s">
        <v>1</v>
      </c>
      <c r="I193" s="209"/>
      <c r="J193" s="14"/>
      <c r="K193" s="14"/>
      <c r="L193" s="206"/>
      <c r="M193" s="210"/>
      <c r="N193" s="211"/>
      <c r="O193" s="211"/>
      <c r="P193" s="211"/>
      <c r="Q193" s="211"/>
      <c r="R193" s="211"/>
      <c r="S193" s="211"/>
      <c r="T193" s="21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7" t="s">
        <v>123</v>
      </c>
      <c r="AU193" s="207" t="s">
        <v>117</v>
      </c>
      <c r="AV193" s="14" t="s">
        <v>78</v>
      </c>
      <c r="AW193" s="14" t="s">
        <v>30</v>
      </c>
      <c r="AX193" s="14" t="s">
        <v>73</v>
      </c>
      <c r="AY193" s="207" t="s">
        <v>109</v>
      </c>
    </row>
    <row r="194" s="13" customFormat="1">
      <c r="A194" s="13"/>
      <c r="B194" s="197"/>
      <c r="C194" s="13"/>
      <c r="D194" s="198" t="s">
        <v>123</v>
      </c>
      <c r="E194" s="199" t="s">
        <v>1</v>
      </c>
      <c r="F194" s="200" t="s">
        <v>272</v>
      </c>
      <c r="G194" s="13"/>
      <c r="H194" s="201">
        <v>0.02</v>
      </c>
      <c r="I194" s="202"/>
      <c r="J194" s="13"/>
      <c r="K194" s="13"/>
      <c r="L194" s="197"/>
      <c r="M194" s="203"/>
      <c r="N194" s="204"/>
      <c r="O194" s="204"/>
      <c r="P194" s="204"/>
      <c r="Q194" s="204"/>
      <c r="R194" s="204"/>
      <c r="S194" s="204"/>
      <c r="T194" s="20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9" t="s">
        <v>123</v>
      </c>
      <c r="AU194" s="199" t="s">
        <v>117</v>
      </c>
      <c r="AV194" s="13" t="s">
        <v>117</v>
      </c>
      <c r="AW194" s="13" t="s">
        <v>30</v>
      </c>
      <c r="AX194" s="13" t="s">
        <v>73</v>
      </c>
      <c r="AY194" s="199" t="s">
        <v>109</v>
      </c>
    </row>
    <row r="195" s="14" customFormat="1">
      <c r="A195" s="14"/>
      <c r="B195" s="206"/>
      <c r="C195" s="14"/>
      <c r="D195" s="198" t="s">
        <v>123</v>
      </c>
      <c r="E195" s="207" t="s">
        <v>1</v>
      </c>
      <c r="F195" s="208" t="s">
        <v>273</v>
      </c>
      <c r="G195" s="14"/>
      <c r="H195" s="207" t="s">
        <v>1</v>
      </c>
      <c r="I195" s="209"/>
      <c r="J195" s="14"/>
      <c r="K195" s="14"/>
      <c r="L195" s="206"/>
      <c r="M195" s="210"/>
      <c r="N195" s="211"/>
      <c r="O195" s="211"/>
      <c r="P195" s="211"/>
      <c r="Q195" s="211"/>
      <c r="R195" s="211"/>
      <c r="S195" s="211"/>
      <c r="T195" s="21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7" t="s">
        <v>123</v>
      </c>
      <c r="AU195" s="207" t="s">
        <v>117</v>
      </c>
      <c r="AV195" s="14" t="s">
        <v>78</v>
      </c>
      <c r="AW195" s="14" t="s">
        <v>30</v>
      </c>
      <c r="AX195" s="14" t="s">
        <v>73</v>
      </c>
      <c r="AY195" s="207" t="s">
        <v>109</v>
      </c>
    </row>
    <row r="196" s="13" customFormat="1">
      <c r="A196" s="13"/>
      <c r="B196" s="197"/>
      <c r="C196" s="13"/>
      <c r="D196" s="198" t="s">
        <v>123</v>
      </c>
      <c r="E196" s="199" t="s">
        <v>1</v>
      </c>
      <c r="F196" s="200" t="s">
        <v>274</v>
      </c>
      <c r="G196" s="13"/>
      <c r="H196" s="201">
        <v>0.028000000000000001</v>
      </c>
      <c r="I196" s="202"/>
      <c r="J196" s="13"/>
      <c r="K196" s="13"/>
      <c r="L196" s="197"/>
      <c r="M196" s="203"/>
      <c r="N196" s="204"/>
      <c r="O196" s="204"/>
      <c r="P196" s="204"/>
      <c r="Q196" s="204"/>
      <c r="R196" s="204"/>
      <c r="S196" s="204"/>
      <c r="T196" s="20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9" t="s">
        <v>123</v>
      </c>
      <c r="AU196" s="199" t="s">
        <v>117</v>
      </c>
      <c r="AV196" s="13" t="s">
        <v>117</v>
      </c>
      <c r="AW196" s="13" t="s">
        <v>30</v>
      </c>
      <c r="AX196" s="13" t="s">
        <v>73</v>
      </c>
      <c r="AY196" s="199" t="s">
        <v>109</v>
      </c>
    </row>
    <row r="197" s="14" customFormat="1">
      <c r="A197" s="14"/>
      <c r="B197" s="206"/>
      <c r="C197" s="14"/>
      <c r="D197" s="198" t="s">
        <v>123</v>
      </c>
      <c r="E197" s="207" t="s">
        <v>1</v>
      </c>
      <c r="F197" s="208" t="s">
        <v>275</v>
      </c>
      <c r="G197" s="14"/>
      <c r="H197" s="207" t="s">
        <v>1</v>
      </c>
      <c r="I197" s="209"/>
      <c r="J197" s="14"/>
      <c r="K197" s="14"/>
      <c r="L197" s="206"/>
      <c r="M197" s="210"/>
      <c r="N197" s="211"/>
      <c r="O197" s="211"/>
      <c r="P197" s="211"/>
      <c r="Q197" s="211"/>
      <c r="R197" s="211"/>
      <c r="S197" s="211"/>
      <c r="T197" s="21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07" t="s">
        <v>123</v>
      </c>
      <c r="AU197" s="207" t="s">
        <v>117</v>
      </c>
      <c r="AV197" s="14" t="s">
        <v>78</v>
      </c>
      <c r="AW197" s="14" t="s">
        <v>30</v>
      </c>
      <c r="AX197" s="14" t="s">
        <v>73</v>
      </c>
      <c r="AY197" s="207" t="s">
        <v>109</v>
      </c>
    </row>
    <row r="198" s="13" customFormat="1">
      <c r="A198" s="13"/>
      <c r="B198" s="197"/>
      <c r="C198" s="13"/>
      <c r="D198" s="198" t="s">
        <v>123</v>
      </c>
      <c r="E198" s="199" t="s">
        <v>1</v>
      </c>
      <c r="F198" s="200" t="s">
        <v>276</v>
      </c>
      <c r="G198" s="13"/>
      <c r="H198" s="201">
        <v>0.10100000000000001</v>
      </c>
      <c r="I198" s="202"/>
      <c r="J198" s="13"/>
      <c r="K198" s="13"/>
      <c r="L198" s="197"/>
      <c r="M198" s="203"/>
      <c r="N198" s="204"/>
      <c r="O198" s="204"/>
      <c r="P198" s="204"/>
      <c r="Q198" s="204"/>
      <c r="R198" s="204"/>
      <c r="S198" s="204"/>
      <c r="T198" s="20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9" t="s">
        <v>123</v>
      </c>
      <c r="AU198" s="199" t="s">
        <v>117</v>
      </c>
      <c r="AV198" s="13" t="s">
        <v>117</v>
      </c>
      <c r="AW198" s="13" t="s">
        <v>30</v>
      </c>
      <c r="AX198" s="13" t="s">
        <v>73</v>
      </c>
      <c r="AY198" s="199" t="s">
        <v>109</v>
      </c>
    </row>
    <row r="199" s="14" customFormat="1">
      <c r="A199" s="14"/>
      <c r="B199" s="206"/>
      <c r="C199" s="14"/>
      <c r="D199" s="198" t="s">
        <v>123</v>
      </c>
      <c r="E199" s="207" t="s">
        <v>1</v>
      </c>
      <c r="F199" s="208" t="s">
        <v>277</v>
      </c>
      <c r="G199" s="14"/>
      <c r="H199" s="207" t="s">
        <v>1</v>
      </c>
      <c r="I199" s="209"/>
      <c r="J199" s="14"/>
      <c r="K199" s="14"/>
      <c r="L199" s="206"/>
      <c r="M199" s="210"/>
      <c r="N199" s="211"/>
      <c r="O199" s="211"/>
      <c r="P199" s="211"/>
      <c r="Q199" s="211"/>
      <c r="R199" s="211"/>
      <c r="S199" s="211"/>
      <c r="T199" s="21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7" t="s">
        <v>123</v>
      </c>
      <c r="AU199" s="207" t="s">
        <v>117</v>
      </c>
      <c r="AV199" s="14" t="s">
        <v>78</v>
      </c>
      <c r="AW199" s="14" t="s">
        <v>30</v>
      </c>
      <c r="AX199" s="14" t="s">
        <v>73</v>
      </c>
      <c r="AY199" s="207" t="s">
        <v>109</v>
      </c>
    </row>
    <row r="200" s="13" customFormat="1">
      <c r="A200" s="13"/>
      <c r="B200" s="197"/>
      <c r="C200" s="13"/>
      <c r="D200" s="198" t="s">
        <v>123</v>
      </c>
      <c r="E200" s="199" t="s">
        <v>1</v>
      </c>
      <c r="F200" s="200" t="s">
        <v>278</v>
      </c>
      <c r="G200" s="13"/>
      <c r="H200" s="201">
        <v>0.41299999999999998</v>
      </c>
      <c r="I200" s="202"/>
      <c r="J200" s="13"/>
      <c r="K200" s="13"/>
      <c r="L200" s="197"/>
      <c r="M200" s="203"/>
      <c r="N200" s="204"/>
      <c r="O200" s="204"/>
      <c r="P200" s="204"/>
      <c r="Q200" s="204"/>
      <c r="R200" s="204"/>
      <c r="S200" s="204"/>
      <c r="T200" s="20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9" t="s">
        <v>123</v>
      </c>
      <c r="AU200" s="199" t="s">
        <v>117</v>
      </c>
      <c r="AV200" s="13" t="s">
        <v>117</v>
      </c>
      <c r="AW200" s="13" t="s">
        <v>30</v>
      </c>
      <c r="AX200" s="13" t="s">
        <v>73</v>
      </c>
      <c r="AY200" s="199" t="s">
        <v>109</v>
      </c>
    </row>
    <row r="201" s="15" customFormat="1">
      <c r="A201" s="15"/>
      <c r="B201" s="213"/>
      <c r="C201" s="15"/>
      <c r="D201" s="198" t="s">
        <v>123</v>
      </c>
      <c r="E201" s="214" t="s">
        <v>1</v>
      </c>
      <c r="F201" s="215" t="s">
        <v>159</v>
      </c>
      <c r="G201" s="15"/>
      <c r="H201" s="216">
        <v>0.60399999999999998</v>
      </c>
      <c r="I201" s="217"/>
      <c r="J201" s="15"/>
      <c r="K201" s="15"/>
      <c r="L201" s="213"/>
      <c r="M201" s="218"/>
      <c r="N201" s="219"/>
      <c r="O201" s="219"/>
      <c r="P201" s="219"/>
      <c r="Q201" s="219"/>
      <c r="R201" s="219"/>
      <c r="S201" s="219"/>
      <c r="T201" s="22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4" t="s">
        <v>123</v>
      </c>
      <c r="AU201" s="214" t="s">
        <v>117</v>
      </c>
      <c r="AV201" s="15" t="s">
        <v>116</v>
      </c>
      <c r="AW201" s="15" t="s">
        <v>30</v>
      </c>
      <c r="AX201" s="15" t="s">
        <v>78</v>
      </c>
      <c r="AY201" s="214" t="s">
        <v>109</v>
      </c>
    </row>
    <row r="202" s="2" customFormat="1" ht="21.75" customHeight="1">
      <c r="A202" s="37"/>
      <c r="B202" s="182"/>
      <c r="C202" s="183" t="s">
        <v>279</v>
      </c>
      <c r="D202" s="183" t="s">
        <v>112</v>
      </c>
      <c r="E202" s="184" t="s">
        <v>280</v>
      </c>
      <c r="F202" s="185" t="s">
        <v>281</v>
      </c>
      <c r="G202" s="186" t="s">
        <v>282</v>
      </c>
      <c r="H202" s="187">
        <v>3</v>
      </c>
      <c r="I202" s="188"/>
      <c r="J202" s="189">
        <f>ROUND(I202*H202,2)</f>
        <v>0</v>
      </c>
      <c r="K202" s="190"/>
      <c r="L202" s="38"/>
      <c r="M202" s="191" t="s">
        <v>1</v>
      </c>
      <c r="N202" s="192" t="s">
        <v>39</v>
      </c>
      <c r="O202" s="76"/>
      <c r="P202" s="193">
        <f>O202*H202</f>
        <v>0</v>
      </c>
      <c r="Q202" s="193">
        <v>0</v>
      </c>
      <c r="R202" s="193">
        <f>Q202*H202</f>
        <v>0</v>
      </c>
      <c r="S202" s="193">
        <v>0.0066</v>
      </c>
      <c r="T202" s="194">
        <f>S202*H202</f>
        <v>0.019799999999999998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5" t="s">
        <v>196</v>
      </c>
      <c r="AT202" s="195" t="s">
        <v>112</v>
      </c>
      <c r="AU202" s="195" t="s">
        <v>117</v>
      </c>
      <c r="AY202" s="18" t="s">
        <v>109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8" t="s">
        <v>117</v>
      </c>
      <c r="BK202" s="196">
        <f>ROUND(I202*H202,2)</f>
        <v>0</v>
      </c>
      <c r="BL202" s="18" t="s">
        <v>196</v>
      </c>
      <c r="BM202" s="195" t="s">
        <v>283</v>
      </c>
    </row>
    <row r="203" s="14" customFormat="1">
      <c r="A203" s="14"/>
      <c r="B203" s="206"/>
      <c r="C203" s="14"/>
      <c r="D203" s="198" t="s">
        <v>123</v>
      </c>
      <c r="E203" s="207" t="s">
        <v>1</v>
      </c>
      <c r="F203" s="208" t="s">
        <v>268</v>
      </c>
      <c r="G203" s="14"/>
      <c r="H203" s="207" t="s">
        <v>1</v>
      </c>
      <c r="I203" s="209"/>
      <c r="J203" s="14"/>
      <c r="K203" s="14"/>
      <c r="L203" s="206"/>
      <c r="M203" s="210"/>
      <c r="N203" s="211"/>
      <c r="O203" s="211"/>
      <c r="P203" s="211"/>
      <c r="Q203" s="211"/>
      <c r="R203" s="211"/>
      <c r="S203" s="211"/>
      <c r="T203" s="21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07" t="s">
        <v>123</v>
      </c>
      <c r="AU203" s="207" t="s">
        <v>117</v>
      </c>
      <c r="AV203" s="14" t="s">
        <v>78</v>
      </c>
      <c r="AW203" s="14" t="s">
        <v>30</v>
      </c>
      <c r="AX203" s="14" t="s">
        <v>73</v>
      </c>
      <c r="AY203" s="207" t="s">
        <v>109</v>
      </c>
    </row>
    <row r="204" s="13" customFormat="1">
      <c r="A204" s="13"/>
      <c r="B204" s="197"/>
      <c r="C204" s="13"/>
      <c r="D204" s="198" t="s">
        <v>123</v>
      </c>
      <c r="E204" s="199" t="s">
        <v>1</v>
      </c>
      <c r="F204" s="200" t="s">
        <v>125</v>
      </c>
      <c r="G204" s="13"/>
      <c r="H204" s="201">
        <v>3</v>
      </c>
      <c r="I204" s="202"/>
      <c r="J204" s="13"/>
      <c r="K204" s="13"/>
      <c r="L204" s="197"/>
      <c r="M204" s="203"/>
      <c r="N204" s="204"/>
      <c r="O204" s="204"/>
      <c r="P204" s="204"/>
      <c r="Q204" s="204"/>
      <c r="R204" s="204"/>
      <c r="S204" s="204"/>
      <c r="T204" s="20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9" t="s">
        <v>123</v>
      </c>
      <c r="AU204" s="199" t="s">
        <v>117</v>
      </c>
      <c r="AV204" s="13" t="s">
        <v>117</v>
      </c>
      <c r="AW204" s="13" t="s">
        <v>30</v>
      </c>
      <c r="AX204" s="13" t="s">
        <v>78</v>
      </c>
      <c r="AY204" s="199" t="s">
        <v>109</v>
      </c>
    </row>
    <row r="205" s="2" customFormat="1" ht="21.75" customHeight="1">
      <c r="A205" s="37"/>
      <c r="B205" s="182"/>
      <c r="C205" s="183" t="s">
        <v>284</v>
      </c>
      <c r="D205" s="183" t="s">
        <v>112</v>
      </c>
      <c r="E205" s="184" t="s">
        <v>285</v>
      </c>
      <c r="F205" s="185" t="s">
        <v>286</v>
      </c>
      <c r="G205" s="186" t="s">
        <v>282</v>
      </c>
      <c r="H205" s="187">
        <v>4</v>
      </c>
      <c r="I205" s="188"/>
      <c r="J205" s="189">
        <f>ROUND(I205*H205,2)</f>
        <v>0</v>
      </c>
      <c r="K205" s="190"/>
      <c r="L205" s="38"/>
      <c r="M205" s="191" t="s">
        <v>1</v>
      </c>
      <c r="N205" s="192" t="s">
        <v>39</v>
      </c>
      <c r="O205" s="76"/>
      <c r="P205" s="193">
        <f>O205*H205</f>
        <v>0</v>
      </c>
      <c r="Q205" s="193">
        <v>0</v>
      </c>
      <c r="R205" s="193">
        <f>Q205*H205</f>
        <v>0</v>
      </c>
      <c r="S205" s="193">
        <v>0.0066</v>
      </c>
      <c r="T205" s="194">
        <f>S205*H205</f>
        <v>0.0264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5" t="s">
        <v>196</v>
      </c>
      <c r="AT205" s="195" t="s">
        <v>112</v>
      </c>
      <c r="AU205" s="195" t="s">
        <v>117</v>
      </c>
      <c r="AY205" s="18" t="s">
        <v>109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8" t="s">
        <v>117</v>
      </c>
      <c r="BK205" s="196">
        <f>ROUND(I205*H205,2)</f>
        <v>0</v>
      </c>
      <c r="BL205" s="18" t="s">
        <v>196</v>
      </c>
      <c r="BM205" s="195" t="s">
        <v>287</v>
      </c>
    </row>
    <row r="206" s="14" customFormat="1">
      <c r="A206" s="14"/>
      <c r="B206" s="206"/>
      <c r="C206" s="14"/>
      <c r="D206" s="198" t="s">
        <v>123</v>
      </c>
      <c r="E206" s="207" t="s">
        <v>1</v>
      </c>
      <c r="F206" s="208" t="s">
        <v>268</v>
      </c>
      <c r="G206" s="14"/>
      <c r="H206" s="207" t="s">
        <v>1</v>
      </c>
      <c r="I206" s="209"/>
      <c r="J206" s="14"/>
      <c r="K206" s="14"/>
      <c r="L206" s="206"/>
      <c r="M206" s="210"/>
      <c r="N206" s="211"/>
      <c r="O206" s="211"/>
      <c r="P206" s="211"/>
      <c r="Q206" s="211"/>
      <c r="R206" s="211"/>
      <c r="S206" s="211"/>
      <c r="T206" s="21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7" t="s">
        <v>123</v>
      </c>
      <c r="AU206" s="207" t="s">
        <v>117</v>
      </c>
      <c r="AV206" s="14" t="s">
        <v>78</v>
      </c>
      <c r="AW206" s="14" t="s">
        <v>30</v>
      </c>
      <c r="AX206" s="14" t="s">
        <v>73</v>
      </c>
      <c r="AY206" s="207" t="s">
        <v>109</v>
      </c>
    </row>
    <row r="207" s="13" customFormat="1">
      <c r="A207" s="13"/>
      <c r="B207" s="197"/>
      <c r="C207" s="13"/>
      <c r="D207" s="198" t="s">
        <v>123</v>
      </c>
      <c r="E207" s="199" t="s">
        <v>1</v>
      </c>
      <c r="F207" s="200" t="s">
        <v>116</v>
      </c>
      <c r="G207" s="13"/>
      <c r="H207" s="201">
        <v>4</v>
      </c>
      <c r="I207" s="202"/>
      <c r="J207" s="13"/>
      <c r="K207" s="13"/>
      <c r="L207" s="197"/>
      <c r="M207" s="203"/>
      <c r="N207" s="204"/>
      <c r="O207" s="204"/>
      <c r="P207" s="204"/>
      <c r="Q207" s="204"/>
      <c r="R207" s="204"/>
      <c r="S207" s="204"/>
      <c r="T207" s="20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9" t="s">
        <v>123</v>
      </c>
      <c r="AU207" s="199" t="s">
        <v>117</v>
      </c>
      <c r="AV207" s="13" t="s">
        <v>117</v>
      </c>
      <c r="AW207" s="13" t="s">
        <v>30</v>
      </c>
      <c r="AX207" s="13" t="s">
        <v>78</v>
      </c>
      <c r="AY207" s="199" t="s">
        <v>109</v>
      </c>
    </row>
    <row r="208" s="2" customFormat="1" ht="21.75" customHeight="1">
      <c r="A208" s="37"/>
      <c r="B208" s="182"/>
      <c r="C208" s="183" t="s">
        <v>288</v>
      </c>
      <c r="D208" s="183" t="s">
        <v>112</v>
      </c>
      <c r="E208" s="184" t="s">
        <v>289</v>
      </c>
      <c r="F208" s="185" t="s">
        <v>290</v>
      </c>
      <c r="G208" s="186" t="s">
        <v>282</v>
      </c>
      <c r="H208" s="187">
        <v>3</v>
      </c>
      <c r="I208" s="188"/>
      <c r="J208" s="189">
        <f>ROUND(I208*H208,2)</f>
        <v>0</v>
      </c>
      <c r="K208" s="190"/>
      <c r="L208" s="38"/>
      <c r="M208" s="191" t="s">
        <v>1</v>
      </c>
      <c r="N208" s="192" t="s">
        <v>39</v>
      </c>
      <c r="O208" s="76"/>
      <c r="P208" s="193">
        <f>O208*H208</f>
        <v>0</v>
      </c>
      <c r="Q208" s="193">
        <v>0</v>
      </c>
      <c r="R208" s="193">
        <f>Q208*H208</f>
        <v>0</v>
      </c>
      <c r="S208" s="193">
        <v>0.012319999999999999</v>
      </c>
      <c r="T208" s="194">
        <f>S208*H208</f>
        <v>0.03696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5" t="s">
        <v>196</v>
      </c>
      <c r="AT208" s="195" t="s">
        <v>112</v>
      </c>
      <c r="AU208" s="195" t="s">
        <v>117</v>
      </c>
      <c r="AY208" s="18" t="s">
        <v>109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8" t="s">
        <v>117</v>
      </c>
      <c r="BK208" s="196">
        <f>ROUND(I208*H208,2)</f>
        <v>0</v>
      </c>
      <c r="BL208" s="18" t="s">
        <v>196</v>
      </c>
      <c r="BM208" s="195" t="s">
        <v>291</v>
      </c>
    </row>
    <row r="209" s="14" customFormat="1">
      <c r="A209" s="14"/>
      <c r="B209" s="206"/>
      <c r="C209" s="14"/>
      <c r="D209" s="198" t="s">
        <v>123</v>
      </c>
      <c r="E209" s="207" t="s">
        <v>1</v>
      </c>
      <c r="F209" s="208" t="s">
        <v>271</v>
      </c>
      <c r="G209" s="14"/>
      <c r="H209" s="207" t="s">
        <v>1</v>
      </c>
      <c r="I209" s="209"/>
      <c r="J209" s="14"/>
      <c r="K209" s="14"/>
      <c r="L209" s="206"/>
      <c r="M209" s="210"/>
      <c r="N209" s="211"/>
      <c r="O209" s="211"/>
      <c r="P209" s="211"/>
      <c r="Q209" s="211"/>
      <c r="R209" s="211"/>
      <c r="S209" s="211"/>
      <c r="T209" s="21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7" t="s">
        <v>123</v>
      </c>
      <c r="AU209" s="207" t="s">
        <v>117</v>
      </c>
      <c r="AV209" s="14" t="s">
        <v>78</v>
      </c>
      <c r="AW209" s="14" t="s">
        <v>30</v>
      </c>
      <c r="AX209" s="14" t="s">
        <v>73</v>
      </c>
      <c r="AY209" s="207" t="s">
        <v>109</v>
      </c>
    </row>
    <row r="210" s="13" customFormat="1">
      <c r="A210" s="13"/>
      <c r="B210" s="197"/>
      <c r="C210" s="13"/>
      <c r="D210" s="198" t="s">
        <v>123</v>
      </c>
      <c r="E210" s="199" t="s">
        <v>1</v>
      </c>
      <c r="F210" s="200" t="s">
        <v>78</v>
      </c>
      <c r="G210" s="13"/>
      <c r="H210" s="201">
        <v>1</v>
      </c>
      <c r="I210" s="202"/>
      <c r="J210" s="13"/>
      <c r="K210" s="13"/>
      <c r="L210" s="197"/>
      <c r="M210" s="203"/>
      <c r="N210" s="204"/>
      <c r="O210" s="204"/>
      <c r="P210" s="204"/>
      <c r="Q210" s="204"/>
      <c r="R210" s="204"/>
      <c r="S210" s="204"/>
      <c r="T210" s="20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9" t="s">
        <v>123</v>
      </c>
      <c r="AU210" s="199" t="s">
        <v>117</v>
      </c>
      <c r="AV210" s="13" t="s">
        <v>117</v>
      </c>
      <c r="AW210" s="13" t="s">
        <v>30</v>
      </c>
      <c r="AX210" s="13" t="s">
        <v>73</v>
      </c>
      <c r="AY210" s="199" t="s">
        <v>109</v>
      </c>
    </row>
    <row r="211" s="14" customFormat="1">
      <c r="A211" s="14"/>
      <c r="B211" s="206"/>
      <c r="C211" s="14"/>
      <c r="D211" s="198" t="s">
        <v>123</v>
      </c>
      <c r="E211" s="207" t="s">
        <v>1</v>
      </c>
      <c r="F211" s="208" t="s">
        <v>273</v>
      </c>
      <c r="G211" s="14"/>
      <c r="H211" s="207" t="s">
        <v>1</v>
      </c>
      <c r="I211" s="209"/>
      <c r="J211" s="14"/>
      <c r="K211" s="14"/>
      <c r="L211" s="206"/>
      <c r="M211" s="210"/>
      <c r="N211" s="211"/>
      <c r="O211" s="211"/>
      <c r="P211" s="211"/>
      <c r="Q211" s="211"/>
      <c r="R211" s="211"/>
      <c r="S211" s="211"/>
      <c r="T211" s="21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07" t="s">
        <v>123</v>
      </c>
      <c r="AU211" s="207" t="s">
        <v>117</v>
      </c>
      <c r="AV211" s="14" t="s">
        <v>78</v>
      </c>
      <c r="AW211" s="14" t="s">
        <v>30</v>
      </c>
      <c r="AX211" s="14" t="s">
        <v>73</v>
      </c>
      <c r="AY211" s="207" t="s">
        <v>109</v>
      </c>
    </row>
    <row r="212" s="13" customFormat="1">
      <c r="A212" s="13"/>
      <c r="B212" s="197"/>
      <c r="C212" s="13"/>
      <c r="D212" s="198" t="s">
        <v>123</v>
      </c>
      <c r="E212" s="199" t="s">
        <v>1</v>
      </c>
      <c r="F212" s="200" t="s">
        <v>117</v>
      </c>
      <c r="G212" s="13"/>
      <c r="H212" s="201">
        <v>2</v>
      </c>
      <c r="I212" s="202"/>
      <c r="J212" s="13"/>
      <c r="K212" s="13"/>
      <c r="L212" s="197"/>
      <c r="M212" s="203"/>
      <c r="N212" s="204"/>
      <c r="O212" s="204"/>
      <c r="P212" s="204"/>
      <c r="Q212" s="204"/>
      <c r="R212" s="204"/>
      <c r="S212" s="204"/>
      <c r="T212" s="20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9" t="s">
        <v>123</v>
      </c>
      <c r="AU212" s="199" t="s">
        <v>117</v>
      </c>
      <c r="AV212" s="13" t="s">
        <v>117</v>
      </c>
      <c r="AW212" s="13" t="s">
        <v>30</v>
      </c>
      <c r="AX212" s="13" t="s">
        <v>73</v>
      </c>
      <c r="AY212" s="199" t="s">
        <v>109</v>
      </c>
    </row>
    <row r="213" s="15" customFormat="1">
      <c r="A213" s="15"/>
      <c r="B213" s="213"/>
      <c r="C213" s="15"/>
      <c r="D213" s="198" t="s">
        <v>123</v>
      </c>
      <c r="E213" s="214" t="s">
        <v>1</v>
      </c>
      <c r="F213" s="215" t="s">
        <v>159</v>
      </c>
      <c r="G213" s="15"/>
      <c r="H213" s="216">
        <v>3</v>
      </c>
      <c r="I213" s="217"/>
      <c r="J213" s="15"/>
      <c r="K213" s="15"/>
      <c r="L213" s="213"/>
      <c r="M213" s="218"/>
      <c r="N213" s="219"/>
      <c r="O213" s="219"/>
      <c r="P213" s="219"/>
      <c r="Q213" s="219"/>
      <c r="R213" s="219"/>
      <c r="S213" s="219"/>
      <c r="T213" s="22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14" t="s">
        <v>123</v>
      </c>
      <c r="AU213" s="214" t="s">
        <v>117</v>
      </c>
      <c r="AV213" s="15" t="s">
        <v>116</v>
      </c>
      <c r="AW213" s="15" t="s">
        <v>30</v>
      </c>
      <c r="AX213" s="15" t="s">
        <v>78</v>
      </c>
      <c r="AY213" s="214" t="s">
        <v>109</v>
      </c>
    </row>
    <row r="214" s="2" customFormat="1" ht="21.75" customHeight="1">
      <c r="A214" s="37"/>
      <c r="B214" s="182"/>
      <c r="C214" s="183" t="s">
        <v>292</v>
      </c>
      <c r="D214" s="183" t="s">
        <v>112</v>
      </c>
      <c r="E214" s="184" t="s">
        <v>293</v>
      </c>
      <c r="F214" s="185" t="s">
        <v>294</v>
      </c>
      <c r="G214" s="186" t="s">
        <v>282</v>
      </c>
      <c r="H214" s="187">
        <v>4</v>
      </c>
      <c r="I214" s="188"/>
      <c r="J214" s="189">
        <f>ROUND(I214*H214,2)</f>
        <v>0</v>
      </c>
      <c r="K214" s="190"/>
      <c r="L214" s="38"/>
      <c r="M214" s="191" t="s">
        <v>1</v>
      </c>
      <c r="N214" s="192" t="s">
        <v>39</v>
      </c>
      <c r="O214" s="76"/>
      <c r="P214" s="193">
        <f>O214*H214</f>
        <v>0</v>
      </c>
      <c r="Q214" s="193">
        <v>0</v>
      </c>
      <c r="R214" s="193">
        <f>Q214*H214</f>
        <v>0</v>
      </c>
      <c r="S214" s="193">
        <v>0.01584</v>
      </c>
      <c r="T214" s="194">
        <f>S214*H214</f>
        <v>0.06336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5" t="s">
        <v>196</v>
      </c>
      <c r="AT214" s="195" t="s">
        <v>112</v>
      </c>
      <c r="AU214" s="195" t="s">
        <v>117</v>
      </c>
      <c r="AY214" s="18" t="s">
        <v>109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8" t="s">
        <v>117</v>
      </c>
      <c r="BK214" s="196">
        <f>ROUND(I214*H214,2)</f>
        <v>0</v>
      </c>
      <c r="BL214" s="18" t="s">
        <v>196</v>
      </c>
      <c r="BM214" s="195" t="s">
        <v>295</v>
      </c>
    </row>
    <row r="215" s="14" customFormat="1">
      <c r="A215" s="14"/>
      <c r="B215" s="206"/>
      <c r="C215" s="14"/>
      <c r="D215" s="198" t="s">
        <v>123</v>
      </c>
      <c r="E215" s="207" t="s">
        <v>1</v>
      </c>
      <c r="F215" s="208" t="s">
        <v>275</v>
      </c>
      <c r="G215" s="14"/>
      <c r="H215" s="207" t="s">
        <v>1</v>
      </c>
      <c r="I215" s="209"/>
      <c r="J215" s="14"/>
      <c r="K215" s="14"/>
      <c r="L215" s="206"/>
      <c r="M215" s="210"/>
      <c r="N215" s="211"/>
      <c r="O215" s="211"/>
      <c r="P215" s="211"/>
      <c r="Q215" s="211"/>
      <c r="R215" s="211"/>
      <c r="S215" s="211"/>
      <c r="T215" s="21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7" t="s">
        <v>123</v>
      </c>
      <c r="AU215" s="207" t="s">
        <v>117</v>
      </c>
      <c r="AV215" s="14" t="s">
        <v>78</v>
      </c>
      <c r="AW215" s="14" t="s">
        <v>30</v>
      </c>
      <c r="AX215" s="14" t="s">
        <v>73</v>
      </c>
      <c r="AY215" s="207" t="s">
        <v>109</v>
      </c>
    </row>
    <row r="216" s="13" customFormat="1">
      <c r="A216" s="13"/>
      <c r="B216" s="197"/>
      <c r="C216" s="13"/>
      <c r="D216" s="198" t="s">
        <v>123</v>
      </c>
      <c r="E216" s="199" t="s">
        <v>1</v>
      </c>
      <c r="F216" s="200" t="s">
        <v>296</v>
      </c>
      <c r="G216" s="13"/>
      <c r="H216" s="201">
        <v>4</v>
      </c>
      <c r="I216" s="202"/>
      <c r="J216" s="13"/>
      <c r="K216" s="13"/>
      <c r="L216" s="197"/>
      <c r="M216" s="203"/>
      <c r="N216" s="204"/>
      <c r="O216" s="204"/>
      <c r="P216" s="204"/>
      <c r="Q216" s="204"/>
      <c r="R216" s="204"/>
      <c r="S216" s="204"/>
      <c r="T216" s="20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9" t="s">
        <v>123</v>
      </c>
      <c r="AU216" s="199" t="s">
        <v>117</v>
      </c>
      <c r="AV216" s="13" t="s">
        <v>117</v>
      </c>
      <c r="AW216" s="13" t="s">
        <v>30</v>
      </c>
      <c r="AX216" s="13" t="s">
        <v>78</v>
      </c>
      <c r="AY216" s="199" t="s">
        <v>109</v>
      </c>
    </row>
    <row r="217" s="2" customFormat="1" ht="21.75" customHeight="1">
      <c r="A217" s="37"/>
      <c r="B217" s="182"/>
      <c r="C217" s="183" t="s">
        <v>297</v>
      </c>
      <c r="D217" s="183" t="s">
        <v>112</v>
      </c>
      <c r="E217" s="184" t="s">
        <v>298</v>
      </c>
      <c r="F217" s="185" t="s">
        <v>299</v>
      </c>
      <c r="G217" s="186" t="s">
        <v>282</v>
      </c>
      <c r="H217" s="187">
        <v>7</v>
      </c>
      <c r="I217" s="188"/>
      <c r="J217" s="189">
        <f>ROUND(I217*H217,2)</f>
        <v>0</v>
      </c>
      <c r="K217" s="190"/>
      <c r="L217" s="38"/>
      <c r="M217" s="191" t="s">
        <v>1</v>
      </c>
      <c r="N217" s="192" t="s">
        <v>39</v>
      </c>
      <c r="O217" s="76"/>
      <c r="P217" s="193">
        <f>O217*H217</f>
        <v>0</v>
      </c>
      <c r="Q217" s="193">
        <v>0.0073200000000000001</v>
      </c>
      <c r="R217" s="193">
        <f>Q217*H217</f>
        <v>0.051240000000000001</v>
      </c>
      <c r="S217" s="193">
        <v>0</v>
      </c>
      <c r="T217" s="19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5" t="s">
        <v>196</v>
      </c>
      <c r="AT217" s="195" t="s">
        <v>112</v>
      </c>
      <c r="AU217" s="195" t="s">
        <v>117</v>
      </c>
      <c r="AY217" s="18" t="s">
        <v>109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8" t="s">
        <v>117</v>
      </c>
      <c r="BK217" s="196">
        <f>ROUND(I217*H217,2)</f>
        <v>0</v>
      </c>
      <c r="BL217" s="18" t="s">
        <v>196</v>
      </c>
      <c r="BM217" s="195" t="s">
        <v>300</v>
      </c>
    </row>
    <row r="218" s="14" customFormat="1">
      <c r="A218" s="14"/>
      <c r="B218" s="206"/>
      <c r="C218" s="14"/>
      <c r="D218" s="198" t="s">
        <v>123</v>
      </c>
      <c r="E218" s="207" t="s">
        <v>1</v>
      </c>
      <c r="F218" s="208" t="s">
        <v>268</v>
      </c>
      <c r="G218" s="14"/>
      <c r="H218" s="207" t="s">
        <v>1</v>
      </c>
      <c r="I218" s="209"/>
      <c r="J218" s="14"/>
      <c r="K218" s="14"/>
      <c r="L218" s="206"/>
      <c r="M218" s="210"/>
      <c r="N218" s="211"/>
      <c r="O218" s="211"/>
      <c r="P218" s="211"/>
      <c r="Q218" s="211"/>
      <c r="R218" s="211"/>
      <c r="S218" s="211"/>
      <c r="T218" s="21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7" t="s">
        <v>123</v>
      </c>
      <c r="AU218" s="207" t="s">
        <v>117</v>
      </c>
      <c r="AV218" s="14" t="s">
        <v>78</v>
      </c>
      <c r="AW218" s="14" t="s">
        <v>30</v>
      </c>
      <c r="AX218" s="14" t="s">
        <v>73</v>
      </c>
      <c r="AY218" s="207" t="s">
        <v>109</v>
      </c>
    </row>
    <row r="219" s="13" customFormat="1">
      <c r="A219" s="13"/>
      <c r="B219" s="197"/>
      <c r="C219" s="13"/>
      <c r="D219" s="198" t="s">
        <v>123</v>
      </c>
      <c r="E219" s="199" t="s">
        <v>1</v>
      </c>
      <c r="F219" s="200" t="s">
        <v>125</v>
      </c>
      <c r="G219" s="13"/>
      <c r="H219" s="201">
        <v>3</v>
      </c>
      <c r="I219" s="202"/>
      <c r="J219" s="13"/>
      <c r="K219" s="13"/>
      <c r="L219" s="197"/>
      <c r="M219" s="203"/>
      <c r="N219" s="204"/>
      <c r="O219" s="204"/>
      <c r="P219" s="204"/>
      <c r="Q219" s="204"/>
      <c r="R219" s="204"/>
      <c r="S219" s="204"/>
      <c r="T219" s="20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9" t="s">
        <v>123</v>
      </c>
      <c r="AU219" s="199" t="s">
        <v>117</v>
      </c>
      <c r="AV219" s="13" t="s">
        <v>117</v>
      </c>
      <c r="AW219" s="13" t="s">
        <v>30</v>
      </c>
      <c r="AX219" s="13" t="s">
        <v>73</v>
      </c>
      <c r="AY219" s="199" t="s">
        <v>109</v>
      </c>
    </row>
    <row r="220" s="14" customFormat="1">
      <c r="A220" s="14"/>
      <c r="B220" s="206"/>
      <c r="C220" s="14"/>
      <c r="D220" s="198" t="s">
        <v>123</v>
      </c>
      <c r="E220" s="207" t="s">
        <v>1</v>
      </c>
      <c r="F220" s="208" t="s">
        <v>268</v>
      </c>
      <c r="G220" s="14"/>
      <c r="H220" s="207" t="s">
        <v>1</v>
      </c>
      <c r="I220" s="209"/>
      <c r="J220" s="14"/>
      <c r="K220" s="14"/>
      <c r="L220" s="206"/>
      <c r="M220" s="210"/>
      <c r="N220" s="211"/>
      <c r="O220" s="211"/>
      <c r="P220" s="211"/>
      <c r="Q220" s="211"/>
      <c r="R220" s="211"/>
      <c r="S220" s="211"/>
      <c r="T220" s="21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07" t="s">
        <v>123</v>
      </c>
      <c r="AU220" s="207" t="s">
        <v>117</v>
      </c>
      <c r="AV220" s="14" t="s">
        <v>78</v>
      </c>
      <c r="AW220" s="14" t="s">
        <v>30</v>
      </c>
      <c r="AX220" s="14" t="s">
        <v>73</v>
      </c>
      <c r="AY220" s="207" t="s">
        <v>109</v>
      </c>
    </row>
    <row r="221" s="13" customFormat="1">
      <c r="A221" s="13"/>
      <c r="B221" s="197"/>
      <c r="C221" s="13"/>
      <c r="D221" s="198" t="s">
        <v>123</v>
      </c>
      <c r="E221" s="199" t="s">
        <v>1</v>
      </c>
      <c r="F221" s="200" t="s">
        <v>116</v>
      </c>
      <c r="G221" s="13"/>
      <c r="H221" s="201">
        <v>4</v>
      </c>
      <c r="I221" s="202"/>
      <c r="J221" s="13"/>
      <c r="K221" s="13"/>
      <c r="L221" s="197"/>
      <c r="M221" s="203"/>
      <c r="N221" s="204"/>
      <c r="O221" s="204"/>
      <c r="P221" s="204"/>
      <c r="Q221" s="204"/>
      <c r="R221" s="204"/>
      <c r="S221" s="204"/>
      <c r="T221" s="20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9" t="s">
        <v>123</v>
      </c>
      <c r="AU221" s="199" t="s">
        <v>117</v>
      </c>
      <c r="AV221" s="13" t="s">
        <v>117</v>
      </c>
      <c r="AW221" s="13" t="s">
        <v>30</v>
      </c>
      <c r="AX221" s="13" t="s">
        <v>73</v>
      </c>
      <c r="AY221" s="199" t="s">
        <v>109</v>
      </c>
    </row>
    <row r="222" s="15" customFormat="1">
      <c r="A222" s="15"/>
      <c r="B222" s="213"/>
      <c r="C222" s="15"/>
      <c r="D222" s="198" t="s">
        <v>123</v>
      </c>
      <c r="E222" s="214" t="s">
        <v>1</v>
      </c>
      <c r="F222" s="215" t="s">
        <v>159</v>
      </c>
      <c r="G222" s="15"/>
      <c r="H222" s="216">
        <v>7</v>
      </c>
      <c r="I222" s="217"/>
      <c r="J222" s="15"/>
      <c r="K222" s="15"/>
      <c r="L222" s="213"/>
      <c r="M222" s="218"/>
      <c r="N222" s="219"/>
      <c r="O222" s="219"/>
      <c r="P222" s="219"/>
      <c r="Q222" s="219"/>
      <c r="R222" s="219"/>
      <c r="S222" s="219"/>
      <c r="T222" s="22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14" t="s">
        <v>123</v>
      </c>
      <c r="AU222" s="214" t="s">
        <v>117</v>
      </c>
      <c r="AV222" s="15" t="s">
        <v>116</v>
      </c>
      <c r="AW222" s="15" t="s">
        <v>30</v>
      </c>
      <c r="AX222" s="15" t="s">
        <v>78</v>
      </c>
      <c r="AY222" s="214" t="s">
        <v>109</v>
      </c>
    </row>
    <row r="223" s="2" customFormat="1" ht="21.75" customHeight="1">
      <c r="A223" s="37"/>
      <c r="B223" s="182"/>
      <c r="C223" s="183" t="s">
        <v>301</v>
      </c>
      <c r="D223" s="183" t="s">
        <v>112</v>
      </c>
      <c r="E223" s="184" t="s">
        <v>302</v>
      </c>
      <c r="F223" s="185" t="s">
        <v>303</v>
      </c>
      <c r="G223" s="186" t="s">
        <v>282</v>
      </c>
      <c r="H223" s="187">
        <v>3</v>
      </c>
      <c r="I223" s="188"/>
      <c r="J223" s="189">
        <f>ROUND(I223*H223,2)</f>
        <v>0</v>
      </c>
      <c r="K223" s="190"/>
      <c r="L223" s="38"/>
      <c r="M223" s="191" t="s">
        <v>1</v>
      </c>
      <c r="N223" s="192" t="s">
        <v>39</v>
      </c>
      <c r="O223" s="76"/>
      <c r="P223" s="193">
        <f>O223*H223</f>
        <v>0</v>
      </c>
      <c r="Q223" s="193">
        <v>0.01363</v>
      </c>
      <c r="R223" s="193">
        <f>Q223*H223</f>
        <v>0.040889999999999996</v>
      </c>
      <c r="S223" s="193">
        <v>0</v>
      </c>
      <c r="T223" s="19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5" t="s">
        <v>196</v>
      </c>
      <c r="AT223" s="195" t="s">
        <v>112</v>
      </c>
      <c r="AU223" s="195" t="s">
        <v>117</v>
      </c>
      <c r="AY223" s="18" t="s">
        <v>109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8" t="s">
        <v>117</v>
      </c>
      <c r="BK223" s="196">
        <f>ROUND(I223*H223,2)</f>
        <v>0</v>
      </c>
      <c r="BL223" s="18" t="s">
        <v>196</v>
      </c>
      <c r="BM223" s="195" t="s">
        <v>304</v>
      </c>
    </row>
    <row r="224" s="14" customFormat="1">
      <c r="A224" s="14"/>
      <c r="B224" s="206"/>
      <c r="C224" s="14"/>
      <c r="D224" s="198" t="s">
        <v>123</v>
      </c>
      <c r="E224" s="207" t="s">
        <v>1</v>
      </c>
      <c r="F224" s="208" t="s">
        <v>271</v>
      </c>
      <c r="G224" s="14"/>
      <c r="H224" s="207" t="s">
        <v>1</v>
      </c>
      <c r="I224" s="209"/>
      <c r="J224" s="14"/>
      <c r="K224" s="14"/>
      <c r="L224" s="206"/>
      <c r="M224" s="210"/>
      <c r="N224" s="211"/>
      <c r="O224" s="211"/>
      <c r="P224" s="211"/>
      <c r="Q224" s="211"/>
      <c r="R224" s="211"/>
      <c r="S224" s="211"/>
      <c r="T224" s="21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7" t="s">
        <v>123</v>
      </c>
      <c r="AU224" s="207" t="s">
        <v>117</v>
      </c>
      <c r="AV224" s="14" t="s">
        <v>78</v>
      </c>
      <c r="AW224" s="14" t="s">
        <v>30</v>
      </c>
      <c r="AX224" s="14" t="s">
        <v>73</v>
      </c>
      <c r="AY224" s="207" t="s">
        <v>109</v>
      </c>
    </row>
    <row r="225" s="13" customFormat="1">
      <c r="A225" s="13"/>
      <c r="B225" s="197"/>
      <c r="C225" s="13"/>
      <c r="D225" s="198" t="s">
        <v>123</v>
      </c>
      <c r="E225" s="199" t="s">
        <v>1</v>
      </c>
      <c r="F225" s="200" t="s">
        <v>78</v>
      </c>
      <c r="G225" s="13"/>
      <c r="H225" s="201">
        <v>1</v>
      </c>
      <c r="I225" s="202"/>
      <c r="J225" s="13"/>
      <c r="K225" s="13"/>
      <c r="L225" s="197"/>
      <c r="M225" s="203"/>
      <c r="N225" s="204"/>
      <c r="O225" s="204"/>
      <c r="P225" s="204"/>
      <c r="Q225" s="204"/>
      <c r="R225" s="204"/>
      <c r="S225" s="204"/>
      <c r="T225" s="20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9" t="s">
        <v>123</v>
      </c>
      <c r="AU225" s="199" t="s">
        <v>117</v>
      </c>
      <c r="AV225" s="13" t="s">
        <v>117</v>
      </c>
      <c r="AW225" s="13" t="s">
        <v>30</v>
      </c>
      <c r="AX225" s="13" t="s">
        <v>73</v>
      </c>
      <c r="AY225" s="199" t="s">
        <v>109</v>
      </c>
    </row>
    <row r="226" s="14" customFormat="1">
      <c r="A226" s="14"/>
      <c r="B226" s="206"/>
      <c r="C226" s="14"/>
      <c r="D226" s="198" t="s">
        <v>123</v>
      </c>
      <c r="E226" s="207" t="s">
        <v>1</v>
      </c>
      <c r="F226" s="208" t="s">
        <v>273</v>
      </c>
      <c r="G226" s="14"/>
      <c r="H226" s="207" t="s">
        <v>1</v>
      </c>
      <c r="I226" s="209"/>
      <c r="J226" s="14"/>
      <c r="K226" s="14"/>
      <c r="L226" s="206"/>
      <c r="M226" s="210"/>
      <c r="N226" s="211"/>
      <c r="O226" s="211"/>
      <c r="P226" s="211"/>
      <c r="Q226" s="211"/>
      <c r="R226" s="211"/>
      <c r="S226" s="211"/>
      <c r="T226" s="21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7" t="s">
        <v>123</v>
      </c>
      <c r="AU226" s="207" t="s">
        <v>117</v>
      </c>
      <c r="AV226" s="14" t="s">
        <v>78</v>
      </c>
      <c r="AW226" s="14" t="s">
        <v>30</v>
      </c>
      <c r="AX226" s="14" t="s">
        <v>73</v>
      </c>
      <c r="AY226" s="207" t="s">
        <v>109</v>
      </c>
    </row>
    <row r="227" s="13" customFormat="1">
      <c r="A227" s="13"/>
      <c r="B227" s="197"/>
      <c r="C227" s="13"/>
      <c r="D227" s="198" t="s">
        <v>123</v>
      </c>
      <c r="E227" s="199" t="s">
        <v>1</v>
      </c>
      <c r="F227" s="200" t="s">
        <v>117</v>
      </c>
      <c r="G227" s="13"/>
      <c r="H227" s="201">
        <v>2</v>
      </c>
      <c r="I227" s="202"/>
      <c r="J227" s="13"/>
      <c r="K227" s="13"/>
      <c r="L227" s="197"/>
      <c r="M227" s="203"/>
      <c r="N227" s="204"/>
      <c r="O227" s="204"/>
      <c r="P227" s="204"/>
      <c r="Q227" s="204"/>
      <c r="R227" s="204"/>
      <c r="S227" s="204"/>
      <c r="T227" s="20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9" t="s">
        <v>123</v>
      </c>
      <c r="AU227" s="199" t="s">
        <v>117</v>
      </c>
      <c r="AV227" s="13" t="s">
        <v>117</v>
      </c>
      <c r="AW227" s="13" t="s">
        <v>30</v>
      </c>
      <c r="AX227" s="13" t="s">
        <v>73</v>
      </c>
      <c r="AY227" s="199" t="s">
        <v>109</v>
      </c>
    </row>
    <row r="228" s="15" customFormat="1">
      <c r="A228" s="15"/>
      <c r="B228" s="213"/>
      <c r="C228" s="15"/>
      <c r="D228" s="198" t="s">
        <v>123</v>
      </c>
      <c r="E228" s="214" t="s">
        <v>1</v>
      </c>
      <c r="F228" s="215" t="s">
        <v>159</v>
      </c>
      <c r="G228" s="15"/>
      <c r="H228" s="216">
        <v>3</v>
      </c>
      <c r="I228" s="217"/>
      <c r="J228" s="15"/>
      <c r="K228" s="15"/>
      <c r="L228" s="213"/>
      <c r="M228" s="218"/>
      <c r="N228" s="219"/>
      <c r="O228" s="219"/>
      <c r="P228" s="219"/>
      <c r="Q228" s="219"/>
      <c r="R228" s="219"/>
      <c r="S228" s="219"/>
      <c r="T228" s="22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14" t="s">
        <v>123</v>
      </c>
      <c r="AU228" s="214" t="s">
        <v>117</v>
      </c>
      <c r="AV228" s="15" t="s">
        <v>116</v>
      </c>
      <c r="AW228" s="15" t="s">
        <v>30</v>
      </c>
      <c r="AX228" s="15" t="s">
        <v>78</v>
      </c>
      <c r="AY228" s="214" t="s">
        <v>109</v>
      </c>
    </row>
    <row r="229" s="2" customFormat="1" ht="21.75" customHeight="1">
      <c r="A229" s="37"/>
      <c r="B229" s="182"/>
      <c r="C229" s="183" t="s">
        <v>305</v>
      </c>
      <c r="D229" s="183" t="s">
        <v>112</v>
      </c>
      <c r="E229" s="184" t="s">
        <v>306</v>
      </c>
      <c r="F229" s="185" t="s">
        <v>307</v>
      </c>
      <c r="G229" s="186" t="s">
        <v>282</v>
      </c>
      <c r="H229" s="187">
        <v>4</v>
      </c>
      <c r="I229" s="188"/>
      <c r="J229" s="189">
        <f>ROUND(I229*H229,2)</f>
        <v>0</v>
      </c>
      <c r="K229" s="190"/>
      <c r="L229" s="38"/>
      <c r="M229" s="191" t="s">
        <v>1</v>
      </c>
      <c r="N229" s="192" t="s">
        <v>39</v>
      </c>
      <c r="O229" s="76"/>
      <c r="P229" s="193">
        <f>O229*H229</f>
        <v>0</v>
      </c>
      <c r="Q229" s="193">
        <v>0.017520000000000001</v>
      </c>
      <c r="R229" s="193">
        <f>Q229*H229</f>
        <v>0.070080000000000003</v>
      </c>
      <c r="S229" s="193">
        <v>0</v>
      </c>
      <c r="T229" s="19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5" t="s">
        <v>196</v>
      </c>
      <c r="AT229" s="195" t="s">
        <v>112</v>
      </c>
      <c r="AU229" s="195" t="s">
        <v>117</v>
      </c>
      <c r="AY229" s="18" t="s">
        <v>109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8" t="s">
        <v>117</v>
      </c>
      <c r="BK229" s="196">
        <f>ROUND(I229*H229,2)</f>
        <v>0</v>
      </c>
      <c r="BL229" s="18" t="s">
        <v>196</v>
      </c>
      <c r="BM229" s="195" t="s">
        <v>308</v>
      </c>
    </row>
    <row r="230" s="14" customFormat="1">
      <c r="A230" s="14"/>
      <c r="B230" s="206"/>
      <c r="C230" s="14"/>
      <c r="D230" s="198" t="s">
        <v>123</v>
      </c>
      <c r="E230" s="207" t="s">
        <v>1</v>
      </c>
      <c r="F230" s="208" t="s">
        <v>275</v>
      </c>
      <c r="G230" s="14"/>
      <c r="H230" s="207" t="s">
        <v>1</v>
      </c>
      <c r="I230" s="209"/>
      <c r="J230" s="14"/>
      <c r="K230" s="14"/>
      <c r="L230" s="206"/>
      <c r="M230" s="210"/>
      <c r="N230" s="211"/>
      <c r="O230" s="211"/>
      <c r="P230" s="211"/>
      <c r="Q230" s="211"/>
      <c r="R230" s="211"/>
      <c r="S230" s="211"/>
      <c r="T230" s="21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7" t="s">
        <v>123</v>
      </c>
      <c r="AU230" s="207" t="s">
        <v>117</v>
      </c>
      <c r="AV230" s="14" t="s">
        <v>78</v>
      </c>
      <c r="AW230" s="14" t="s">
        <v>30</v>
      </c>
      <c r="AX230" s="14" t="s">
        <v>73</v>
      </c>
      <c r="AY230" s="207" t="s">
        <v>109</v>
      </c>
    </row>
    <row r="231" s="13" customFormat="1">
      <c r="A231" s="13"/>
      <c r="B231" s="197"/>
      <c r="C231" s="13"/>
      <c r="D231" s="198" t="s">
        <v>123</v>
      </c>
      <c r="E231" s="199" t="s">
        <v>1</v>
      </c>
      <c r="F231" s="200" t="s">
        <v>296</v>
      </c>
      <c r="G231" s="13"/>
      <c r="H231" s="201">
        <v>4</v>
      </c>
      <c r="I231" s="202"/>
      <c r="J231" s="13"/>
      <c r="K231" s="13"/>
      <c r="L231" s="197"/>
      <c r="M231" s="203"/>
      <c r="N231" s="204"/>
      <c r="O231" s="204"/>
      <c r="P231" s="204"/>
      <c r="Q231" s="204"/>
      <c r="R231" s="204"/>
      <c r="S231" s="204"/>
      <c r="T231" s="20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99" t="s">
        <v>123</v>
      </c>
      <c r="AU231" s="199" t="s">
        <v>117</v>
      </c>
      <c r="AV231" s="13" t="s">
        <v>117</v>
      </c>
      <c r="AW231" s="13" t="s">
        <v>30</v>
      </c>
      <c r="AX231" s="13" t="s">
        <v>78</v>
      </c>
      <c r="AY231" s="199" t="s">
        <v>109</v>
      </c>
    </row>
    <row r="232" s="2" customFormat="1" ht="21.75" customHeight="1">
      <c r="A232" s="37"/>
      <c r="B232" s="182"/>
      <c r="C232" s="183" t="s">
        <v>309</v>
      </c>
      <c r="D232" s="183" t="s">
        <v>112</v>
      </c>
      <c r="E232" s="184" t="s">
        <v>310</v>
      </c>
      <c r="F232" s="185" t="s">
        <v>311</v>
      </c>
      <c r="G232" s="186" t="s">
        <v>282</v>
      </c>
      <c r="H232" s="187">
        <v>17</v>
      </c>
      <c r="I232" s="188"/>
      <c r="J232" s="189">
        <f>ROUND(I232*H232,2)</f>
        <v>0</v>
      </c>
      <c r="K232" s="190"/>
      <c r="L232" s="38"/>
      <c r="M232" s="191" t="s">
        <v>1</v>
      </c>
      <c r="N232" s="192" t="s">
        <v>39</v>
      </c>
      <c r="O232" s="76"/>
      <c r="P232" s="193">
        <f>O232*H232</f>
        <v>0</v>
      </c>
      <c r="Q232" s="193">
        <v>0</v>
      </c>
      <c r="R232" s="193">
        <f>Q232*H232</f>
        <v>0</v>
      </c>
      <c r="S232" s="193">
        <v>0.011730000000000001</v>
      </c>
      <c r="T232" s="194">
        <f>S232*H232</f>
        <v>0.19941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5" t="s">
        <v>196</v>
      </c>
      <c r="AT232" s="195" t="s">
        <v>112</v>
      </c>
      <c r="AU232" s="195" t="s">
        <v>117</v>
      </c>
      <c r="AY232" s="18" t="s">
        <v>109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18" t="s">
        <v>117</v>
      </c>
      <c r="BK232" s="196">
        <f>ROUND(I232*H232,2)</f>
        <v>0</v>
      </c>
      <c r="BL232" s="18" t="s">
        <v>196</v>
      </c>
      <c r="BM232" s="195" t="s">
        <v>312</v>
      </c>
    </row>
    <row r="233" s="13" customFormat="1">
      <c r="A233" s="13"/>
      <c r="B233" s="197"/>
      <c r="C233" s="13"/>
      <c r="D233" s="198" t="s">
        <v>123</v>
      </c>
      <c r="E233" s="199" t="s">
        <v>1</v>
      </c>
      <c r="F233" s="200" t="s">
        <v>313</v>
      </c>
      <c r="G233" s="13"/>
      <c r="H233" s="201">
        <v>16</v>
      </c>
      <c r="I233" s="202"/>
      <c r="J233" s="13"/>
      <c r="K233" s="13"/>
      <c r="L233" s="197"/>
      <c r="M233" s="203"/>
      <c r="N233" s="204"/>
      <c r="O233" s="204"/>
      <c r="P233" s="204"/>
      <c r="Q233" s="204"/>
      <c r="R233" s="204"/>
      <c r="S233" s="204"/>
      <c r="T233" s="20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9" t="s">
        <v>123</v>
      </c>
      <c r="AU233" s="199" t="s">
        <v>117</v>
      </c>
      <c r="AV233" s="13" t="s">
        <v>117</v>
      </c>
      <c r="AW233" s="13" t="s">
        <v>30</v>
      </c>
      <c r="AX233" s="13" t="s">
        <v>73</v>
      </c>
      <c r="AY233" s="199" t="s">
        <v>109</v>
      </c>
    </row>
    <row r="234" s="13" customFormat="1">
      <c r="A234" s="13"/>
      <c r="B234" s="197"/>
      <c r="C234" s="13"/>
      <c r="D234" s="198" t="s">
        <v>123</v>
      </c>
      <c r="E234" s="199" t="s">
        <v>1</v>
      </c>
      <c r="F234" s="200" t="s">
        <v>314</v>
      </c>
      <c r="G234" s="13"/>
      <c r="H234" s="201">
        <v>1</v>
      </c>
      <c r="I234" s="202"/>
      <c r="J234" s="13"/>
      <c r="K234" s="13"/>
      <c r="L234" s="197"/>
      <c r="M234" s="203"/>
      <c r="N234" s="204"/>
      <c r="O234" s="204"/>
      <c r="P234" s="204"/>
      <c r="Q234" s="204"/>
      <c r="R234" s="204"/>
      <c r="S234" s="204"/>
      <c r="T234" s="20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9" t="s">
        <v>123</v>
      </c>
      <c r="AU234" s="199" t="s">
        <v>117</v>
      </c>
      <c r="AV234" s="13" t="s">
        <v>117</v>
      </c>
      <c r="AW234" s="13" t="s">
        <v>30</v>
      </c>
      <c r="AX234" s="13" t="s">
        <v>73</v>
      </c>
      <c r="AY234" s="199" t="s">
        <v>109</v>
      </c>
    </row>
    <row r="235" s="15" customFormat="1">
      <c r="A235" s="15"/>
      <c r="B235" s="213"/>
      <c r="C235" s="15"/>
      <c r="D235" s="198" t="s">
        <v>123</v>
      </c>
      <c r="E235" s="214" t="s">
        <v>1</v>
      </c>
      <c r="F235" s="215" t="s">
        <v>159</v>
      </c>
      <c r="G235" s="15"/>
      <c r="H235" s="216">
        <v>17</v>
      </c>
      <c r="I235" s="217"/>
      <c r="J235" s="15"/>
      <c r="K235" s="15"/>
      <c r="L235" s="213"/>
      <c r="M235" s="218"/>
      <c r="N235" s="219"/>
      <c r="O235" s="219"/>
      <c r="P235" s="219"/>
      <c r="Q235" s="219"/>
      <c r="R235" s="219"/>
      <c r="S235" s="219"/>
      <c r="T235" s="22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14" t="s">
        <v>123</v>
      </c>
      <c r="AU235" s="214" t="s">
        <v>117</v>
      </c>
      <c r="AV235" s="15" t="s">
        <v>116</v>
      </c>
      <c r="AW235" s="15" t="s">
        <v>30</v>
      </c>
      <c r="AX235" s="15" t="s">
        <v>78</v>
      </c>
      <c r="AY235" s="214" t="s">
        <v>109</v>
      </c>
    </row>
    <row r="236" s="2" customFormat="1" ht="21.75" customHeight="1">
      <c r="A236" s="37"/>
      <c r="B236" s="182"/>
      <c r="C236" s="183" t="s">
        <v>315</v>
      </c>
      <c r="D236" s="183" t="s">
        <v>112</v>
      </c>
      <c r="E236" s="184" t="s">
        <v>316</v>
      </c>
      <c r="F236" s="185" t="s">
        <v>317</v>
      </c>
      <c r="G236" s="186" t="s">
        <v>136</v>
      </c>
      <c r="H236" s="187">
        <v>16.899999999999999</v>
      </c>
      <c r="I236" s="188"/>
      <c r="J236" s="189">
        <f>ROUND(I236*H236,2)</f>
        <v>0</v>
      </c>
      <c r="K236" s="190"/>
      <c r="L236" s="38"/>
      <c r="M236" s="191" t="s">
        <v>1</v>
      </c>
      <c r="N236" s="192" t="s">
        <v>39</v>
      </c>
      <c r="O236" s="76"/>
      <c r="P236" s="193">
        <f>O236*H236</f>
        <v>0</v>
      </c>
      <c r="Q236" s="193">
        <v>3.0000000000000001E-05</v>
      </c>
      <c r="R236" s="193">
        <f>Q236*H236</f>
        <v>0.00050699999999999996</v>
      </c>
      <c r="S236" s="193">
        <v>0</v>
      </c>
      <c r="T236" s="19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5" t="s">
        <v>196</v>
      </c>
      <c r="AT236" s="195" t="s">
        <v>112</v>
      </c>
      <c r="AU236" s="195" t="s">
        <v>117</v>
      </c>
      <c r="AY236" s="18" t="s">
        <v>109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8" t="s">
        <v>117</v>
      </c>
      <c r="BK236" s="196">
        <f>ROUND(I236*H236,2)</f>
        <v>0</v>
      </c>
      <c r="BL236" s="18" t="s">
        <v>196</v>
      </c>
      <c r="BM236" s="195" t="s">
        <v>318</v>
      </c>
    </row>
    <row r="237" s="13" customFormat="1">
      <c r="A237" s="13"/>
      <c r="B237" s="197"/>
      <c r="C237" s="13"/>
      <c r="D237" s="198" t="s">
        <v>123</v>
      </c>
      <c r="E237" s="199" t="s">
        <v>1</v>
      </c>
      <c r="F237" s="200" t="s">
        <v>313</v>
      </c>
      <c r="G237" s="13"/>
      <c r="H237" s="201">
        <v>16</v>
      </c>
      <c r="I237" s="202"/>
      <c r="J237" s="13"/>
      <c r="K237" s="13"/>
      <c r="L237" s="197"/>
      <c r="M237" s="203"/>
      <c r="N237" s="204"/>
      <c r="O237" s="204"/>
      <c r="P237" s="204"/>
      <c r="Q237" s="204"/>
      <c r="R237" s="204"/>
      <c r="S237" s="204"/>
      <c r="T237" s="20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9" t="s">
        <v>123</v>
      </c>
      <c r="AU237" s="199" t="s">
        <v>117</v>
      </c>
      <c r="AV237" s="13" t="s">
        <v>117</v>
      </c>
      <c r="AW237" s="13" t="s">
        <v>30</v>
      </c>
      <c r="AX237" s="13" t="s">
        <v>73</v>
      </c>
      <c r="AY237" s="199" t="s">
        <v>109</v>
      </c>
    </row>
    <row r="238" s="13" customFormat="1">
      <c r="A238" s="13"/>
      <c r="B238" s="197"/>
      <c r="C238" s="13"/>
      <c r="D238" s="198" t="s">
        <v>123</v>
      </c>
      <c r="E238" s="199" t="s">
        <v>1</v>
      </c>
      <c r="F238" s="200" t="s">
        <v>319</v>
      </c>
      <c r="G238" s="13"/>
      <c r="H238" s="201">
        <v>0.59999999999999998</v>
      </c>
      <c r="I238" s="202"/>
      <c r="J238" s="13"/>
      <c r="K238" s="13"/>
      <c r="L238" s="197"/>
      <c r="M238" s="203"/>
      <c r="N238" s="204"/>
      <c r="O238" s="204"/>
      <c r="P238" s="204"/>
      <c r="Q238" s="204"/>
      <c r="R238" s="204"/>
      <c r="S238" s="204"/>
      <c r="T238" s="20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9" t="s">
        <v>123</v>
      </c>
      <c r="AU238" s="199" t="s">
        <v>117</v>
      </c>
      <c r="AV238" s="13" t="s">
        <v>117</v>
      </c>
      <c r="AW238" s="13" t="s">
        <v>30</v>
      </c>
      <c r="AX238" s="13" t="s">
        <v>73</v>
      </c>
      <c r="AY238" s="199" t="s">
        <v>109</v>
      </c>
    </row>
    <row r="239" s="13" customFormat="1">
      <c r="A239" s="13"/>
      <c r="B239" s="197"/>
      <c r="C239" s="13"/>
      <c r="D239" s="198" t="s">
        <v>123</v>
      </c>
      <c r="E239" s="199" t="s">
        <v>1</v>
      </c>
      <c r="F239" s="200" t="s">
        <v>320</v>
      </c>
      <c r="G239" s="13"/>
      <c r="H239" s="201">
        <v>0.29999999999999999</v>
      </c>
      <c r="I239" s="202"/>
      <c r="J239" s="13"/>
      <c r="K239" s="13"/>
      <c r="L239" s="197"/>
      <c r="M239" s="203"/>
      <c r="N239" s="204"/>
      <c r="O239" s="204"/>
      <c r="P239" s="204"/>
      <c r="Q239" s="204"/>
      <c r="R239" s="204"/>
      <c r="S239" s="204"/>
      <c r="T239" s="20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9" t="s">
        <v>123</v>
      </c>
      <c r="AU239" s="199" t="s">
        <v>117</v>
      </c>
      <c r="AV239" s="13" t="s">
        <v>117</v>
      </c>
      <c r="AW239" s="13" t="s">
        <v>30</v>
      </c>
      <c r="AX239" s="13" t="s">
        <v>73</v>
      </c>
      <c r="AY239" s="199" t="s">
        <v>109</v>
      </c>
    </row>
    <row r="240" s="15" customFormat="1">
      <c r="A240" s="15"/>
      <c r="B240" s="213"/>
      <c r="C240" s="15"/>
      <c r="D240" s="198" t="s">
        <v>123</v>
      </c>
      <c r="E240" s="214" t="s">
        <v>1</v>
      </c>
      <c r="F240" s="215" t="s">
        <v>159</v>
      </c>
      <c r="G240" s="15"/>
      <c r="H240" s="216">
        <v>16.899999999999999</v>
      </c>
      <c r="I240" s="217"/>
      <c r="J240" s="15"/>
      <c r="K240" s="15"/>
      <c r="L240" s="213"/>
      <c r="M240" s="218"/>
      <c r="N240" s="219"/>
      <c r="O240" s="219"/>
      <c r="P240" s="219"/>
      <c r="Q240" s="219"/>
      <c r="R240" s="219"/>
      <c r="S240" s="219"/>
      <c r="T240" s="22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14" t="s">
        <v>123</v>
      </c>
      <c r="AU240" s="214" t="s">
        <v>117</v>
      </c>
      <c r="AV240" s="15" t="s">
        <v>116</v>
      </c>
      <c r="AW240" s="15" t="s">
        <v>30</v>
      </c>
      <c r="AX240" s="15" t="s">
        <v>78</v>
      </c>
      <c r="AY240" s="214" t="s">
        <v>109</v>
      </c>
    </row>
    <row r="241" s="2" customFormat="1" ht="16.5" customHeight="1">
      <c r="A241" s="37"/>
      <c r="B241" s="182"/>
      <c r="C241" s="221" t="s">
        <v>321</v>
      </c>
      <c r="D241" s="221" t="s">
        <v>172</v>
      </c>
      <c r="E241" s="222" t="s">
        <v>322</v>
      </c>
      <c r="F241" s="223" t="s">
        <v>323</v>
      </c>
      <c r="G241" s="224" t="s">
        <v>121</v>
      </c>
      <c r="H241" s="225">
        <v>0.052999999999999998</v>
      </c>
      <c r="I241" s="226"/>
      <c r="J241" s="227">
        <f>ROUND(I241*H241,2)</f>
        <v>0</v>
      </c>
      <c r="K241" s="228"/>
      <c r="L241" s="229"/>
      <c r="M241" s="230" t="s">
        <v>1</v>
      </c>
      <c r="N241" s="231" t="s">
        <v>39</v>
      </c>
      <c r="O241" s="76"/>
      <c r="P241" s="193">
        <f>O241*H241</f>
        <v>0</v>
      </c>
      <c r="Q241" s="193">
        <v>0.55000000000000004</v>
      </c>
      <c r="R241" s="193">
        <f>Q241*H241</f>
        <v>0.029150000000000002</v>
      </c>
      <c r="S241" s="193">
        <v>0</v>
      </c>
      <c r="T241" s="19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5" t="s">
        <v>284</v>
      </c>
      <c r="AT241" s="195" t="s">
        <v>172</v>
      </c>
      <c r="AU241" s="195" t="s">
        <v>117</v>
      </c>
      <c r="AY241" s="18" t="s">
        <v>109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8" t="s">
        <v>117</v>
      </c>
      <c r="BK241" s="196">
        <f>ROUND(I241*H241,2)</f>
        <v>0</v>
      </c>
      <c r="BL241" s="18" t="s">
        <v>196</v>
      </c>
      <c r="BM241" s="195" t="s">
        <v>324</v>
      </c>
    </row>
    <row r="242" s="13" customFormat="1">
      <c r="A242" s="13"/>
      <c r="B242" s="197"/>
      <c r="C242" s="13"/>
      <c r="D242" s="198" t="s">
        <v>123</v>
      </c>
      <c r="E242" s="199" t="s">
        <v>1</v>
      </c>
      <c r="F242" s="200" t="s">
        <v>325</v>
      </c>
      <c r="G242" s="13"/>
      <c r="H242" s="201">
        <v>0.052999999999999998</v>
      </c>
      <c r="I242" s="202"/>
      <c r="J242" s="13"/>
      <c r="K242" s="13"/>
      <c r="L242" s="197"/>
      <c r="M242" s="203"/>
      <c r="N242" s="204"/>
      <c r="O242" s="204"/>
      <c r="P242" s="204"/>
      <c r="Q242" s="204"/>
      <c r="R242" s="204"/>
      <c r="S242" s="204"/>
      <c r="T242" s="20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9" t="s">
        <v>123</v>
      </c>
      <c r="AU242" s="199" t="s">
        <v>117</v>
      </c>
      <c r="AV242" s="13" t="s">
        <v>117</v>
      </c>
      <c r="AW242" s="13" t="s">
        <v>30</v>
      </c>
      <c r="AX242" s="13" t="s">
        <v>78</v>
      </c>
      <c r="AY242" s="199" t="s">
        <v>109</v>
      </c>
    </row>
    <row r="243" s="2" customFormat="1" ht="21.75" customHeight="1">
      <c r="A243" s="37"/>
      <c r="B243" s="182"/>
      <c r="C243" s="183" t="s">
        <v>326</v>
      </c>
      <c r="D243" s="183" t="s">
        <v>112</v>
      </c>
      <c r="E243" s="184" t="s">
        <v>327</v>
      </c>
      <c r="F243" s="185" t="s">
        <v>328</v>
      </c>
      <c r="G243" s="186" t="s">
        <v>136</v>
      </c>
      <c r="H243" s="187">
        <v>17.899999999999999</v>
      </c>
      <c r="I243" s="188"/>
      <c r="J243" s="189">
        <f>ROUND(I243*H243,2)</f>
        <v>0</v>
      </c>
      <c r="K243" s="190"/>
      <c r="L243" s="38"/>
      <c r="M243" s="191" t="s">
        <v>1</v>
      </c>
      <c r="N243" s="192" t="s">
        <v>39</v>
      </c>
      <c r="O243" s="76"/>
      <c r="P243" s="193">
        <f>O243*H243</f>
        <v>0</v>
      </c>
      <c r="Q243" s="193">
        <v>0.019460000000000002</v>
      </c>
      <c r="R243" s="193">
        <f>Q243*H243</f>
        <v>0.34833399999999998</v>
      </c>
      <c r="S243" s="193">
        <v>0</v>
      </c>
      <c r="T243" s="19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5" t="s">
        <v>196</v>
      </c>
      <c r="AT243" s="195" t="s">
        <v>112</v>
      </c>
      <c r="AU243" s="195" t="s">
        <v>117</v>
      </c>
      <c r="AY243" s="18" t="s">
        <v>109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8" t="s">
        <v>117</v>
      </c>
      <c r="BK243" s="196">
        <f>ROUND(I243*H243,2)</f>
        <v>0</v>
      </c>
      <c r="BL243" s="18" t="s">
        <v>196</v>
      </c>
      <c r="BM243" s="195" t="s">
        <v>329</v>
      </c>
    </row>
    <row r="244" s="13" customFormat="1">
      <c r="A244" s="13"/>
      <c r="B244" s="197"/>
      <c r="C244" s="13"/>
      <c r="D244" s="198" t="s">
        <v>123</v>
      </c>
      <c r="E244" s="199" t="s">
        <v>1</v>
      </c>
      <c r="F244" s="200" t="s">
        <v>313</v>
      </c>
      <c r="G244" s="13"/>
      <c r="H244" s="201">
        <v>16</v>
      </c>
      <c r="I244" s="202"/>
      <c r="J244" s="13"/>
      <c r="K244" s="13"/>
      <c r="L244" s="197"/>
      <c r="M244" s="203"/>
      <c r="N244" s="204"/>
      <c r="O244" s="204"/>
      <c r="P244" s="204"/>
      <c r="Q244" s="204"/>
      <c r="R244" s="204"/>
      <c r="S244" s="204"/>
      <c r="T244" s="20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9" t="s">
        <v>123</v>
      </c>
      <c r="AU244" s="199" t="s">
        <v>117</v>
      </c>
      <c r="AV244" s="13" t="s">
        <v>117</v>
      </c>
      <c r="AW244" s="13" t="s">
        <v>30</v>
      </c>
      <c r="AX244" s="13" t="s">
        <v>73</v>
      </c>
      <c r="AY244" s="199" t="s">
        <v>109</v>
      </c>
    </row>
    <row r="245" s="13" customFormat="1">
      <c r="A245" s="13"/>
      <c r="B245" s="197"/>
      <c r="C245" s="13"/>
      <c r="D245" s="198" t="s">
        <v>123</v>
      </c>
      <c r="E245" s="199" t="s">
        <v>1</v>
      </c>
      <c r="F245" s="200" t="s">
        <v>319</v>
      </c>
      <c r="G245" s="13"/>
      <c r="H245" s="201">
        <v>0.59999999999999998</v>
      </c>
      <c r="I245" s="202"/>
      <c r="J245" s="13"/>
      <c r="K245" s="13"/>
      <c r="L245" s="197"/>
      <c r="M245" s="203"/>
      <c r="N245" s="204"/>
      <c r="O245" s="204"/>
      <c r="P245" s="204"/>
      <c r="Q245" s="204"/>
      <c r="R245" s="204"/>
      <c r="S245" s="204"/>
      <c r="T245" s="20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9" t="s">
        <v>123</v>
      </c>
      <c r="AU245" s="199" t="s">
        <v>117</v>
      </c>
      <c r="AV245" s="13" t="s">
        <v>117</v>
      </c>
      <c r="AW245" s="13" t="s">
        <v>30</v>
      </c>
      <c r="AX245" s="13" t="s">
        <v>73</v>
      </c>
      <c r="AY245" s="199" t="s">
        <v>109</v>
      </c>
    </row>
    <row r="246" s="13" customFormat="1">
      <c r="A246" s="13"/>
      <c r="B246" s="197"/>
      <c r="C246" s="13"/>
      <c r="D246" s="198" t="s">
        <v>123</v>
      </c>
      <c r="E246" s="199" t="s">
        <v>1</v>
      </c>
      <c r="F246" s="200" t="s">
        <v>320</v>
      </c>
      <c r="G246" s="13"/>
      <c r="H246" s="201">
        <v>0.29999999999999999</v>
      </c>
      <c r="I246" s="202"/>
      <c r="J246" s="13"/>
      <c r="K246" s="13"/>
      <c r="L246" s="197"/>
      <c r="M246" s="203"/>
      <c r="N246" s="204"/>
      <c r="O246" s="204"/>
      <c r="P246" s="204"/>
      <c r="Q246" s="204"/>
      <c r="R246" s="204"/>
      <c r="S246" s="204"/>
      <c r="T246" s="20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9" t="s">
        <v>123</v>
      </c>
      <c r="AU246" s="199" t="s">
        <v>117</v>
      </c>
      <c r="AV246" s="13" t="s">
        <v>117</v>
      </c>
      <c r="AW246" s="13" t="s">
        <v>30</v>
      </c>
      <c r="AX246" s="13" t="s">
        <v>73</v>
      </c>
      <c r="AY246" s="199" t="s">
        <v>109</v>
      </c>
    </row>
    <row r="247" s="13" customFormat="1">
      <c r="A247" s="13"/>
      <c r="B247" s="197"/>
      <c r="C247" s="13"/>
      <c r="D247" s="198" t="s">
        <v>123</v>
      </c>
      <c r="E247" s="199" t="s">
        <v>1</v>
      </c>
      <c r="F247" s="200" t="s">
        <v>314</v>
      </c>
      <c r="G247" s="13"/>
      <c r="H247" s="201">
        <v>1</v>
      </c>
      <c r="I247" s="202"/>
      <c r="J247" s="13"/>
      <c r="K247" s="13"/>
      <c r="L247" s="197"/>
      <c r="M247" s="203"/>
      <c r="N247" s="204"/>
      <c r="O247" s="204"/>
      <c r="P247" s="204"/>
      <c r="Q247" s="204"/>
      <c r="R247" s="204"/>
      <c r="S247" s="204"/>
      <c r="T247" s="20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9" t="s">
        <v>123</v>
      </c>
      <c r="AU247" s="199" t="s">
        <v>117</v>
      </c>
      <c r="AV247" s="13" t="s">
        <v>117</v>
      </c>
      <c r="AW247" s="13" t="s">
        <v>30</v>
      </c>
      <c r="AX247" s="13" t="s">
        <v>73</v>
      </c>
      <c r="AY247" s="199" t="s">
        <v>109</v>
      </c>
    </row>
    <row r="248" s="15" customFormat="1">
      <c r="A248" s="15"/>
      <c r="B248" s="213"/>
      <c r="C248" s="15"/>
      <c r="D248" s="198" t="s">
        <v>123</v>
      </c>
      <c r="E248" s="214" t="s">
        <v>1</v>
      </c>
      <c r="F248" s="215" t="s">
        <v>159</v>
      </c>
      <c r="G248" s="15"/>
      <c r="H248" s="216">
        <v>17.899999999999999</v>
      </c>
      <c r="I248" s="217"/>
      <c r="J248" s="15"/>
      <c r="K248" s="15"/>
      <c r="L248" s="213"/>
      <c r="M248" s="218"/>
      <c r="N248" s="219"/>
      <c r="O248" s="219"/>
      <c r="P248" s="219"/>
      <c r="Q248" s="219"/>
      <c r="R248" s="219"/>
      <c r="S248" s="219"/>
      <c r="T248" s="22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14" t="s">
        <v>123</v>
      </c>
      <c r="AU248" s="214" t="s">
        <v>117</v>
      </c>
      <c r="AV248" s="15" t="s">
        <v>116</v>
      </c>
      <c r="AW248" s="15" t="s">
        <v>30</v>
      </c>
      <c r="AX248" s="15" t="s">
        <v>78</v>
      </c>
      <c r="AY248" s="214" t="s">
        <v>109</v>
      </c>
    </row>
    <row r="249" s="2" customFormat="1" ht="21.75" customHeight="1">
      <c r="A249" s="37"/>
      <c r="B249" s="182"/>
      <c r="C249" s="183" t="s">
        <v>330</v>
      </c>
      <c r="D249" s="183" t="s">
        <v>112</v>
      </c>
      <c r="E249" s="184" t="s">
        <v>331</v>
      </c>
      <c r="F249" s="185" t="s">
        <v>332</v>
      </c>
      <c r="G249" s="186" t="s">
        <v>175</v>
      </c>
      <c r="H249" s="187">
        <v>2</v>
      </c>
      <c r="I249" s="188"/>
      <c r="J249" s="189">
        <f>ROUND(I249*H249,2)</f>
        <v>0</v>
      </c>
      <c r="K249" s="190"/>
      <c r="L249" s="38"/>
      <c r="M249" s="191" t="s">
        <v>1</v>
      </c>
      <c r="N249" s="192" t="s">
        <v>39</v>
      </c>
      <c r="O249" s="76"/>
      <c r="P249" s="193">
        <f>O249*H249</f>
        <v>0</v>
      </c>
      <c r="Q249" s="193">
        <v>0.10174999999999999</v>
      </c>
      <c r="R249" s="193">
        <f>Q249*H249</f>
        <v>0.20349999999999999</v>
      </c>
      <c r="S249" s="193">
        <v>0</v>
      </c>
      <c r="T249" s="19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5" t="s">
        <v>196</v>
      </c>
      <c r="AT249" s="195" t="s">
        <v>112</v>
      </c>
      <c r="AU249" s="195" t="s">
        <v>117</v>
      </c>
      <c r="AY249" s="18" t="s">
        <v>109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8" t="s">
        <v>117</v>
      </c>
      <c r="BK249" s="196">
        <f>ROUND(I249*H249,2)</f>
        <v>0</v>
      </c>
      <c r="BL249" s="18" t="s">
        <v>196</v>
      </c>
      <c r="BM249" s="195" t="s">
        <v>333</v>
      </c>
    </row>
    <row r="250" s="2" customFormat="1" ht="21.75" customHeight="1">
      <c r="A250" s="37"/>
      <c r="B250" s="182"/>
      <c r="C250" s="183" t="s">
        <v>334</v>
      </c>
      <c r="D250" s="183" t="s">
        <v>112</v>
      </c>
      <c r="E250" s="184" t="s">
        <v>335</v>
      </c>
      <c r="F250" s="185" t="s">
        <v>336</v>
      </c>
      <c r="G250" s="186" t="s">
        <v>224</v>
      </c>
      <c r="H250" s="187">
        <v>0.74399999999999999</v>
      </c>
      <c r="I250" s="188"/>
      <c r="J250" s="189">
        <f>ROUND(I250*H250,2)</f>
        <v>0</v>
      </c>
      <c r="K250" s="190"/>
      <c r="L250" s="38"/>
      <c r="M250" s="191" t="s">
        <v>1</v>
      </c>
      <c r="N250" s="192" t="s">
        <v>39</v>
      </c>
      <c r="O250" s="76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5" t="s">
        <v>196</v>
      </c>
      <c r="AT250" s="195" t="s">
        <v>112</v>
      </c>
      <c r="AU250" s="195" t="s">
        <v>117</v>
      </c>
      <c r="AY250" s="18" t="s">
        <v>109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8" t="s">
        <v>117</v>
      </c>
      <c r="BK250" s="196">
        <f>ROUND(I250*H250,2)</f>
        <v>0</v>
      </c>
      <c r="BL250" s="18" t="s">
        <v>196</v>
      </c>
      <c r="BM250" s="195" t="s">
        <v>337</v>
      </c>
    </row>
    <row r="251" s="2" customFormat="1" ht="21.75" customHeight="1">
      <c r="A251" s="37"/>
      <c r="B251" s="182"/>
      <c r="C251" s="183" t="s">
        <v>338</v>
      </c>
      <c r="D251" s="183" t="s">
        <v>112</v>
      </c>
      <c r="E251" s="184" t="s">
        <v>339</v>
      </c>
      <c r="F251" s="185" t="s">
        <v>340</v>
      </c>
      <c r="G251" s="186" t="s">
        <v>224</v>
      </c>
      <c r="H251" s="187">
        <v>0.74399999999999999</v>
      </c>
      <c r="I251" s="188"/>
      <c r="J251" s="189">
        <f>ROUND(I251*H251,2)</f>
        <v>0</v>
      </c>
      <c r="K251" s="190"/>
      <c r="L251" s="38"/>
      <c r="M251" s="191" t="s">
        <v>1</v>
      </c>
      <c r="N251" s="192" t="s">
        <v>39</v>
      </c>
      <c r="O251" s="76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5" t="s">
        <v>196</v>
      </c>
      <c r="AT251" s="195" t="s">
        <v>112</v>
      </c>
      <c r="AU251" s="195" t="s">
        <v>117</v>
      </c>
      <c r="AY251" s="18" t="s">
        <v>109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8" t="s">
        <v>117</v>
      </c>
      <c r="BK251" s="196">
        <f>ROUND(I251*H251,2)</f>
        <v>0</v>
      </c>
      <c r="BL251" s="18" t="s">
        <v>196</v>
      </c>
      <c r="BM251" s="195" t="s">
        <v>341</v>
      </c>
    </row>
    <row r="252" s="12" customFormat="1" ht="22.8" customHeight="1">
      <c r="A252" s="12"/>
      <c r="B252" s="169"/>
      <c r="C252" s="12"/>
      <c r="D252" s="170" t="s">
        <v>72</v>
      </c>
      <c r="E252" s="180" t="s">
        <v>342</v>
      </c>
      <c r="F252" s="180" t="s">
        <v>343</v>
      </c>
      <c r="G252" s="12"/>
      <c r="H252" s="12"/>
      <c r="I252" s="172"/>
      <c r="J252" s="181">
        <f>BK252</f>
        <v>0</v>
      </c>
      <c r="K252" s="12"/>
      <c r="L252" s="169"/>
      <c r="M252" s="174"/>
      <c r="N252" s="175"/>
      <c r="O252" s="175"/>
      <c r="P252" s="176">
        <f>SUM(P253:P288)</f>
        <v>0</v>
      </c>
      <c r="Q252" s="175"/>
      <c r="R252" s="176">
        <f>SUM(R253:R288)</f>
        <v>0.1229465</v>
      </c>
      <c r="S252" s="175"/>
      <c r="T252" s="177">
        <f>SUM(T253:T288)</f>
        <v>0.16361999999999999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70" t="s">
        <v>117</v>
      </c>
      <c r="AT252" s="178" t="s">
        <v>72</v>
      </c>
      <c r="AU252" s="178" t="s">
        <v>78</v>
      </c>
      <c r="AY252" s="170" t="s">
        <v>109</v>
      </c>
      <c r="BK252" s="179">
        <f>SUM(BK253:BK288)</f>
        <v>0</v>
      </c>
    </row>
    <row r="253" s="2" customFormat="1" ht="16.5" customHeight="1">
      <c r="A253" s="37"/>
      <c r="B253" s="182"/>
      <c r="C253" s="183" t="s">
        <v>344</v>
      </c>
      <c r="D253" s="183" t="s">
        <v>112</v>
      </c>
      <c r="E253" s="184" t="s">
        <v>345</v>
      </c>
      <c r="F253" s="185" t="s">
        <v>346</v>
      </c>
      <c r="G253" s="186" t="s">
        <v>136</v>
      </c>
      <c r="H253" s="187">
        <v>17</v>
      </c>
      <c r="I253" s="188"/>
      <c r="J253" s="189">
        <f>ROUND(I253*H253,2)</f>
        <v>0</v>
      </c>
      <c r="K253" s="190"/>
      <c r="L253" s="38"/>
      <c r="M253" s="191" t="s">
        <v>1</v>
      </c>
      <c r="N253" s="192" t="s">
        <v>39</v>
      </c>
      <c r="O253" s="76"/>
      <c r="P253" s="193">
        <f>O253*H253</f>
        <v>0</v>
      </c>
      <c r="Q253" s="193">
        <v>0</v>
      </c>
      <c r="R253" s="193">
        <f>Q253*H253</f>
        <v>0</v>
      </c>
      <c r="S253" s="193">
        <v>0.00594</v>
      </c>
      <c r="T253" s="194">
        <f>S253*H253</f>
        <v>0.10098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5" t="s">
        <v>196</v>
      </c>
      <c r="AT253" s="195" t="s">
        <v>112</v>
      </c>
      <c r="AU253" s="195" t="s">
        <v>117</v>
      </c>
      <c r="AY253" s="18" t="s">
        <v>109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8" t="s">
        <v>117</v>
      </c>
      <c r="BK253" s="196">
        <f>ROUND(I253*H253,2)</f>
        <v>0</v>
      </c>
      <c r="BL253" s="18" t="s">
        <v>196</v>
      </c>
      <c r="BM253" s="195" t="s">
        <v>347</v>
      </c>
    </row>
    <row r="254" s="13" customFormat="1">
      <c r="A254" s="13"/>
      <c r="B254" s="197"/>
      <c r="C254" s="13"/>
      <c r="D254" s="198" t="s">
        <v>123</v>
      </c>
      <c r="E254" s="199" t="s">
        <v>1</v>
      </c>
      <c r="F254" s="200" t="s">
        <v>196</v>
      </c>
      <c r="G254" s="13"/>
      <c r="H254" s="201">
        <v>16</v>
      </c>
      <c r="I254" s="202"/>
      <c r="J254" s="13"/>
      <c r="K254" s="13"/>
      <c r="L254" s="197"/>
      <c r="M254" s="203"/>
      <c r="N254" s="204"/>
      <c r="O254" s="204"/>
      <c r="P254" s="204"/>
      <c r="Q254" s="204"/>
      <c r="R254" s="204"/>
      <c r="S254" s="204"/>
      <c r="T254" s="20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9" t="s">
        <v>123</v>
      </c>
      <c r="AU254" s="199" t="s">
        <v>117</v>
      </c>
      <c r="AV254" s="13" t="s">
        <v>117</v>
      </c>
      <c r="AW254" s="13" t="s">
        <v>30</v>
      </c>
      <c r="AX254" s="13" t="s">
        <v>73</v>
      </c>
      <c r="AY254" s="199" t="s">
        <v>109</v>
      </c>
    </row>
    <row r="255" s="13" customFormat="1">
      <c r="A255" s="13"/>
      <c r="B255" s="197"/>
      <c r="C255" s="13"/>
      <c r="D255" s="198" t="s">
        <v>123</v>
      </c>
      <c r="E255" s="199" t="s">
        <v>1</v>
      </c>
      <c r="F255" s="200" t="s">
        <v>348</v>
      </c>
      <c r="G255" s="13"/>
      <c r="H255" s="201">
        <v>1</v>
      </c>
      <c r="I255" s="202"/>
      <c r="J255" s="13"/>
      <c r="K255" s="13"/>
      <c r="L255" s="197"/>
      <c r="M255" s="203"/>
      <c r="N255" s="204"/>
      <c r="O255" s="204"/>
      <c r="P255" s="204"/>
      <c r="Q255" s="204"/>
      <c r="R255" s="204"/>
      <c r="S255" s="204"/>
      <c r="T255" s="20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9" t="s">
        <v>123</v>
      </c>
      <c r="AU255" s="199" t="s">
        <v>117</v>
      </c>
      <c r="AV255" s="13" t="s">
        <v>117</v>
      </c>
      <c r="AW255" s="13" t="s">
        <v>30</v>
      </c>
      <c r="AX255" s="13" t="s">
        <v>73</v>
      </c>
      <c r="AY255" s="199" t="s">
        <v>109</v>
      </c>
    </row>
    <row r="256" s="15" customFormat="1">
      <c r="A256" s="15"/>
      <c r="B256" s="213"/>
      <c r="C256" s="15"/>
      <c r="D256" s="198" t="s">
        <v>123</v>
      </c>
      <c r="E256" s="214" t="s">
        <v>1</v>
      </c>
      <c r="F256" s="215" t="s">
        <v>159</v>
      </c>
      <c r="G256" s="15"/>
      <c r="H256" s="216">
        <v>17</v>
      </c>
      <c r="I256" s="217"/>
      <c r="J256" s="15"/>
      <c r="K256" s="15"/>
      <c r="L256" s="213"/>
      <c r="M256" s="218"/>
      <c r="N256" s="219"/>
      <c r="O256" s="219"/>
      <c r="P256" s="219"/>
      <c r="Q256" s="219"/>
      <c r="R256" s="219"/>
      <c r="S256" s="219"/>
      <c r="T256" s="22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14" t="s">
        <v>123</v>
      </c>
      <c r="AU256" s="214" t="s">
        <v>117</v>
      </c>
      <c r="AV256" s="15" t="s">
        <v>116</v>
      </c>
      <c r="AW256" s="15" t="s">
        <v>30</v>
      </c>
      <c r="AX256" s="15" t="s">
        <v>78</v>
      </c>
      <c r="AY256" s="214" t="s">
        <v>109</v>
      </c>
    </row>
    <row r="257" s="2" customFormat="1" ht="16.5" customHeight="1">
      <c r="A257" s="37"/>
      <c r="B257" s="182"/>
      <c r="C257" s="183" t="s">
        <v>349</v>
      </c>
      <c r="D257" s="183" t="s">
        <v>112</v>
      </c>
      <c r="E257" s="184" t="s">
        <v>350</v>
      </c>
      <c r="F257" s="185" t="s">
        <v>351</v>
      </c>
      <c r="G257" s="186" t="s">
        <v>282</v>
      </c>
      <c r="H257" s="187">
        <v>18</v>
      </c>
      <c r="I257" s="188"/>
      <c r="J257" s="189">
        <f>ROUND(I257*H257,2)</f>
        <v>0</v>
      </c>
      <c r="K257" s="190"/>
      <c r="L257" s="38"/>
      <c r="M257" s="191" t="s">
        <v>1</v>
      </c>
      <c r="N257" s="192" t="s">
        <v>39</v>
      </c>
      <c r="O257" s="76"/>
      <c r="P257" s="193">
        <f>O257*H257</f>
        <v>0</v>
      </c>
      <c r="Q257" s="193">
        <v>0</v>
      </c>
      <c r="R257" s="193">
        <f>Q257*H257</f>
        <v>0</v>
      </c>
      <c r="S257" s="193">
        <v>0.00348</v>
      </c>
      <c r="T257" s="194">
        <f>S257*H257</f>
        <v>0.062640000000000001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5" t="s">
        <v>196</v>
      </c>
      <c r="AT257" s="195" t="s">
        <v>112</v>
      </c>
      <c r="AU257" s="195" t="s">
        <v>117</v>
      </c>
      <c r="AY257" s="18" t="s">
        <v>109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8" t="s">
        <v>117</v>
      </c>
      <c r="BK257" s="196">
        <f>ROUND(I257*H257,2)</f>
        <v>0</v>
      </c>
      <c r="BL257" s="18" t="s">
        <v>196</v>
      </c>
      <c r="BM257" s="195" t="s">
        <v>352</v>
      </c>
    </row>
    <row r="258" s="2" customFormat="1" ht="21.75" customHeight="1">
      <c r="A258" s="37"/>
      <c r="B258" s="182"/>
      <c r="C258" s="183" t="s">
        <v>353</v>
      </c>
      <c r="D258" s="183" t="s">
        <v>112</v>
      </c>
      <c r="E258" s="184" t="s">
        <v>354</v>
      </c>
      <c r="F258" s="185" t="s">
        <v>355</v>
      </c>
      <c r="G258" s="186" t="s">
        <v>282</v>
      </c>
      <c r="H258" s="187">
        <v>20</v>
      </c>
      <c r="I258" s="188"/>
      <c r="J258" s="189">
        <f>ROUND(I258*H258,2)</f>
        <v>0</v>
      </c>
      <c r="K258" s="190"/>
      <c r="L258" s="38"/>
      <c r="M258" s="191" t="s">
        <v>1</v>
      </c>
      <c r="N258" s="192" t="s">
        <v>39</v>
      </c>
      <c r="O258" s="76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5" t="s">
        <v>196</v>
      </c>
      <c r="AT258" s="195" t="s">
        <v>112</v>
      </c>
      <c r="AU258" s="195" t="s">
        <v>117</v>
      </c>
      <c r="AY258" s="18" t="s">
        <v>109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8" t="s">
        <v>117</v>
      </c>
      <c r="BK258" s="196">
        <f>ROUND(I258*H258,2)</f>
        <v>0</v>
      </c>
      <c r="BL258" s="18" t="s">
        <v>196</v>
      </c>
      <c r="BM258" s="195" t="s">
        <v>356</v>
      </c>
    </row>
    <row r="259" s="13" customFormat="1">
      <c r="A259" s="13"/>
      <c r="B259" s="197"/>
      <c r="C259" s="13"/>
      <c r="D259" s="198" t="s">
        <v>123</v>
      </c>
      <c r="E259" s="199" t="s">
        <v>1</v>
      </c>
      <c r="F259" s="200" t="s">
        <v>204</v>
      </c>
      <c r="G259" s="13"/>
      <c r="H259" s="201">
        <v>18</v>
      </c>
      <c r="I259" s="202"/>
      <c r="J259" s="13"/>
      <c r="K259" s="13"/>
      <c r="L259" s="197"/>
      <c r="M259" s="203"/>
      <c r="N259" s="204"/>
      <c r="O259" s="204"/>
      <c r="P259" s="204"/>
      <c r="Q259" s="204"/>
      <c r="R259" s="204"/>
      <c r="S259" s="204"/>
      <c r="T259" s="20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9" t="s">
        <v>123</v>
      </c>
      <c r="AU259" s="199" t="s">
        <v>117</v>
      </c>
      <c r="AV259" s="13" t="s">
        <v>117</v>
      </c>
      <c r="AW259" s="13" t="s">
        <v>30</v>
      </c>
      <c r="AX259" s="13" t="s">
        <v>73</v>
      </c>
      <c r="AY259" s="199" t="s">
        <v>109</v>
      </c>
    </row>
    <row r="260" s="13" customFormat="1">
      <c r="A260" s="13"/>
      <c r="B260" s="197"/>
      <c r="C260" s="13"/>
      <c r="D260" s="198" t="s">
        <v>123</v>
      </c>
      <c r="E260" s="199" t="s">
        <v>1</v>
      </c>
      <c r="F260" s="200" t="s">
        <v>117</v>
      </c>
      <c r="G260" s="13"/>
      <c r="H260" s="201">
        <v>2</v>
      </c>
      <c r="I260" s="202"/>
      <c r="J260" s="13"/>
      <c r="K260" s="13"/>
      <c r="L260" s="197"/>
      <c r="M260" s="203"/>
      <c r="N260" s="204"/>
      <c r="O260" s="204"/>
      <c r="P260" s="204"/>
      <c r="Q260" s="204"/>
      <c r="R260" s="204"/>
      <c r="S260" s="204"/>
      <c r="T260" s="20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9" t="s">
        <v>123</v>
      </c>
      <c r="AU260" s="199" t="s">
        <v>117</v>
      </c>
      <c r="AV260" s="13" t="s">
        <v>117</v>
      </c>
      <c r="AW260" s="13" t="s">
        <v>30</v>
      </c>
      <c r="AX260" s="13" t="s">
        <v>73</v>
      </c>
      <c r="AY260" s="199" t="s">
        <v>109</v>
      </c>
    </row>
    <row r="261" s="15" customFormat="1">
      <c r="A261" s="15"/>
      <c r="B261" s="213"/>
      <c r="C261" s="15"/>
      <c r="D261" s="198" t="s">
        <v>123</v>
      </c>
      <c r="E261" s="214" t="s">
        <v>1</v>
      </c>
      <c r="F261" s="215" t="s">
        <v>159</v>
      </c>
      <c r="G261" s="15"/>
      <c r="H261" s="216">
        <v>20</v>
      </c>
      <c r="I261" s="217"/>
      <c r="J261" s="15"/>
      <c r="K261" s="15"/>
      <c r="L261" s="213"/>
      <c r="M261" s="218"/>
      <c r="N261" s="219"/>
      <c r="O261" s="219"/>
      <c r="P261" s="219"/>
      <c r="Q261" s="219"/>
      <c r="R261" s="219"/>
      <c r="S261" s="219"/>
      <c r="T261" s="22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14" t="s">
        <v>123</v>
      </c>
      <c r="AU261" s="214" t="s">
        <v>117</v>
      </c>
      <c r="AV261" s="15" t="s">
        <v>116</v>
      </c>
      <c r="AW261" s="15" t="s">
        <v>30</v>
      </c>
      <c r="AX261" s="15" t="s">
        <v>78</v>
      </c>
      <c r="AY261" s="214" t="s">
        <v>109</v>
      </c>
    </row>
    <row r="262" s="2" customFormat="1" ht="16.5" customHeight="1">
      <c r="A262" s="37"/>
      <c r="B262" s="182"/>
      <c r="C262" s="183" t="s">
        <v>357</v>
      </c>
      <c r="D262" s="183" t="s">
        <v>112</v>
      </c>
      <c r="E262" s="184" t="s">
        <v>358</v>
      </c>
      <c r="F262" s="185" t="s">
        <v>359</v>
      </c>
      <c r="G262" s="186" t="s">
        <v>136</v>
      </c>
      <c r="H262" s="187">
        <v>29.5</v>
      </c>
      <c r="I262" s="188"/>
      <c r="J262" s="189">
        <f>ROUND(I262*H262,2)</f>
        <v>0</v>
      </c>
      <c r="K262" s="190"/>
      <c r="L262" s="38"/>
      <c r="M262" s="191" t="s">
        <v>1</v>
      </c>
      <c r="N262" s="192" t="s">
        <v>39</v>
      </c>
      <c r="O262" s="76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5" t="s">
        <v>196</v>
      </c>
      <c r="AT262" s="195" t="s">
        <v>112</v>
      </c>
      <c r="AU262" s="195" t="s">
        <v>117</v>
      </c>
      <c r="AY262" s="18" t="s">
        <v>109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8" t="s">
        <v>117</v>
      </c>
      <c r="BK262" s="196">
        <f>ROUND(I262*H262,2)</f>
        <v>0</v>
      </c>
      <c r="BL262" s="18" t="s">
        <v>196</v>
      </c>
      <c r="BM262" s="195" t="s">
        <v>360</v>
      </c>
    </row>
    <row r="263" s="13" customFormat="1">
      <c r="A263" s="13"/>
      <c r="B263" s="197"/>
      <c r="C263" s="13"/>
      <c r="D263" s="198" t="s">
        <v>123</v>
      </c>
      <c r="E263" s="199" t="s">
        <v>1</v>
      </c>
      <c r="F263" s="200" t="s">
        <v>196</v>
      </c>
      <c r="G263" s="13"/>
      <c r="H263" s="201">
        <v>16</v>
      </c>
      <c r="I263" s="202"/>
      <c r="J263" s="13"/>
      <c r="K263" s="13"/>
      <c r="L263" s="197"/>
      <c r="M263" s="203"/>
      <c r="N263" s="204"/>
      <c r="O263" s="204"/>
      <c r="P263" s="204"/>
      <c r="Q263" s="204"/>
      <c r="R263" s="204"/>
      <c r="S263" s="204"/>
      <c r="T263" s="20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9" t="s">
        <v>123</v>
      </c>
      <c r="AU263" s="199" t="s">
        <v>117</v>
      </c>
      <c r="AV263" s="13" t="s">
        <v>117</v>
      </c>
      <c r="AW263" s="13" t="s">
        <v>30</v>
      </c>
      <c r="AX263" s="13" t="s">
        <v>73</v>
      </c>
      <c r="AY263" s="199" t="s">
        <v>109</v>
      </c>
    </row>
    <row r="264" s="13" customFormat="1">
      <c r="A264" s="13"/>
      <c r="B264" s="197"/>
      <c r="C264" s="13"/>
      <c r="D264" s="198" t="s">
        <v>123</v>
      </c>
      <c r="E264" s="199" t="s">
        <v>1</v>
      </c>
      <c r="F264" s="200" t="s">
        <v>361</v>
      </c>
      <c r="G264" s="13"/>
      <c r="H264" s="201">
        <v>12.6</v>
      </c>
      <c r="I264" s="202"/>
      <c r="J264" s="13"/>
      <c r="K264" s="13"/>
      <c r="L264" s="197"/>
      <c r="M264" s="203"/>
      <c r="N264" s="204"/>
      <c r="O264" s="204"/>
      <c r="P264" s="204"/>
      <c r="Q264" s="204"/>
      <c r="R264" s="204"/>
      <c r="S264" s="204"/>
      <c r="T264" s="20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9" t="s">
        <v>123</v>
      </c>
      <c r="AU264" s="199" t="s">
        <v>117</v>
      </c>
      <c r="AV264" s="13" t="s">
        <v>117</v>
      </c>
      <c r="AW264" s="13" t="s">
        <v>30</v>
      </c>
      <c r="AX264" s="13" t="s">
        <v>73</v>
      </c>
      <c r="AY264" s="199" t="s">
        <v>109</v>
      </c>
    </row>
    <row r="265" s="13" customFormat="1">
      <c r="A265" s="13"/>
      <c r="B265" s="197"/>
      <c r="C265" s="13"/>
      <c r="D265" s="198" t="s">
        <v>123</v>
      </c>
      <c r="E265" s="199" t="s">
        <v>1</v>
      </c>
      <c r="F265" s="200" t="s">
        <v>319</v>
      </c>
      <c r="G265" s="13"/>
      <c r="H265" s="201">
        <v>0.59999999999999998</v>
      </c>
      <c r="I265" s="202"/>
      <c r="J265" s="13"/>
      <c r="K265" s="13"/>
      <c r="L265" s="197"/>
      <c r="M265" s="203"/>
      <c r="N265" s="204"/>
      <c r="O265" s="204"/>
      <c r="P265" s="204"/>
      <c r="Q265" s="204"/>
      <c r="R265" s="204"/>
      <c r="S265" s="204"/>
      <c r="T265" s="20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9" t="s">
        <v>123</v>
      </c>
      <c r="AU265" s="199" t="s">
        <v>117</v>
      </c>
      <c r="AV265" s="13" t="s">
        <v>117</v>
      </c>
      <c r="AW265" s="13" t="s">
        <v>30</v>
      </c>
      <c r="AX265" s="13" t="s">
        <v>73</v>
      </c>
      <c r="AY265" s="199" t="s">
        <v>109</v>
      </c>
    </row>
    <row r="266" s="13" customFormat="1">
      <c r="A266" s="13"/>
      <c r="B266" s="197"/>
      <c r="C266" s="13"/>
      <c r="D266" s="198" t="s">
        <v>123</v>
      </c>
      <c r="E266" s="199" t="s">
        <v>1</v>
      </c>
      <c r="F266" s="200" t="s">
        <v>320</v>
      </c>
      <c r="G266" s="13"/>
      <c r="H266" s="201">
        <v>0.29999999999999999</v>
      </c>
      <c r="I266" s="202"/>
      <c r="J266" s="13"/>
      <c r="K266" s="13"/>
      <c r="L266" s="197"/>
      <c r="M266" s="203"/>
      <c r="N266" s="204"/>
      <c r="O266" s="204"/>
      <c r="P266" s="204"/>
      <c r="Q266" s="204"/>
      <c r="R266" s="204"/>
      <c r="S266" s="204"/>
      <c r="T266" s="20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9" t="s">
        <v>123</v>
      </c>
      <c r="AU266" s="199" t="s">
        <v>117</v>
      </c>
      <c r="AV266" s="13" t="s">
        <v>117</v>
      </c>
      <c r="AW266" s="13" t="s">
        <v>30</v>
      </c>
      <c r="AX266" s="13" t="s">
        <v>73</v>
      </c>
      <c r="AY266" s="199" t="s">
        <v>109</v>
      </c>
    </row>
    <row r="267" s="15" customFormat="1">
      <c r="A267" s="15"/>
      <c r="B267" s="213"/>
      <c r="C267" s="15"/>
      <c r="D267" s="198" t="s">
        <v>123</v>
      </c>
      <c r="E267" s="214" t="s">
        <v>1</v>
      </c>
      <c r="F267" s="215" t="s">
        <v>159</v>
      </c>
      <c r="G267" s="15"/>
      <c r="H267" s="216">
        <v>29.5</v>
      </c>
      <c r="I267" s="217"/>
      <c r="J267" s="15"/>
      <c r="K267" s="15"/>
      <c r="L267" s="213"/>
      <c r="M267" s="218"/>
      <c r="N267" s="219"/>
      <c r="O267" s="219"/>
      <c r="P267" s="219"/>
      <c r="Q267" s="219"/>
      <c r="R267" s="219"/>
      <c r="S267" s="219"/>
      <c r="T267" s="220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14" t="s">
        <v>123</v>
      </c>
      <c r="AU267" s="214" t="s">
        <v>117</v>
      </c>
      <c r="AV267" s="15" t="s">
        <v>116</v>
      </c>
      <c r="AW267" s="15" t="s">
        <v>30</v>
      </c>
      <c r="AX267" s="15" t="s">
        <v>78</v>
      </c>
      <c r="AY267" s="214" t="s">
        <v>109</v>
      </c>
    </row>
    <row r="268" s="2" customFormat="1" ht="21.75" customHeight="1">
      <c r="A268" s="37"/>
      <c r="B268" s="182"/>
      <c r="C268" s="221" t="s">
        <v>362</v>
      </c>
      <c r="D268" s="221" t="s">
        <v>172</v>
      </c>
      <c r="E268" s="222" t="s">
        <v>363</v>
      </c>
      <c r="F268" s="223" t="s">
        <v>364</v>
      </c>
      <c r="G268" s="224" t="s">
        <v>136</v>
      </c>
      <c r="H268" s="225">
        <v>33.924999999999997</v>
      </c>
      <c r="I268" s="226"/>
      <c r="J268" s="227">
        <f>ROUND(I268*H268,2)</f>
        <v>0</v>
      </c>
      <c r="K268" s="228"/>
      <c r="L268" s="229"/>
      <c r="M268" s="230" t="s">
        <v>1</v>
      </c>
      <c r="N268" s="231" t="s">
        <v>39</v>
      </c>
      <c r="O268" s="76"/>
      <c r="P268" s="193">
        <f>O268*H268</f>
        <v>0</v>
      </c>
      <c r="Q268" s="193">
        <v>0.00050000000000000001</v>
      </c>
      <c r="R268" s="193">
        <f>Q268*H268</f>
        <v>0.016962499999999998</v>
      </c>
      <c r="S268" s="193">
        <v>0</v>
      </c>
      <c r="T268" s="19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5" t="s">
        <v>284</v>
      </c>
      <c r="AT268" s="195" t="s">
        <v>172</v>
      </c>
      <c r="AU268" s="195" t="s">
        <v>117</v>
      </c>
      <c r="AY268" s="18" t="s">
        <v>109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8" t="s">
        <v>117</v>
      </c>
      <c r="BK268" s="196">
        <f>ROUND(I268*H268,2)</f>
        <v>0</v>
      </c>
      <c r="BL268" s="18" t="s">
        <v>196</v>
      </c>
      <c r="BM268" s="195" t="s">
        <v>365</v>
      </c>
    </row>
    <row r="269" s="13" customFormat="1">
      <c r="A269" s="13"/>
      <c r="B269" s="197"/>
      <c r="C269" s="13"/>
      <c r="D269" s="198" t="s">
        <v>123</v>
      </c>
      <c r="E269" s="13"/>
      <c r="F269" s="200" t="s">
        <v>366</v>
      </c>
      <c r="G269" s="13"/>
      <c r="H269" s="201">
        <v>33.924999999999997</v>
      </c>
      <c r="I269" s="202"/>
      <c r="J269" s="13"/>
      <c r="K269" s="13"/>
      <c r="L269" s="197"/>
      <c r="M269" s="203"/>
      <c r="N269" s="204"/>
      <c r="O269" s="204"/>
      <c r="P269" s="204"/>
      <c r="Q269" s="204"/>
      <c r="R269" s="204"/>
      <c r="S269" s="204"/>
      <c r="T269" s="20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9" t="s">
        <v>123</v>
      </c>
      <c r="AU269" s="199" t="s">
        <v>117</v>
      </c>
      <c r="AV269" s="13" t="s">
        <v>117</v>
      </c>
      <c r="AW269" s="13" t="s">
        <v>3</v>
      </c>
      <c r="AX269" s="13" t="s">
        <v>78</v>
      </c>
      <c r="AY269" s="199" t="s">
        <v>109</v>
      </c>
    </row>
    <row r="270" s="2" customFormat="1" ht="21.75" customHeight="1">
      <c r="A270" s="37"/>
      <c r="B270" s="182"/>
      <c r="C270" s="183" t="s">
        <v>367</v>
      </c>
      <c r="D270" s="183" t="s">
        <v>112</v>
      </c>
      <c r="E270" s="184" t="s">
        <v>368</v>
      </c>
      <c r="F270" s="185" t="s">
        <v>369</v>
      </c>
      <c r="G270" s="186" t="s">
        <v>136</v>
      </c>
      <c r="H270" s="187">
        <v>17.899999999999999</v>
      </c>
      <c r="I270" s="188"/>
      <c r="J270" s="189">
        <f>ROUND(I270*H270,2)</f>
        <v>0</v>
      </c>
      <c r="K270" s="190"/>
      <c r="L270" s="38"/>
      <c r="M270" s="191" t="s">
        <v>1</v>
      </c>
      <c r="N270" s="192" t="s">
        <v>39</v>
      </c>
      <c r="O270" s="76"/>
      <c r="P270" s="193">
        <f>O270*H270</f>
        <v>0</v>
      </c>
      <c r="Q270" s="193">
        <v>0.00266</v>
      </c>
      <c r="R270" s="193">
        <f>Q270*H270</f>
        <v>0.047613999999999997</v>
      </c>
      <c r="S270" s="193">
        <v>0</v>
      </c>
      <c r="T270" s="19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5" t="s">
        <v>196</v>
      </c>
      <c r="AT270" s="195" t="s">
        <v>112</v>
      </c>
      <c r="AU270" s="195" t="s">
        <v>117</v>
      </c>
      <c r="AY270" s="18" t="s">
        <v>109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8" t="s">
        <v>117</v>
      </c>
      <c r="BK270" s="196">
        <f>ROUND(I270*H270,2)</f>
        <v>0</v>
      </c>
      <c r="BL270" s="18" t="s">
        <v>196</v>
      </c>
      <c r="BM270" s="195" t="s">
        <v>370</v>
      </c>
    </row>
    <row r="271" s="14" customFormat="1">
      <c r="A271" s="14"/>
      <c r="B271" s="206"/>
      <c r="C271" s="14"/>
      <c r="D271" s="198" t="s">
        <v>123</v>
      </c>
      <c r="E271" s="207" t="s">
        <v>1</v>
      </c>
      <c r="F271" s="208" t="s">
        <v>371</v>
      </c>
      <c r="G271" s="14"/>
      <c r="H271" s="207" t="s">
        <v>1</v>
      </c>
      <c r="I271" s="209"/>
      <c r="J271" s="14"/>
      <c r="K271" s="14"/>
      <c r="L271" s="206"/>
      <c r="M271" s="210"/>
      <c r="N271" s="211"/>
      <c r="O271" s="211"/>
      <c r="P271" s="211"/>
      <c r="Q271" s="211"/>
      <c r="R271" s="211"/>
      <c r="S271" s="211"/>
      <c r="T271" s="21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7" t="s">
        <v>123</v>
      </c>
      <c r="AU271" s="207" t="s">
        <v>117</v>
      </c>
      <c r="AV271" s="14" t="s">
        <v>78</v>
      </c>
      <c r="AW271" s="14" t="s">
        <v>30</v>
      </c>
      <c r="AX271" s="14" t="s">
        <v>73</v>
      </c>
      <c r="AY271" s="207" t="s">
        <v>109</v>
      </c>
    </row>
    <row r="272" s="13" customFormat="1">
      <c r="A272" s="13"/>
      <c r="B272" s="197"/>
      <c r="C272" s="13"/>
      <c r="D272" s="198" t="s">
        <v>123</v>
      </c>
      <c r="E272" s="199" t="s">
        <v>1</v>
      </c>
      <c r="F272" s="200" t="s">
        <v>313</v>
      </c>
      <c r="G272" s="13"/>
      <c r="H272" s="201">
        <v>16</v>
      </c>
      <c r="I272" s="202"/>
      <c r="J272" s="13"/>
      <c r="K272" s="13"/>
      <c r="L272" s="197"/>
      <c r="M272" s="203"/>
      <c r="N272" s="204"/>
      <c r="O272" s="204"/>
      <c r="P272" s="204"/>
      <c r="Q272" s="204"/>
      <c r="R272" s="204"/>
      <c r="S272" s="204"/>
      <c r="T272" s="20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9" t="s">
        <v>123</v>
      </c>
      <c r="AU272" s="199" t="s">
        <v>117</v>
      </c>
      <c r="AV272" s="13" t="s">
        <v>117</v>
      </c>
      <c r="AW272" s="13" t="s">
        <v>30</v>
      </c>
      <c r="AX272" s="13" t="s">
        <v>73</v>
      </c>
      <c r="AY272" s="199" t="s">
        <v>109</v>
      </c>
    </row>
    <row r="273" s="14" customFormat="1">
      <c r="A273" s="14"/>
      <c r="B273" s="206"/>
      <c r="C273" s="14"/>
      <c r="D273" s="198" t="s">
        <v>123</v>
      </c>
      <c r="E273" s="207" t="s">
        <v>1</v>
      </c>
      <c r="F273" s="208" t="s">
        <v>372</v>
      </c>
      <c r="G273" s="14"/>
      <c r="H273" s="207" t="s">
        <v>1</v>
      </c>
      <c r="I273" s="209"/>
      <c r="J273" s="14"/>
      <c r="K273" s="14"/>
      <c r="L273" s="206"/>
      <c r="M273" s="210"/>
      <c r="N273" s="211"/>
      <c r="O273" s="211"/>
      <c r="P273" s="211"/>
      <c r="Q273" s="211"/>
      <c r="R273" s="211"/>
      <c r="S273" s="211"/>
      <c r="T273" s="21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07" t="s">
        <v>123</v>
      </c>
      <c r="AU273" s="207" t="s">
        <v>117</v>
      </c>
      <c r="AV273" s="14" t="s">
        <v>78</v>
      </c>
      <c r="AW273" s="14" t="s">
        <v>30</v>
      </c>
      <c r="AX273" s="14" t="s">
        <v>73</v>
      </c>
      <c r="AY273" s="207" t="s">
        <v>109</v>
      </c>
    </row>
    <row r="274" s="13" customFormat="1">
      <c r="A274" s="13"/>
      <c r="B274" s="197"/>
      <c r="C274" s="13"/>
      <c r="D274" s="198" t="s">
        <v>123</v>
      </c>
      <c r="E274" s="199" t="s">
        <v>1</v>
      </c>
      <c r="F274" s="200" t="s">
        <v>319</v>
      </c>
      <c r="G274" s="13"/>
      <c r="H274" s="201">
        <v>0.59999999999999998</v>
      </c>
      <c r="I274" s="202"/>
      <c r="J274" s="13"/>
      <c r="K274" s="13"/>
      <c r="L274" s="197"/>
      <c r="M274" s="203"/>
      <c r="N274" s="204"/>
      <c r="O274" s="204"/>
      <c r="P274" s="204"/>
      <c r="Q274" s="204"/>
      <c r="R274" s="204"/>
      <c r="S274" s="204"/>
      <c r="T274" s="20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9" t="s">
        <v>123</v>
      </c>
      <c r="AU274" s="199" t="s">
        <v>117</v>
      </c>
      <c r="AV274" s="13" t="s">
        <v>117</v>
      </c>
      <c r="AW274" s="13" t="s">
        <v>30</v>
      </c>
      <c r="AX274" s="13" t="s">
        <v>73</v>
      </c>
      <c r="AY274" s="199" t="s">
        <v>109</v>
      </c>
    </row>
    <row r="275" s="13" customFormat="1">
      <c r="A275" s="13"/>
      <c r="B275" s="197"/>
      <c r="C275" s="13"/>
      <c r="D275" s="198" t="s">
        <v>123</v>
      </c>
      <c r="E275" s="199" t="s">
        <v>1</v>
      </c>
      <c r="F275" s="200" t="s">
        <v>320</v>
      </c>
      <c r="G275" s="13"/>
      <c r="H275" s="201">
        <v>0.29999999999999999</v>
      </c>
      <c r="I275" s="202"/>
      <c r="J275" s="13"/>
      <c r="K275" s="13"/>
      <c r="L275" s="197"/>
      <c r="M275" s="203"/>
      <c r="N275" s="204"/>
      <c r="O275" s="204"/>
      <c r="P275" s="204"/>
      <c r="Q275" s="204"/>
      <c r="R275" s="204"/>
      <c r="S275" s="204"/>
      <c r="T275" s="20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9" t="s">
        <v>123</v>
      </c>
      <c r="AU275" s="199" t="s">
        <v>117</v>
      </c>
      <c r="AV275" s="13" t="s">
        <v>117</v>
      </c>
      <c r="AW275" s="13" t="s">
        <v>30</v>
      </c>
      <c r="AX275" s="13" t="s">
        <v>73</v>
      </c>
      <c r="AY275" s="199" t="s">
        <v>109</v>
      </c>
    </row>
    <row r="276" s="14" customFormat="1">
      <c r="A276" s="14"/>
      <c r="B276" s="206"/>
      <c r="C276" s="14"/>
      <c r="D276" s="198" t="s">
        <v>123</v>
      </c>
      <c r="E276" s="207" t="s">
        <v>1</v>
      </c>
      <c r="F276" s="208" t="s">
        <v>373</v>
      </c>
      <c r="G276" s="14"/>
      <c r="H276" s="207" t="s">
        <v>1</v>
      </c>
      <c r="I276" s="209"/>
      <c r="J276" s="14"/>
      <c r="K276" s="14"/>
      <c r="L276" s="206"/>
      <c r="M276" s="210"/>
      <c r="N276" s="211"/>
      <c r="O276" s="211"/>
      <c r="P276" s="211"/>
      <c r="Q276" s="211"/>
      <c r="R276" s="211"/>
      <c r="S276" s="211"/>
      <c r="T276" s="21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7" t="s">
        <v>123</v>
      </c>
      <c r="AU276" s="207" t="s">
        <v>117</v>
      </c>
      <c r="AV276" s="14" t="s">
        <v>78</v>
      </c>
      <c r="AW276" s="14" t="s">
        <v>30</v>
      </c>
      <c r="AX276" s="14" t="s">
        <v>73</v>
      </c>
      <c r="AY276" s="207" t="s">
        <v>109</v>
      </c>
    </row>
    <row r="277" s="13" customFormat="1">
      <c r="A277" s="13"/>
      <c r="B277" s="197"/>
      <c r="C277" s="13"/>
      <c r="D277" s="198" t="s">
        <v>123</v>
      </c>
      <c r="E277" s="199" t="s">
        <v>1</v>
      </c>
      <c r="F277" s="200" t="s">
        <v>348</v>
      </c>
      <c r="G277" s="13"/>
      <c r="H277" s="201">
        <v>1</v>
      </c>
      <c r="I277" s="202"/>
      <c r="J277" s="13"/>
      <c r="K277" s="13"/>
      <c r="L277" s="197"/>
      <c r="M277" s="203"/>
      <c r="N277" s="204"/>
      <c r="O277" s="204"/>
      <c r="P277" s="204"/>
      <c r="Q277" s="204"/>
      <c r="R277" s="204"/>
      <c r="S277" s="204"/>
      <c r="T277" s="20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9" t="s">
        <v>123</v>
      </c>
      <c r="AU277" s="199" t="s">
        <v>117</v>
      </c>
      <c r="AV277" s="13" t="s">
        <v>117</v>
      </c>
      <c r="AW277" s="13" t="s">
        <v>30</v>
      </c>
      <c r="AX277" s="13" t="s">
        <v>73</v>
      </c>
      <c r="AY277" s="199" t="s">
        <v>109</v>
      </c>
    </row>
    <row r="278" s="15" customFormat="1">
      <c r="A278" s="15"/>
      <c r="B278" s="213"/>
      <c r="C278" s="15"/>
      <c r="D278" s="198" t="s">
        <v>123</v>
      </c>
      <c r="E278" s="214" t="s">
        <v>1</v>
      </c>
      <c r="F278" s="215" t="s">
        <v>159</v>
      </c>
      <c r="G278" s="15"/>
      <c r="H278" s="216">
        <v>17.899999999999999</v>
      </c>
      <c r="I278" s="217"/>
      <c r="J278" s="15"/>
      <c r="K278" s="15"/>
      <c r="L278" s="213"/>
      <c r="M278" s="218"/>
      <c r="N278" s="219"/>
      <c r="O278" s="219"/>
      <c r="P278" s="219"/>
      <c r="Q278" s="219"/>
      <c r="R278" s="219"/>
      <c r="S278" s="219"/>
      <c r="T278" s="22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14" t="s">
        <v>123</v>
      </c>
      <c r="AU278" s="214" t="s">
        <v>117</v>
      </c>
      <c r="AV278" s="15" t="s">
        <v>116</v>
      </c>
      <c r="AW278" s="15" t="s">
        <v>30</v>
      </c>
      <c r="AX278" s="15" t="s">
        <v>78</v>
      </c>
      <c r="AY278" s="214" t="s">
        <v>109</v>
      </c>
    </row>
    <row r="279" s="2" customFormat="1" ht="16.5" customHeight="1">
      <c r="A279" s="37"/>
      <c r="B279" s="182"/>
      <c r="C279" s="183" t="s">
        <v>374</v>
      </c>
      <c r="D279" s="183" t="s">
        <v>112</v>
      </c>
      <c r="E279" s="184" t="s">
        <v>375</v>
      </c>
      <c r="F279" s="185" t="s">
        <v>376</v>
      </c>
      <c r="G279" s="186" t="s">
        <v>282</v>
      </c>
      <c r="H279" s="187">
        <v>18</v>
      </c>
      <c r="I279" s="188"/>
      <c r="J279" s="189">
        <f>ROUND(I279*H279,2)</f>
        <v>0</v>
      </c>
      <c r="K279" s="190"/>
      <c r="L279" s="38"/>
      <c r="M279" s="191" t="s">
        <v>1</v>
      </c>
      <c r="N279" s="192" t="s">
        <v>39</v>
      </c>
      <c r="O279" s="76"/>
      <c r="P279" s="193">
        <f>O279*H279</f>
        <v>0</v>
      </c>
      <c r="Q279" s="193">
        <v>0.00149</v>
      </c>
      <c r="R279" s="193">
        <f>Q279*H279</f>
        <v>0.02682</v>
      </c>
      <c r="S279" s="193">
        <v>0</v>
      </c>
      <c r="T279" s="19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5" t="s">
        <v>196</v>
      </c>
      <c r="AT279" s="195" t="s">
        <v>112</v>
      </c>
      <c r="AU279" s="195" t="s">
        <v>117</v>
      </c>
      <c r="AY279" s="18" t="s">
        <v>109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8" t="s">
        <v>117</v>
      </c>
      <c r="BK279" s="196">
        <f>ROUND(I279*H279,2)</f>
        <v>0</v>
      </c>
      <c r="BL279" s="18" t="s">
        <v>196</v>
      </c>
      <c r="BM279" s="195" t="s">
        <v>377</v>
      </c>
    </row>
    <row r="280" s="2" customFormat="1" ht="21.75" customHeight="1">
      <c r="A280" s="37"/>
      <c r="B280" s="182"/>
      <c r="C280" s="183" t="s">
        <v>378</v>
      </c>
      <c r="D280" s="183" t="s">
        <v>112</v>
      </c>
      <c r="E280" s="184" t="s">
        <v>379</v>
      </c>
      <c r="F280" s="185" t="s">
        <v>380</v>
      </c>
      <c r="G280" s="186" t="s">
        <v>282</v>
      </c>
      <c r="H280" s="187">
        <v>8</v>
      </c>
      <c r="I280" s="188"/>
      <c r="J280" s="189">
        <f>ROUND(I280*H280,2)</f>
        <v>0</v>
      </c>
      <c r="K280" s="190"/>
      <c r="L280" s="38"/>
      <c r="M280" s="191" t="s">
        <v>1</v>
      </c>
      <c r="N280" s="192" t="s">
        <v>39</v>
      </c>
      <c r="O280" s="76"/>
      <c r="P280" s="193">
        <f>O280*H280</f>
        <v>0</v>
      </c>
      <c r="Q280" s="193">
        <v>0.0028</v>
      </c>
      <c r="R280" s="193">
        <f>Q280*H280</f>
        <v>0.0224</v>
      </c>
      <c r="S280" s="193">
        <v>0</v>
      </c>
      <c r="T280" s="19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5" t="s">
        <v>196</v>
      </c>
      <c r="AT280" s="195" t="s">
        <v>112</v>
      </c>
      <c r="AU280" s="195" t="s">
        <v>117</v>
      </c>
      <c r="AY280" s="18" t="s">
        <v>109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8" t="s">
        <v>117</v>
      </c>
      <c r="BK280" s="196">
        <f>ROUND(I280*H280,2)</f>
        <v>0</v>
      </c>
      <c r="BL280" s="18" t="s">
        <v>196</v>
      </c>
      <c r="BM280" s="195" t="s">
        <v>381</v>
      </c>
    </row>
    <row r="281" s="2" customFormat="1" ht="21.75" customHeight="1">
      <c r="A281" s="37"/>
      <c r="B281" s="182"/>
      <c r="C281" s="183" t="s">
        <v>382</v>
      </c>
      <c r="D281" s="183" t="s">
        <v>112</v>
      </c>
      <c r="E281" s="184" t="s">
        <v>383</v>
      </c>
      <c r="F281" s="185" t="s">
        <v>384</v>
      </c>
      <c r="G281" s="186" t="s">
        <v>282</v>
      </c>
      <c r="H281" s="187">
        <v>15</v>
      </c>
      <c r="I281" s="188"/>
      <c r="J281" s="189">
        <f>ROUND(I281*H281,2)</f>
        <v>0</v>
      </c>
      <c r="K281" s="190"/>
      <c r="L281" s="38"/>
      <c r="M281" s="191" t="s">
        <v>1</v>
      </c>
      <c r="N281" s="192" t="s">
        <v>39</v>
      </c>
      <c r="O281" s="76"/>
      <c r="P281" s="193">
        <f>O281*H281</f>
        <v>0</v>
      </c>
      <c r="Q281" s="193">
        <v>0.00060999999999999997</v>
      </c>
      <c r="R281" s="193">
        <f>Q281*H281</f>
        <v>0.0091500000000000001</v>
      </c>
      <c r="S281" s="193">
        <v>0</v>
      </c>
      <c r="T281" s="19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5" t="s">
        <v>196</v>
      </c>
      <c r="AT281" s="195" t="s">
        <v>112</v>
      </c>
      <c r="AU281" s="195" t="s">
        <v>117</v>
      </c>
      <c r="AY281" s="18" t="s">
        <v>109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8" t="s">
        <v>117</v>
      </c>
      <c r="BK281" s="196">
        <f>ROUND(I281*H281,2)</f>
        <v>0</v>
      </c>
      <c r="BL281" s="18" t="s">
        <v>196</v>
      </c>
      <c r="BM281" s="195" t="s">
        <v>385</v>
      </c>
    </row>
    <row r="282" s="2" customFormat="1" ht="21.75" customHeight="1">
      <c r="A282" s="37"/>
      <c r="B282" s="182"/>
      <c r="C282" s="183" t="s">
        <v>386</v>
      </c>
      <c r="D282" s="183" t="s">
        <v>112</v>
      </c>
      <c r="E282" s="184" t="s">
        <v>387</v>
      </c>
      <c r="F282" s="185" t="s">
        <v>388</v>
      </c>
      <c r="G282" s="186" t="s">
        <v>175</v>
      </c>
      <c r="H282" s="187">
        <v>4</v>
      </c>
      <c r="I282" s="188"/>
      <c r="J282" s="189">
        <f>ROUND(I282*H282,2)</f>
        <v>0</v>
      </c>
      <c r="K282" s="190"/>
      <c r="L282" s="38"/>
      <c r="M282" s="191" t="s">
        <v>1</v>
      </c>
      <c r="N282" s="192" t="s">
        <v>39</v>
      </c>
      <c r="O282" s="76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5" t="s">
        <v>196</v>
      </c>
      <c r="AT282" s="195" t="s">
        <v>112</v>
      </c>
      <c r="AU282" s="195" t="s">
        <v>117</v>
      </c>
      <c r="AY282" s="18" t="s">
        <v>109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8" t="s">
        <v>117</v>
      </c>
      <c r="BK282" s="196">
        <f>ROUND(I282*H282,2)</f>
        <v>0</v>
      </c>
      <c r="BL282" s="18" t="s">
        <v>196</v>
      </c>
      <c r="BM282" s="195" t="s">
        <v>389</v>
      </c>
    </row>
    <row r="283" s="2" customFormat="1" ht="21.75" customHeight="1">
      <c r="A283" s="37"/>
      <c r="B283" s="182"/>
      <c r="C283" s="183" t="s">
        <v>390</v>
      </c>
      <c r="D283" s="183" t="s">
        <v>112</v>
      </c>
      <c r="E283" s="184" t="s">
        <v>391</v>
      </c>
      <c r="F283" s="185" t="s">
        <v>392</v>
      </c>
      <c r="G283" s="186" t="s">
        <v>115</v>
      </c>
      <c r="H283" s="187">
        <v>2</v>
      </c>
      <c r="I283" s="188"/>
      <c r="J283" s="189">
        <f>ROUND(I283*H283,2)</f>
        <v>0</v>
      </c>
      <c r="K283" s="190"/>
      <c r="L283" s="38"/>
      <c r="M283" s="191" t="s">
        <v>1</v>
      </c>
      <c r="N283" s="192" t="s">
        <v>39</v>
      </c>
      <c r="O283" s="76"/>
      <c r="P283" s="193">
        <f>O283*H283</f>
        <v>0</v>
      </c>
      <c r="Q283" s="193">
        <v>0</v>
      </c>
      <c r="R283" s="193">
        <f>Q283*H283</f>
        <v>0</v>
      </c>
      <c r="S283" s="193">
        <v>0</v>
      </c>
      <c r="T283" s="194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5" t="s">
        <v>196</v>
      </c>
      <c r="AT283" s="195" t="s">
        <v>112</v>
      </c>
      <c r="AU283" s="195" t="s">
        <v>117</v>
      </c>
      <c r="AY283" s="18" t="s">
        <v>109</v>
      </c>
      <c r="BE283" s="196">
        <f>IF(N283="základní",J283,0)</f>
        <v>0</v>
      </c>
      <c r="BF283" s="196">
        <f>IF(N283="snížená",J283,0)</f>
        <v>0</v>
      </c>
      <c r="BG283" s="196">
        <f>IF(N283="zákl. přenesená",J283,0)</f>
        <v>0</v>
      </c>
      <c r="BH283" s="196">
        <f>IF(N283="sníž. přenesená",J283,0)</f>
        <v>0</v>
      </c>
      <c r="BI283" s="196">
        <f>IF(N283="nulová",J283,0)</f>
        <v>0</v>
      </c>
      <c r="BJ283" s="18" t="s">
        <v>117</v>
      </c>
      <c r="BK283" s="196">
        <f>ROUND(I283*H283,2)</f>
        <v>0</v>
      </c>
      <c r="BL283" s="18" t="s">
        <v>196</v>
      </c>
      <c r="BM283" s="195" t="s">
        <v>393</v>
      </c>
    </row>
    <row r="284" s="2" customFormat="1" ht="21.75" customHeight="1">
      <c r="A284" s="37"/>
      <c r="B284" s="182"/>
      <c r="C284" s="183" t="s">
        <v>394</v>
      </c>
      <c r="D284" s="183" t="s">
        <v>112</v>
      </c>
      <c r="E284" s="184" t="s">
        <v>395</v>
      </c>
      <c r="F284" s="185" t="s">
        <v>396</v>
      </c>
      <c r="G284" s="186" t="s">
        <v>115</v>
      </c>
      <c r="H284" s="187">
        <v>2</v>
      </c>
      <c r="I284" s="188"/>
      <c r="J284" s="189">
        <f>ROUND(I284*H284,2)</f>
        <v>0</v>
      </c>
      <c r="K284" s="190"/>
      <c r="L284" s="38"/>
      <c r="M284" s="191" t="s">
        <v>1</v>
      </c>
      <c r="N284" s="192" t="s">
        <v>39</v>
      </c>
      <c r="O284" s="76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5" t="s">
        <v>196</v>
      </c>
      <c r="AT284" s="195" t="s">
        <v>112</v>
      </c>
      <c r="AU284" s="195" t="s">
        <v>117</v>
      </c>
      <c r="AY284" s="18" t="s">
        <v>109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8" t="s">
        <v>117</v>
      </c>
      <c r="BK284" s="196">
        <f>ROUND(I284*H284,2)</f>
        <v>0</v>
      </c>
      <c r="BL284" s="18" t="s">
        <v>196</v>
      </c>
      <c r="BM284" s="195" t="s">
        <v>397</v>
      </c>
    </row>
    <row r="285" s="2" customFormat="1" ht="16.5" customHeight="1">
      <c r="A285" s="37"/>
      <c r="B285" s="182"/>
      <c r="C285" s="183" t="s">
        <v>398</v>
      </c>
      <c r="D285" s="183" t="s">
        <v>112</v>
      </c>
      <c r="E285" s="184" t="s">
        <v>399</v>
      </c>
      <c r="F285" s="185" t="s">
        <v>400</v>
      </c>
      <c r="G285" s="186" t="s">
        <v>115</v>
      </c>
      <c r="H285" s="187">
        <v>2</v>
      </c>
      <c r="I285" s="188"/>
      <c r="J285" s="189">
        <f>ROUND(I285*H285,2)</f>
        <v>0</v>
      </c>
      <c r="K285" s="190"/>
      <c r="L285" s="38"/>
      <c r="M285" s="191" t="s">
        <v>1</v>
      </c>
      <c r="N285" s="192" t="s">
        <v>39</v>
      </c>
      <c r="O285" s="76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5" t="s">
        <v>196</v>
      </c>
      <c r="AT285" s="195" t="s">
        <v>112</v>
      </c>
      <c r="AU285" s="195" t="s">
        <v>117</v>
      </c>
      <c r="AY285" s="18" t="s">
        <v>109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8" t="s">
        <v>117</v>
      </c>
      <c r="BK285" s="196">
        <f>ROUND(I285*H285,2)</f>
        <v>0</v>
      </c>
      <c r="BL285" s="18" t="s">
        <v>196</v>
      </c>
      <c r="BM285" s="195" t="s">
        <v>401</v>
      </c>
    </row>
    <row r="286" s="2" customFormat="1" ht="16.5" customHeight="1">
      <c r="A286" s="37"/>
      <c r="B286" s="182"/>
      <c r="C286" s="183" t="s">
        <v>402</v>
      </c>
      <c r="D286" s="183" t="s">
        <v>112</v>
      </c>
      <c r="E286" s="184" t="s">
        <v>403</v>
      </c>
      <c r="F286" s="185" t="s">
        <v>404</v>
      </c>
      <c r="G286" s="186" t="s">
        <v>136</v>
      </c>
      <c r="H286" s="187">
        <v>16.899999999999999</v>
      </c>
      <c r="I286" s="188"/>
      <c r="J286" s="189">
        <f>ROUND(I286*H286,2)</f>
        <v>0</v>
      </c>
      <c r="K286" s="190"/>
      <c r="L286" s="38"/>
      <c r="M286" s="191" t="s">
        <v>1</v>
      </c>
      <c r="N286" s="192" t="s">
        <v>39</v>
      </c>
      <c r="O286" s="76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5" t="s">
        <v>196</v>
      </c>
      <c r="AT286" s="195" t="s">
        <v>112</v>
      </c>
      <c r="AU286" s="195" t="s">
        <v>117</v>
      </c>
      <c r="AY286" s="18" t="s">
        <v>109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8" t="s">
        <v>117</v>
      </c>
      <c r="BK286" s="196">
        <f>ROUND(I286*H286,2)</f>
        <v>0</v>
      </c>
      <c r="BL286" s="18" t="s">
        <v>196</v>
      </c>
      <c r="BM286" s="195" t="s">
        <v>405</v>
      </c>
    </row>
    <row r="287" s="2" customFormat="1" ht="21.75" customHeight="1">
      <c r="A287" s="37"/>
      <c r="B287" s="182"/>
      <c r="C287" s="183" t="s">
        <v>406</v>
      </c>
      <c r="D287" s="183" t="s">
        <v>112</v>
      </c>
      <c r="E287" s="184" t="s">
        <v>407</v>
      </c>
      <c r="F287" s="185" t="s">
        <v>408</v>
      </c>
      <c r="G287" s="186" t="s">
        <v>224</v>
      </c>
      <c r="H287" s="187">
        <v>0.123</v>
      </c>
      <c r="I287" s="188"/>
      <c r="J287" s="189">
        <f>ROUND(I287*H287,2)</f>
        <v>0</v>
      </c>
      <c r="K287" s="190"/>
      <c r="L287" s="38"/>
      <c r="M287" s="191" t="s">
        <v>1</v>
      </c>
      <c r="N287" s="192" t="s">
        <v>39</v>
      </c>
      <c r="O287" s="76"/>
      <c r="P287" s="193">
        <f>O287*H287</f>
        <v>0</v>
      </c>
      <c r="Q287" s="193">
        <v>0</v>
      </c>
      <c r="R287" s="193">
        <f>Q287*H287</f>
        <v>0</v>
      </c>
      <c r="S287" s="193">
        <v>0</v>
      </c>
      <c r="T287" s="19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5" t="s">
        <v>196</v>
      </c>
      <c r="AT287" s="195" t="s">
        <v>112</v>
      </c>
      <c r="AU287" s="195" t="s">
        <v>117</v>
      </c>
      <c r="AY287" s="18" t="s">
        <v>109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8" t="s">
        <v>117</v>
      </c>
      <c r="BK287" s="196">
        <f>ROUND(I287*H287,2)</f>
        <v>0</v>
      </c>
      <c r="BL287" s="18" t="s">
        <v>196</v>
      </c>
      <c r="BM287" s="195" t="s">
        <v>409</v>
      </c>
    </row>
    <row r="288" s="2" customFormat="1" ht="21.75" customHeight="1">
      <c r="A288" s="37"/>
      <c r="B288" s="182"/>
      <c r="C288" s="183" t="s">
        <v>410</v>
      </c>
      <c r="D288" s="183" t="s">
        <v>112</v>
      </c>
      <c r="E288" s="184" t="s">
        <v>411</v>
      </c>
      <c r="F288" s="185" t="s">
        <v>412</v>
      </c>
      <c r="G288" s="186" t="s">
        <v>224</v>
      </c>
      <c r="H288" s="187">
        <v>0.123</v>
      </c>
      <c r="I288" s="188"/>
      <c r="J288" s="189">
        <f>ROUND(I288*H288,2)</f>
        <v>0</v>
      </c>
      <c r="K288" s="190"/>
      <c r="L288" s="38"/>
      <c r="M288" s="191" t="s">
        <v>1</v>
      </c>
      <c r="N288" s="192" t="s">
        <v>39</v>
      </c>
      <c r="O288" s="76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5" t="s">
        <v>196</v>
      </c>
      <c r="AT288" s="195" t="s">
        <v>112</v>
      </c>
      <c r="AU288" s="195" t="s">
        <v>117</v>
      </c>
      <c r="AY288" s="18" t="s">
        <v>109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8" t="s">
        <v>117</v>
      </c>
      <c r="BK288" s="196">
        <f>ROUND(I288*H288,2)</f>
        <v>0</v>
      </c>
      <c r="BL288" s="18" t="s">
        <v>196</v>
      </c>
      <c r="BM288" s="195" t="s">
        <v>413</v>
      </c>
    </row>
    <row r="289" s="12" customFormat="1" ht="22.8" customHeight="1">
      <c r="A289" s="12"/>
      <c r="B289" s="169"/>
      <c r="C289" s="12"/>
      <c r="D289" s="170" t="s">
        <v>72</v>
      </c>
      <c r="E289" s="180" t="s">
        <v>414</v>
      </c>
      <c r="F289" s="180" t="s">
        <v>415</v>
      </c>
      <c r="G289" s="12"/>
      <c r="H289" s="12"/>
      <c r="I289" s="172"/>
      <c r="J289" s="181">
        <f>BK289</f>
        <v>0</v>
      </c>
      <c r="K289" s="12"/>
      <c r="L289" s="169"/>
      <c r="M289" s="174"/>
      <c r="N289" s="175"/>
      <c r="O289" s="175"/>
      <c r="P289" s="176">
        <f>SUM(P290:P299)</f>
        <v>0</v>
      </c>
      <c r="Q289" s="175"/>
      <c r="R289" s="176">
        <f>SUM(R290:R299)</f>
        <v>0.0045430000000000002</v>
      </c>
      <c r="S289" s="175"/>
      <c r="T289" s="177">
        <f>SUM(T290:T299)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70" t="s">
        <v>117</v>
      </c>
      <c r="AT289" s="178" t="s">
        <v>72</v>
      </c>
      <c r="AU289" s="178" t="s">
        <v>78</v>
      </c>
      <c r="AY289" s="170" t="s">
        <v>109</v>
      </c>
      <c r="BK289" s="179">
        <f>SUM(BK290:BK299)</f>
        <v>0</v>
      </c>
    </row>
    <row r="290" s="2" customFormat="1" ht="21.75" customHeight="1">
      <c r="A290" s="37"/>
      <c r="B290" s="182"/>
      <c r="C290" s="183" t="s">
        <v>416</v>
      </c>
      <c r="D290" s="183" t="s">
        <v>112</v>
      </c>
      <c r="E290" s="184" t="s">
        <v>417</v>
      </c>
      <c r="F290" s="185" t="s">
        <v>418</v>
      </c>
      <c r="G290" s="186" t="s">
        <v>136</v>
      </c>
      <c r="H290" s="187">
        <v>29.5</v>
      </c>
      <c r="I290" s="188"/>
      <c r="J290" s="189">
        <f>ROUND(I290*H290,2)</f>
        <v>0</v>
      </c>
      <c r="K290" s="190"/>
      <c r="L290" s="38"/>
      <c r="M290" s="191" t="s">
        <v>1</v>
      </c>
      <c r="N290" s="192" t="s">
        <v>39</v>
      </c>
      <c r="O290" s="76"/>
      <c r="P290" s="193">
        <f>O290*H290</f>
        <v>0</v>
      </c>
      <c r="Q290" s="193">
        <v>0</v>
      </c>
      <c r="R290" s="193">
        <f>Q290*H290</f>
        <v>0</v>
      </c>
      <c r="S290" s="193">
        <v>0</v>
      </c>
      <c r="T290" s="19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5" t="s">
        <v>196</v>
      </c>
      <c r="AT290" s="195" t="s">
        <v>112</v>
      </c>
      <c r="AU290" s="195" t="s">
        <v>117</v>
      </c>
      <c r="AY290" s="18" t="s">
        <v>109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8" t="s">
        <v>117</v>
      </c>
      <c r="BK290" s="196">
        <f>ROUND(I290*H290,2)</f>
        <v>0</v>
      </c>
      <c r="BL290" s="18" t="s">
        <v>196</v>
      </c>
      <c r="BM290" s="195" t="s">
        <v>419</v>
      </c>
    </row>
    <row r="291" s="13" customFormat="1">
      <c r="A291" s="13"/>
      <c r="B291" s="197"/>
      <c r="C291" s="13"/>
      <c r="D291" s="198" t="s">
        <v>123</v>
      </c>
      <c r="E291" s="199" t="s">
        <v>1</v>
      </c>
      <c r="F291" s="200" t="s">
        <v>361</v>
      </c>
      <c r="G291" s="13"/>
      <c r="H291" s="201">
        <v>12.6</v>
      </c>
      <c r="I291" s="202"/>
      <c r="J291" s="13"/>
      <c r="K291" s="13"/>
      <c r="L291" s="197"/>
      <c r="M291" s="203"/>
      <c r="N291" s="204"/>
      <c r="O291" s="204"/>
      <c r="P291" s="204"/>
      <c r="Q291" s="204"/>
      <c r="R291" s="204"/>
      <c r="S291" s="204"/>
      <c r="T291" s="20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9" t="s">
        <v>123</v>
      </c>
      <c r="AU291" s="199" t="s">
        <v>117</v>
      </c>
      <c r="AV291" s="13" t="s">
        <v>117</v>
      </c>
      <c r="AW291" s="13" t="s">
        <v>30</v>
      </c>
      <c r="AX291" s="13" t="s">
        <v>73</v>
      </c>
      <c r="AY291" s="199" t="s">
        <v>109</v>
      </c>
    </row>
    <row r="292" s="13" customFormat="1">
      <c r="A292" s="13"/>
      <c r="B292" s="197"/>
      <c r="C292" s="13"/>
      <c r="D292" s="198" t="s">
        <v>123</v>
      </c>
      <c r="E292" s="199" t="s">
        <v>1</v>
      </c>
      <c r="F292" s="200" t="s">
        <v>313</v>
      </c>
      <c r="G292" s="13"/>
      <c r="H292" s="201">
        <v>16</v>
      </c>
      <c r="I292" s="202"/>
      <c r="J292" s="13"/>
      <c r="K292" s="13"/>
      <c r="L292" s="197"/>
      <c r="M292" s="203"/>
      <c r="N292" s="204"/>
      <c r="O292" s="204"/>
      <c r="P292" s="204"/>
      <c r="Q292" s="204"/>
      <c r="R292" s="204"/>
      <c r="S292" s="204"/>
      <c r="T292" s="20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9" t="s">
        <v>123</v>
      </c>
      <c r="AU292" s="199" t="s">
        <v>117</v>
      </c>
      <c r="AV292" s="13" t="s">
        <v>117</v>
      </c>
      <c r="AW292" s="13" t="s">
        <v>30</v>
      </c>
      <c r="AX292" s="13" t="s">
        <v>73</v>
      </c>
      <c r="AY292" s="199" t="s">
        <v>109</v>
      </c>
    </row>
    <row r="293" s="13" customFormat="1">
      <c r="A293" s="13"/>
      <c r="B293" s="197"/>
      <c r="C293" s="13"/>
      <c r="D293" s="198" t="s">
        <v>123</v>
      </c>
      <c r="E293" s="199" t="s">
        <v>1</v>
      </c>
      <c r="F293" s="200" t="s">
        <v>319</v>
      </c>
      <c r="G293" s="13"/>
      <c r="H293" s="201">
        <v>0.59999999999999998</v>
      </c>
      <c r="I293" s="202"/>
      <c r="J293" s="13"/>
      <c r="K293" s="13"/>
      <c r="L293" s="197"/>
      <c r="M293" s="203"/>
      <c r="N293" s="204"/>
      <c r="O293" s="204"/>
      <c r="P293" s="204"/>
      <c r="Q293" s="204"/>
      <c r="R293" s="204"/>
      <c r="S293" s="204"/>
      <c r="T293" s="20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9" t="s">
        <v>123</v>
      </c>
      <c r="AU293" s="199" t="s">
        <v>117</v>
      </c>
      <c r="AV293" s="13" t="s">
        <v>117</v>
      </c>
      <c r="AW293" s="13" t="s">
        <v>30</v>
      </c>
      <c r="AX293" s="13" t="s">
        <v>73</v>
      </c>
      <c r="AY293" s="199" t="s">
        <v>109</v>
      </c>
    </row>
    <row r="294" s="13" customFormat="1">
      <c r="A294" s="13"/>
      <c r="B294" s="197"/>
      <c r="C294" s="13"/>
      <c r="D294" s="198" t="s">
        <v>123</v>
      </c>
      <c r="E294" s="199" t="s">
        <v>1</v>
      </c>
      <c r="F294" s="200" t="s">
        <v>320</v>
      </c>
      <c r="G294" s="13"/>
      <c r="H294" s="201">
        <v>0.29999999999999999</v>
      </c>
      <c r="I294" s="202"/>
      <c r="J294" s="13"/>
      <c r="K294" s="13"/>
      <c r="L294" s="197"/>
      <c r="M294" s="203"/>
      <c r="N294" s="204"/>
      <c r="O294" s="204"/>
      <c r="P294" s="204"/>
      <c r="Q294" s="204"/>
      <c r="R294" s="204"/>
      <c r="S294" s="204"/>
      <c r="T294" s="20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9" t="s">
        <v>123</v>
      </c>
      <c r="AU294" s="199" t="s">
        <v>117</v>
      </c>
      <c r="AV294" s="13" t="s">
        <v>117</v>
      </c>
      <c r="AW294" s="13" t="s">
        <v>30</v>
      </c>
      <c r="AX294" s="13" t="s">
        <v>73</v>
      </c>
      <c r="AY294" s="199" t="s">
        <v>109</v>
      </c>
    </row>
    <row r="295" s="15" customFormat="1">
      <c r="A295" s="15"/>
      <c r="B295" s="213"/>
      <c r="C295" s="15"/>
      <c r="D295" s="198" t="s">
        <v>123</v>
      </c>
      <c r="E295" s="214" t="s">
        <v>1</v>
      </c>
      <c r="F295" s="215" t="s">
        <v>159</v>
      </c>
      <c r="G295" s="15"/>
      <c r="H295" s="216">
        <v>29.5</v>
      </c>
      <c r="I295" s="217"/>
      <c r="J295" s="15"/>
      <c r="K295" s="15"/>
      <c r="L295" s="213"/>
      <c r="M295" s="218"/>
      <c r="N295" s="219"/>
      <c r="O295" s="219"/>
      <c r="P295" s="219"/>
      <c r="Q295" s="219"/>
      <c r="R295" s="219"/>
      <c r="S295" s="219"/>
      <c r="T295" s="220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14" t="s">
        <v>123</v>
      </c>
      <c r="AU295" s="214" t="s">
        <v>117</v>
      </c>
      <c r="AV295" s="15" t="s">
        <v>116</v>
      </c>
      <c r="AW295" s="15" t="s">
        <v>30</v>
      </c>
      <c r="AX295" s="15" t="s">
        <v>78</v>
      </c>
      <c r="AY295" s="214" t="s">
        <v>109</v>
      </c>
    </row>
    <row r="296" s="2" customFormat="1" ht="33" customHeight="1">
      <c r="A296" s="37"/>
      <c r="B296" s="182"/>
      <c r="C296" s="221" t="s">
        <v>420</v>
      </c>
      <c r="D296" s="221" t="s">
        <v>172</v>
      </c>
      <c r="E296" s="222" t="s">
        <v>421</v>
      </c>
      <c r="F296" s="223" t="s">
        <v>422</v>
      </c>
      <c r="G296" s="224" t="s">
        <v>136</v>
      </c>
      <c r="H296" s="225">
        <v>32.450000000000003</v>
      </c>
      <c r="I296" s="226"/>
      <c r="J296" s="227">
        <f>ROUND(I296*H296,2)</f>
        <v>0</v>
      </c>
      <c r="K296" s="228"/>
      <c r="L296" s="229"/>
      <c r="M296" s="230" t="s">
        <v>1</v>
      </c>
      <c r="N296" s="231" t="s">
        <v>39</v>
      </c>
      <c r="O296" s="76"/>
      <c r="P296" s="193">
        <f>O296*H296</f>
        <v>0</v>
      </c>
      <c r="Q296" s="193">
        <v>0.00013999999999999999</v>
      </c>
      <c r="R296" s="193">
        <f>Q296*H296</f>
        <v>0.0045430000000000002</v>
      </c>
      <c r="S296" s="193">
        <v>0</v>
      </c>
      <c r="T296" s="19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5" t="s">
        <v>284</v>
      </c>
      <c r="AT296" s="195" t="s">
        <v>172</v>
      </c>
      <c r="AU296" s="195" t="s">
        <v>117</v>
      </c>
      <c r="AY296" s="18" t="s">
        <v>109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8" t="s">
        <v>117</v>
      </c>
      <c r="BK296" s="196">
        <f>ROUND(I296*H296,2)</f>
        <v>0</v>
      </c>
      <c r="BL296" s="18" t="s">
        <v>196</v>
      </c>
      <c r="BM296" s="195" t="s">
        <v>423</v>
      </c>
    </row>
    <row r="297" s="13" customFormat="1">
      <c r="A297" s="13"/>
      <c r="B297" s="197"/>
      <c r="C297" s="13"/>
      <c r="D297" s="198" t="s">
        <v>123</v>
      </c>
      <c r="E297" s="13"/>
      <c r="F297" s="200" t="s">
        <v>424</v>
      </c>
      <c r="G297" s="13"/>
      <c r="H297" s="201">
        <v>32.450000000000003</v>
      </c>
      <c r="I297" s="202"/>
      <c r="J297" s="13"/>
      <c r="K297" s="13"/>
      <c r="L297" s="197"/>
      <c r="M297" s="203"/>
      <c r="N297" s="204"/>
      <c r="O297" s="204"/>
      <c r="P297" s="204"/>
      <c r="Q297" s="204"/>
      <c r="R297" s="204"/>
      <c r="S297" s="204"/>
      <c r="T297" s="20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9" t="s">
        <v>123</v>
      </c>
      <c r="AU297" s="199" t="s">
        <v>117</v>
      </c>
      <c r="AV297" s="13" t="s">
        <v>117</v>
      </c>
      <c r="AW297" s="13" t="s">
        <v>3</v>
      </c>
      <c r="AX297" s="13" t="s">
        <v>78</v>
      </c>
      <c r="AY297" s="199" t="s">
        <v>109</v>
      </c>
    </row>
    <row r="298" s="2" customFormat="1" ht="21.75" customHeight="1">
      <c r="A298" s="37"/>
      <c r="B298" s="182"/>
      <c r="C298" s="183" t="s">
        <v>425</v>
      </c>
      <c r="D298" s="183" t="s">
        <v>112</v>
      </c>
      <c r="E298" s="184" t="s">
        <v>426</v>
      </c>
      <c r="F298" s="185" t="s">
        <v>427</v>
      </c>
      <c r="G298" s="186" t="s">
        <v>224</v>
      </c>
      <c r="H298" s="187">
        <v>0.0050000000000000001</v>
      </c>
      <c r="I298" s="188"/>
      <c r="J298" s="189">
        <f>ROUND(I298*H298,2)</f>
        <v>0</v>
      </c>
      <c r="K298" s="190"/>
      <c r="L298" s="38"/>
      <c r="M298" s="191" t="s">
        <v>1</v>
      </c>
      <c r="N298" s="192" t="s">
        <v>39</v>
      </c>
      <c r="O298" s="76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5" t="s">
        <v>196</v>
      </c>
      <c r="AT298" s="195" t="s">
        <v>112</v>
      </c>
      <c r="AU298" s="195" t="s">
        <v>117</v>
      </c>
      <c r="AY298" s="18" t="s">
        <v>109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8" t="s">
        <v>117</v>
      </c>
      <c r="BK298" s="196">
        <f>ROUND(I298*H298,2)</f>
        <v>0</v>
      </c>
      <c r="BL298" s="18" t="s">
        <v>196</v>
      </c>
      <c r="BM298" s="195" t="s">
        <v>428</v>
      </c>
    </row>
    <row r="299" s="2" customFormat="1" ht="21.75" customHeight="1">
      <c r="A299" s="37"/>
      <c r="B299" s="182"/>
      <c r="C299" s="183" t="s">
        <v>429</v>
      </c>
      <c r="D299" s="183" t="s">
        <v>112</v>
      </c>
      <c r="E299" s="184" t="s">
        <v>430</v>
      </c>
      <c r="F299" s="185" t="s">
        <v>431</v>
      </c>
      <c r="G299" s="186" t="s">
        <v>224</v>
      </c>
      <c r="H299" s="187">
        <v>0.0050000000000000001</v>
      </c>
      <c r="I299" s="188"/>
      <c r="J299" s="189">
        <f>ROUND(I299*H299,2)</f>
        <v>0</v>
      </c>
      <c r="K299" s="190"/>
      <c r="L299" s="38"/>
      <c r="M299" s="232" t="s">
        <v>1</v>
      </c>
      <c r="N299" s="233" t="s">
        <v>39</v>
      </c>
      <c r="O299" s="234"/>
      <c r="P299" s="235">
        <f>O299*H299</f>
        <v>0</v>
      </c>
      <c r="Q299" s="235">
        <v>0</v>
      </c>
      <c r="R299" s="235">
        <f>Q299*H299</f>
        <v>0</v>
      </c>
      <c r="S299" s="235">
        <v>0</v>
      </c>
      <c r="T299" s="23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5" t="s">
        <v>196</v>
      </c>
      <c r="AT299" s="195" t="s">
        <v>112</v>
      </c>
      <c r="AU299" s="195" t="s">
        <v>117</v>
      </c>
      <c r="AY299" s="18" t="s">
        <v>109</v>
      </c>
      <c r="BE299" s="196">
        <f>IF(N299="základní",J299,0)</f>
        <v>0</v>
      </c>
      <c r="BF299" s="196">
        <f>IF(N299="snížená",J299,0)</f>
        <v>0</v>
      </c>
      <c r="BG299" s="196">
        <f>IF(N299="zákl. přenesená",J299,0)</f>
        <v>0</v>
      </c>
      <c r="BH299" s="196">
        <f>IF(N299="sníž. přenesená",J299,0)</f>
        <v>0</v>
      </c>
      <c r="BI299" s="196">
        <f>IF(N299="nulová",J299,0)</f>
        <v>0</v>
      </c>
      <c r="BJ299" s="18" t="s">
        <v>117</v>
      </c>
      <c r="BK299" s="196">
        <f>ROUND(I299*H299,2)</f>
        <v>0</v>
      </c>
      <c r="BL299" s="18" t="s">
        <v>196</v>
      </c>
      <c r="BM299" s="195" t="s">
        <v>432</v>
      </c>
    </row>
    <row r="300" s="2" customFormat="1" ht="6.96" customHeight="1">
      <c r="A300" s="37"/>
      <c r="B300" s="59"/>
      <c r="C300" s="60"/>
      <c r="D300" s="60"/>
      <c r="E300" s="60"/>
      <c r="F300" s="60"/>
      <c r="G300" s="60"/>
      <c r="H300" s="60"/>
      <c r="I300" s="141"/>
      <c r="J300" s="60"/>
      <c r="K300" s="60"/>
      <c r="L300" s="38"/>
      <c r="M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</sheetData>
  <autoFilter ref="C119:K299"/>
  <mergeCells count="6">
    <mergeCell ref="E7:H7"/>
    <mergeCell ref="E16:H16"/>
    <mergeCell ref="E25:H25"/>
    <mergeCell ref="E85:H85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DESKTOP-1THUPBJ\Lenka</dc:creator>
  <cp:lastModifiedBy>DESKTOP-1THUPBJ\Lenka</cp:lastModifiedBy>
  <dcterms:created xsi:type="dcterms:W3CDTF">2021-03-06T16:43:40Z</dcterms:created>
  <dcterms:modified xsi:type="dcterms:W3CDTF">2021-03-06T16:43:42Z</dcterms:modified>
</cp:coreProperties>
</file>