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Spe2016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  <sheet name="SO 102" sheetId="4" r:id="rId4"/>
    <sheet name="SO 103_1" sheetId="5" r:id="rId5"/>
    <sheet name="SO 151" sheetId="6" r:id="rId6"/>
    <sheet name="SO 301" sheetId="7" r:id="rId7"/>
    <sheet name="SO 303" sheetId="8" r:id="rId8"/>
    <sheet name="SO 304" sheetId="9" r:id="rId9"/>
    <sheet name="SO 411" sheetId="10" r:id="rId10"/>
    <sheet name="SO 431" sheetId="11" r:id="rId11"/>
    <sheet name="SO 501" sheetId="12" r:id="rId12"/>
    <sheet name="SO 701" sheetId="13" r:id="rId13"/>
    <sheet name="SO 801" sheetId="14" r:id="rId14"/>
  </sheets>
  <definedNames/>
  <calcPr/>
  <webPublishing/>
</workbook>
</file>

<file path=xl/sharedStrings.xml><?xml version="1.0" encoding="utf-8"?>
<sst xmlns="http://schemas.openxmlformats.org/spreadsheetml/2006/main" count="2921" uniqueCount="662">
  <si>
    <t>Rekapitulace ceny</t>
  </si>
  <si>
    <t>Stavba: 459 - Vrchlabí – Krkonošská ulice II. etapa</t>
  </si>
  <si>
    <t>Varianta: ZR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</si>
  <si>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</si>
  <si>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</si>
  <si>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</si>
  <si>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</si>
  <si>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</si>
  <si>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</si>
  <si>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</si>
  <si>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</si>
  <si>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</si>
  <si>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</si>
  <si>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</si>
  <si>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459</t>
  </si>
  <si>
    <t>Vrchlabí – Krkonošská ulice II. etapa</t>
  </si>
  <si>
    <t>O</t>
  </si>
  <si>
    <t>Rozpočet:</t>
  </si>
  <si>
    <t>0,00</t>
  </si>
  <si>
    <t>10,00</t>
  </si>
  <si>
    <t>21,00</t>
  </si>
  <si>
    <t>1</t>
  </si>
  <si>
    <t>3</t>
  </si>
  <si>
    <t>0</t>
  </si>
  <si>
    <t>2</t>
  </si>
  <si>
    <t>SO 000</t>
  </si>
  <si>
    <t>Všeobecné konstrukce a práce</t>
  </si>
  <si>
    <t>Typ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</si>
  <si>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</si>
  <si>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</si>
  <si>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</si>
  <si>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</si>
  <si>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</si>
  <si>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</si>
  <si>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</si>
  <si>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</si>
  <si>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</si>
  <si>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</si>
  <si>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</si>
  <si>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</si>
  <si>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</si>
  <si>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</si>
  <si>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</si>
  <si>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</si>
  <si>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</si>
  <si>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</si>
  <si>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</si>
  <si>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01102</t>
  </si>
  <si>
    <t/>
  </si>
  <si>
    <t>OPRAVY STÁVAJÍCÍCH KOMUNIKACÍ</t>
  </si>
  <si>
    <t>KPL</t>
  </si>
  <si>
    <t>2019_OTSKP</t>
  </si>
  <si>
    <t>PP</t>
  </si>
  <si>
    <t>opravy škod vzniklých pohybem stavební mechanizace nebo prováděním stavebních prací  
50 000,-</t>
  </si>
  <si>
    <t>VV</t>
  </si>
  <si>
    <t>TS</t>
  </si>
  <si>
    <t>02620</t>
  </si>
  <si>
    <t>ZKOUŠENÍ KONSTRUKCÍ A PRACÍ NEZÁVISLOU ZKUŠEBNOU</t>
  </si>
  <si>
    <t>zajištění zkoušek požadovaných dozorem stavby nad rámec technických podmínek</t>
  </si>
  <si>
    <t>zahrnuje veškeré náklady spojené s objednatelem požadovanými zkouškami</t>
  </si>
  <si>
    <t>02710</t>
  </si>
  <si>
    <t>POMOC PRÁCE ZŘÍZ NEBO ZAJIŠŤ OBJÍŽĎKY A PŘÍSTUP CESTY</t>
  </si>
  <si>
    <t>dočasné zásypy z ŠD pro provizorní přístupy vozidel, zajištění přístupu a příjezdu k nemovitostem, označení a zabezpečení výkopů</t>
  </si>
  <si>
    <t>zahrnuje veškeré náklady spojené s objednatelem požadovanými zařízeními</t>
  </si>
  <si>
    <t>02811</t>
  </si>
  <si>
    <t>PRŮZKUMNÉ PRÁCE GEOTECHNICKÉ NA POVRCHU</t>
  </si>
  <si>
    <t>geologický průzkum, předpoklad 2x sonda hl. 1,50 m</t>
  </si>
  <si>
    <t>zahrnuje veškeré náklady spojené s objednatelem požadovanými pracemi</t>
  </si>
  <si>
    <t>02822</t>
  </si>
  <si>
    <t>PRŮZKUMNÉ PRÁCE ARCHEOLOGICKÉ V PODZEMÍ</t>
  </si>
  <si>
    <t>součástí je i dozor v průběhu stavebních prací</t>
  </si>
  <si>
    <t>7</t>
  </si>
  <si>
    <t>02991</t>
  </si>
  <si>
    <t>OSTATNÍ POŽADAVKY - INFORMAČNÍ TABULE</t>
  </si>
  <si>
    <t>KUS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</si>
  <si>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</si>
  <si>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8</t>
  </si>
  <si>
    <t>02910</t>
  </si>
  <si>
    <t>OSTATNÍ POŽADAVKY - ZEMĚMĚŘIČSKÁ MĚŘENÍ</t>
  </si>
  <si>
    <t>vytyčení stávajících inženýrských sítí</t>
  </si>
  <si>
    <t>zahrnuje veškeré náklady spojené s objednatelem požadovanými pracemi,   
- pro stanovení orientační investorské ceny určete jednotkovou cenu jako 1% odhadované ceny stavby</t>
  </si>
  <si>
    <t>029113</t>
  </si>
  <si>
    <t>OSTATNÍ POŽADAVKY - GEODETICKÉ ZAMĚŘENÍ - CELKY</t>
  </si>
  <si>
    <t>zaměření skutečného provedení + dokumentace dle požadavku jednotlivých správců - pro všechny SO</t>
  </si>
  <si>
    <t>12</t>
  </si>
  <si>
    <t>02940</t>
  </si>
  <si>
    <t>OSTATNÍ POŽADAVKY - VYPRACOVÁNÍ DOKUMENTACE</t>
  </si>
  <si>
    <t>pasportizace objektů a používaných komunikací před zahájením stavby</t>
  </si>
  <si>
    <t>13</t>
  </si>
  <si>
    <t>02945</t>
  </si>
  <si>
    <t>a</t>
  </si>
  <si>
    <t>OSTAT POŽADAVKY - GEOMETRICKÝ PLÁN</t>
  </si>
  <si>
    <t>HM</t>
  </si>
  <si>
    <t>geometrický plán komunikace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</si>
  <si>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</si>
  <si>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14</t>
  </si>
  <si>
    <t>b</t>
  </si>
  <si>
    <t>geometrický plán, věcná břemena pro inženýrské sítě</t>
  </si>
  <si>
    <t>16</t>
  </si>
  <si>
    <t>02944</t>
  </si>
  <si>
    <t>OSTAT POŽADAVKY - DOKUMENTACE SKUTEČ PROVEDENÍ V DIGIT FORMĚ</t>
  </si>
  <si>
    <t>17</t>
  </si>
  <si>
    <t>02851</t>
  </si>
  <si>
    <t>PRŮZKUMNÉ PRÁCE DIAGNOSTIKY KONSTRUKCÍ NA POVRCHU</t>
  </si>
  <si>
    <t>rozbor asfaltových směsí na obsah PAU</t>
  </si>
  <si>
    <t>SO 101</t>
  </si>
  <si>
    <t>Úprava Krkonošské ulice</t>
  </si>
  <si>
    <t>014101</t>
  </si>
  <si>
    <t>POPLATKY ZA SKLÁDKU</t>
  </si>
  <si>
    <t>M3</t>
  </si>
  <si>
    <t>včetně uložení, zemina z výkopu, betonová suť</t>
  </si>
  <si>
    <t>zemina 842+256,8+87,7=1 186,5 [A] 
beton 219*0,50*0,20+11,5*0,25*0,20=22,5 [B] 
a+b=1 209,0 [C]</t>
  </si>
  <si>
    <t>zahrnuje veškeré poplatky provozovateli skládky související s uložením odpadu na skládce.</t>
  </si>
  <si>
    <t>014131</t>
  </si>
  <si>
    <t>POPLATKY ZA SKLÁDKU TYP S-NO (NEBEZPEČNÝ ODPAD)</t>
  </si>
  <si>
    <t>vybouraný asfalt</t>
  </si>
  <si>
    <t>2,7=2,7 [A]</t>
  </si>
  <si>
    <t>Zemní práce</t>
  </si>
  <si>
    <t>11313</t>
  </si>
  <si>
    <t>ODSTRANĚNÍ KRYTU ZPEVNĚNÝCH PLOCH S ASFALTOVÝM POJIVEM</t>
  </si>
  <si>
    <t>z chodníků s odvozem na skládku schválenou investorem</t>
  </si>
  <si>
    <t>53*0,05=2,7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</si>
  <si>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</si>
  <si>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</si>
  <si>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</si>
  <si>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mozaika, s očištěním a odvozem na skládku určenou investorem 
u zvýšeného prahu na začátku úpravy</t>
  </si>
  <si>
    <t>1,5*0,7*2*0,06=0,1 [A]</t>
  </si>
  <si>
    <t>11353</t>
  </si>
  <si>
    <t>ODSTRANĚNÍ CHODNÍKOVÝCH KAMENNÝCH OBRUBNÍKŮ</t>
  </si>
  <si>
    <t>M</t>
  </si>
  <si>
    <t>s očištěním a vytříděním a s odvozem na skládku určenou investorem</t>
  </si>
  <si>
    <t>176+6,5=182,5 [A]</t>
  </si>
  <si>
    <t>nárožní kameny s očištěním a vytříděním a s odvozem na skládku určenou investorem</t>
  </si>
  <si>
    <t>11354</t>
  </si>
  <si>
    <t>ODSTRANĚNÍ OBRUB Z KRAJNÍKŮ</t>
  </si>
  <si>
    <t>vodící proužek betonový š=0,50 m, s odvozem na skládku určenou investorem</t>
  </si>
  <si>
    <t>219=219,0 [A]</t>
  </si>
  <si>
    <t>vodící proužek betonový š=0,25 m, s odvozem na skládku určenou investorem</t>
  </si>
  <si>
    <t>11,5=11,5 [A]</t>
  </si>
  <si>
    <t>11356</t>
  </si>
  <si>
    <t>ODSTRANĚNÍ OBRUB Z DLAŽEBNÍCH KOSTEK DVOJITÝCH</t>
  </si>
  <si>
    <t>dvouřádka u rušeného stupně prahu, s odvozem na skládku určenou investorem</t>
  </si>
  <si>
    <t>6,5=6,5 [A]</t>
  </si>
  <si>
    <t>11372</t>
  </si>
  <si>
    <t>FRÉZOVÁNÍ ZPEVNĚNÝCH PLOCH ASFALTOVÝCH</t>
  </si>
  <si>
    <t>s odvozem na skládku dle určení investora (deponie Lánovská)</t>
  </si>
  <si>
    <t>121*0,05+2591*0,10=265,2 [A]</t>
  </si>
  <si>
    <t>15</t>
  </si>
  <si>
    <t>12373</t>
  </si>
  <si>
    <t>ODKOP PRO SPOD STAVBU SILNIC A ŽELEZNIC TŘ. I</t>
  </si>
  <si>
    <t>s odvozem na skládku schválenou investorem</t>
  </si>
  <si>
    <t>(1501+220+384)*0,40=842,0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</si>
  <si>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</si>
  <si>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pro výměnu podloží,s odvozem na skládku schválenou investorem</t>
  </si>
  <si>
    <t>(7+245+220+384)*0,30=256,8 [A]</t>
  </si>
  <si>
    <t>13273</t>
  </si>
  <si>
    <t>HLOUBENÍ RÝH ŠÍŘ DO 2M PAŽ I NEPAŽ TŘ. I</t>
  </si>
  <si>
    <t>pro trativod, s odvozem na skládku</t>
  </si>
  <si>
    <t>487*0,45*0,40=87,7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</si>
  <si>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</si>
  <si>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</si>
  <si>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17130</t>
  </si>
  <si>
    <t>ULOŽENÍ SYPANINY DO NÁSYPŮ V AKTIVNÍ ZÓNĚ SE ZHUTNĚNÍM</t>
  </si>
  <si>
    <t>výměna podloží v tl. 0,30 m včetně pořízení vhodného materiálu pro aktivní zónu</t>
  </si>
  <si>
    <t>(7*245+220+384)*0,30=695,7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</si>
  <si>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</si>
  <si>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</si>
  <si>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18110</t>
  </si>
  <si>
    <t>ÚPRAVA PLÁNĚ SE ZHUTNĚNÍM V HORNINĚ TŘ. I</t>
  </si>
  <si>
    <t>M2</t>
  </si>
  <si>
    <t>7*245+220+384=2 319,0 [A]</t>
  </si>
  <si>
    <t>položka zahrnuje úpravu pláně včetně vyrovnání výškových rozdílů. Míru zhutnění určuje projekt.</t>
  </si>
  <si>
    <t>Základy</t>
  </si>
  <si>
    <t>20</t>
  </si>
  <si>
    <t>21263</t>
  </si>
  <si>
    <t>TRATIVODY KOMPLET Z TRUB Z PLAST HMOT DN DO 150MM</t>
  </si>
  <si>
    <t>PVC DN 110</t>
  </si>
  <si>
    <t>478=478,0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</si>
  <si>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</si>
  <si>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</si>
  <si>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21</t>
  </si>
  <si>
    <t>561121</t>
  </si>
  <si>
    <t>PODKLADNÍ BETON TŘ. I TL. DO 100MM</t>
  </si>
  <si>
    <t>C20/25, zastávky</t>
  </si>
  <si>
    <t>220=220,0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</si>
  <si>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</si>
  <si>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25</t>
  </si>
  <si>
    <t>56334</t>
  </si>
  <si>
    <t>VOZOVKOVÉ VRSTVY ZE ŠTĚRKODRTI TL. DO 200MM</t>
  </si>
  <si>
    <t>ŠD 32-63, průměr tl. 170 mm parkovací stání, zastávky</t>
  </si>
  <si>
    <t>384+220=604,0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</si>
  <si>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</si>
  <si>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</si>
  <si>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56335</t>
  </si>
  <si>
    <t>VOZOVKOVÉ VRSTVY ZE ŠTĚRKODRTI TL. DO 250MM</t>
  </si>
  <si>
    <t>ŠD 32-63, průměrná tl. 240 mm, asf. vozovka</t>
  </si>
  <si>
    <t>1501=1 501,0 [A]</t>
  </si>
  <si>
    <t>27</t>
  </si>
  <si>
    <t>572123</t>
  </si>
  <si>
    <t>INFILTRAČNÍ POSTŘIK Z EMULZE DO 1,0KG/M2</t>
  </si>
  <si>
    <t>0,80 kg/m2</t>
  </si>
  <si>
    <t>1491=1 491,0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</si>
  <si>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</si>
  <si>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</si>
  <si>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572213</t>
  </si>
  <si>
    <t>SPOJOVACÍ POSTŘIK Z EMULZE DO 0,5KG/M2</t>
  </si>
  <si>
    <t>0,25 kg/m2</t>
  </si>
  <si>
    <t>1578=1 578,0 [A]</t>
  </si>
  <si>
    <t>29</t>
  </si>
  <si>
    <t>0,03 kg/m2</t>
  </si>
  <si>
    <t>34</t>
  </si>
  <si>
    <t>58222</t>
  </si>
  <si>
    <t>DLÁŽDĚNÉ KRYTY Z DROBNÝCH KOSTEK DO LOŽE Z MC</t>
  </si>
  <si>
    <t>parkovací stání, kroužková šedá</t>
  </si>
  <si>
    <t>34+34+51+50+51+50+54+60=384,0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</si>
  <si>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</si>
  <si>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36</t>
  </si>
  <si>
    <t>bílý vápenec, dlažba řádková, vodorovné značení na parkovacích stáních, piktogram</t>
  </si>
  <si>
    <t>2*0,5+2,2*0,125*14+3,4*0,125=5,3 [A]</t>
  </si>
  <si>
    <t>37</t>
  </si>
  <si>
    <t>c</t>
  </si>
  <si>
    <t>dlažba žulová kroužková, zastávky</t>
  </si>
  <si>
    <t>110+110=220,0 [A]</t>
  </si>
  <si>
    <t>38</t>
  </si>
  <si>
    <t>587201</t>
  </si>
  <si>
    <t>PŘEDLÁŽDĚNÍ KRYTU Z VELKÝCH KOSTEK</t>
  </si>
  <si>
    <t>Lužická ulice</t>
  </si>
  <si>
    <t>10=10,0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</si>
  <si>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</si>
  <si>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39</t>
  </si>
  <si>
    <t>587203</t>
  </si>
  <si>
    <t>PŘEDLÁŽDĚNÍ KRYTU Z MOZAIKOVÝCH KOSTEK</t>
  </si>
  <si>
    <t>předláždění na začátku úpravy u stávajícího prahu</t>
  </si>
  <si>
    <t>2=2,0 [A]</t>
  </si>
  <si>
    <t>55</t>
  </si>
  <si>
    <t>561431</t>
  </si>
  <si>
    <t>KAMENIVO ZPEVNĚNÉ CEMENTEM TŘ. I TL. DO 150MM</t>
  </si>
  <si>
    <t>CS C8/10 tl. 150 mm, vozovka a zastávky</t>
  </si>
  <si>
    <t>1501+220=1 721,0 [A]</t>
  </si>
  <si>
    <t>56</t>
  </si>
  <si>
    <t>parkovací stání CS C5/10, tl. 120 mm</t>
  </si>
  <si>
    <t>384=384,0 [A]</t>
  </si>
  <si>
    <t>57</t>
  </si>
  <si>
    <t>574A34</t>
  </si>
  <si>
    <t>ASFALTOVÝ BETON PRO OBRUSNÉ VRSTVY ACO 11+ TL. 40MM</t>
  </si>
  <si>
    <t>ACO 11+, tl. 40 mm</t>
  </si>
  <si>
    <t>103+21,5+609+487+355=1 575,5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</si>
  <si>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</si>
  <si>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</t>
  </si>
  <si>
    <t>574C56</t>
  </si>
  <si>
    <t>ASFALTOVÝ BETON PRO LOŽNÍ VRSTVY ACL 16+, TL. 60MM</t>
  </si>
  <si>
    <t>ACL 16+, tl. 60 mm</t>
  </si>
  <si>
    <t>20*2,5+609+487+355=1 501,0 [A]</t>
  </si>
  <si>
    <t>59</t>
  </si>
  <si>
    <t>574E46</t>
  </si>
  <si>
    <t>ASFALTOVÝ BETON PRO PODKLADNÍ VRSTVY ACP 16+, TL. 50MM</t>
  </si>
  <si>
    <t>ACP 16+, tl. 50 mm</t>
  </si>
  <si>
    <t>2*20+609+487+355=1 491,0 [A]</t>
  </si>
  <si>
    <t>60</t>
  </si>
  <si>
    <t>58212</t>
  </si>
  <si>
    <t>DLÁŽDĚNÉ KRYTY Z VELKÝCH KOSTEK DO LOŽE Z MC</t>
  </si>
  <si>
    <t>řádková dlažba, náběhy prahů</t>
  </si>
  <si>
    <t>10+9=19,0 [A]</t>
  </si>
  <si>
    <t>Potrubí</t>
  </si>
  <si>
    <t>Ostatní konstrukce a práce</t>
  </si>
  <si>
    <t>42</t>
  </si>
  <si>
    <t>914121</t>
  </si>
  <si>
    <t>DOPRAVNÍ ZNAČKY ZÁKLADNÍ VELIKOSTI OCELOVÉ FÓLIE TŘ 1 - DODÁVKA A MONTÁŽ</t>
  </si>
  <si>
    <t>položka zahrnuje:  
- dodávku a montáž značek v požadovaném provedení</t>
  </si>
  <si>
    <t>43</t>
  </si>
  <si>
    <t>914123</t>
  </si>
  <si>
    <t>DOPRAVNÍ ZNAČKY ZÁKLADNÍ VELIKOSTI OCELOVÉ FÓLIE TŘ 1 - DEMONTÁŽ</t>
  </si>
  <si>
    <t>s odvozem na deponii investora</t>
  </si>
  <si>
    <t>Položka zahrnuje odstranění, demontáž a odklizení materiálu s odvozem na předepsané místo</t>
  </si>
  <si>
    <t>45</t>
  </si>
  <si>
    <t>914911</t>
  </si>
  <si>
    <t>SLOUPKY A STOJKY DOPRAVNÍCH ZNAČEK Z OCEL TRUBEK SE ZABETONOVÁNÍM - DODÁVKA A MONTÁŽ</t>
  </si>
  <si>
    <t>včetně patek a upevňovadel</t>
  </si>
  <si>
    <t>položka zahrnuje:  
- sloupky a upevňovací zařízení včetně jejich osazení (betonová patka, zemní práce)</t>
  </si>
  <si>
    <t>46</t>
  </si>
  <si>
    <t>915111</t>
  </si>
  <si>
    <t>VODOROVNÉ DOPRAVNÍ ZNAČENÍ BARVOU HLADKÉ - DODÁVKA A POKLÁDKA</t>
  </si>
  <si>
    <t>0,125*(258*0,67+2*8,15+12*5+8*3)+12*2+0,5*4=60,1 [A]</t>
  </si>
  <si>
    <t>položka zahrnuje:  
- dodání a pokládku nátěrového materiálu (měří se pouze natíraná plocha)  
- předznačení a reflexní úpravu</t>
  </si>
  <si>
    <t>47</t>
  </si>
  <si>
    <t>915211</t>
  </si>
  <si>
    <t>VODOROVNÉ DOPRAVNÍ ZNAČENÍ PLASTEM HLADKÉ - DODÁVKA A POKLÁDKA</t>
  </si>
  <si>
    <t>48</t>
  </si>
  <si>
    <t>917426</t>
  </si>
  <si>
    <t>CHODNÍKOVÉ OBRUBY Z KAMENNÝCH OBRUBNÍKŮ ŠÍŘ 250MM</t>
  </si>
  <si>
    <t>OP3 250x200mm, žulový</t>
  </si>
  <si>
    <t>21+20+1,5+32,5+27,5+9,5+27,5+18+50,5+8+71,5+27,5+9,5+27,5+26+15,2+20+23+4*6,25=461,2 [A]</t>
  </si>
  <si>
    <t>Položka zahrnuje:  
dodání a pokládku kamenných obrubníků o rozměrech předepsaných zadávací dokumentací  
betonové lože i boční betonovou opěrku.</t>
  </si>
  <si>
    <t>49</t>
  </si>
  <si>
    <t>917427</t>
  </si>
  <si>
    <t>CHODNÍKOVÉ OBRUBY Z KAMENNÝCH OBRUBNÍKŮ ŠÍŘ 500MM</t>
  </si>
  <si>
    <t>KS</t>
  </si>
  <si>
    <t>nárožní kámen, R=0,50 m</t>
  </si>
  <si>
    <t>50</t>
  </si>
  <si>
    <t>91772</t>
  </si>
  <si>
    <t>OBRUBA Z DLAŽEBNÍCH KOSTEK DROBNÝCH</t>
  </si>
  <si>
    <t>přídlažba z jedné řádky žulových kostek drobných do lože z betonu</t>
  </si>
  <si>
    <t>813=813,0 [A]</t>
  </si>
  <si>
    <t>Položka zahrnuje:  
dodání a pokládku jedné řady dlažebních kostek o rozměrech předepsaných zadávací dokumentací  
betonové lože i boční betonovou opěrku.</t>
  </si>
  <si>
    <t>51</t>
  </si>
  <si>
    <t>91782</t>
  </si>
  <si>
    <t>VÝŠKOVÁ ÚPRAVA OBRUBNÍKŮ KAMENNÝCH</t>
  </si>
  <si>
    <t>napojení na stávající stav</t>
  </si>
  <si>
    <t>Položka výšková úprava obrub zahrnuje jejich vytrhání, očištění, manipulaci, nové betonové lože a osazení. Případné nutné doplnění novými obrubami se uvede v položkách 9172 až 9177.</t>
  </si>
  <si>
    <t>52</t>
  </si>
  <si>
    <t>919113</t>
  </si>
  <si>
    <t>ŘEZÁNÍ ASFALTOVÉHO KRYTU VOZOVEK TL DO 150MM</t>
  </si>
  <si>
    <t>položka zahrnuje řezání vozovkové vrstvy v předepsané tloušťce, včetně spotřeby vody</t>
  </si>
  <si>
    <t>53</t>
  </si>
  <si>
    <t>96687</t>
  </si>
  <si>
    <t>VYBOURÁNÍ ULIČNÍCH VPUSTÍ KOMPLETNÍCH</t>
  </si>
  <si>
    <t>včetně odvozu na skládku a skládkovného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</si>
  <si>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</si>
  <si>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54</t>
  </si>
  <si>
    <t>97614</t>
  </si>
  <si>
    <t>VYBOURÁNÍ DROBNÝCH PŘEDMĚTŮ BETONOVÝCH</t>
  </si>
  <si>
    <t>vybourání betonových patek dopravního značení, starých základů, (odhad) 
včetně odvozu na skládku a skládkovného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</si>
  <si>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</si>
  <si>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61</t>
  </si>
  <si>
    <t>914122</t>
  </si>
  <si>
    <t>DOPRAVNÍ ZNAČKY ZÁKLADNÍ VELIKOSTI OCELOVÉ FÓLIE TŘ 1 - MONTÁŽ S PŘEMÍSTĚNÍM</t>
  </si>
  <si>
    <t>položka zahrnuje:  
- dopravu demontované značky z dočasné skládky  
- osazení a montáž značky na místě určeném projektem  
- nutnou opravu poškozených částí  
nezahrnuje dodávku značky</t>
  </si>
  <si>
    <t>62</t>
  </si>
  <si>
    <t>914422</t>
  </si>
  <si>
    <t>DOPRAVNÍ ZNAČKY 100X150CM OCELOVÉ FÓLIE TŘ 1 - MONTÁŽ S PŘEMÍSTĚNÍM</t>
  </si>
  <si>
    <t>63</t>
  </si>
  <si>
    <t>914423</t>
  </si>
  <si>
    <t>DOPRAVNÍ ZNAČKY 100X150CM OCELOVÉ FÓLIE TŘ 1 - DEMONTÁŽ</t>
  </si>
  <si>
    <t>s odvozem na deponii investora, včetně sloupků</t>
  </si>
  <si>
    <t>64</t>
  </si>
  <si>
    <t>obrubník na nástupišti 230x300, výška 300 mm</t>
  </si>
  <si>
    <t>38+31=69,0 [A]</t>
  </si>
  <si>
    <t>65</t>
  </si>
  <si>
    <t>931312</t>
  </si>
  <si>
    <t>TĚSNĚNÍ DILATAČ SPAR ASF ZÁLIVKOU PRŮŘ DO 200MM2</t>
  </si>
  <si>
    <t>trvale pružnou zálivkou</t>
  </si>
  <si>
    <t>položka zahrnuje dodávku a osazení předepsaného materiálu, očištění ploch spáry před úpravou, očištění okolí spáry po úpravě  
nezahrnuje těsnící profil</t>
  </si>
  <si>
    <t>SO 102</t>
  </si>
  <si>
    <t>Úprava chodníků</t>
  </si>
  <si>
    <t>zemina z výkopů 821,1 
vybouraná suť 1,0</t>
  </si>
  <si>
    <t>821,1+1=822,1 [A]</t>
  </si>
  <si>
    <t>1158*0,05=57,9 [A]</t>
  </si>
  <si>
    <t>z chodníků, s odvozem na skládku schválenou investorem</t>
  </si>
  <si>
    <t>11315</t>
  </si>
  <si>
    <t>ODSTRANĚNÍ KRYTU ZPEVNĚNÝCH PLOCH Z BETONU</t>
  </si>
  <si>
    <t>předpoklad</t>
  </si>
  <si>
    <t>10*0.10=1,0 [A]</t>
  </si>
  <si>
    <t>mozaika na chodníku, s očištěnín a vytříděním a s odvozem na skládku dle určení investora</t>
  </si>
  <si>
    <t>210*0,06=12,6 [A]</t>
  </si>
  <si>
    <t>kostka drobná s očištěním a vytříděním a s odvozem na skládku dle určení investora</t>
  </si>
  <si>
    <t>56*0,12=6,7 [A]</t>
  </si>
  <si>
    <t>11318</t>
  </si>
  <si>
    <t>ODSTRANĚNÍ KRYTU ZPEVNĚNÝCH PLOCH Z DLAŽDIC</t>
  </si>
  <si>
    <t>zámková dlažba, s  očištěním a vytříděním a s odvozem na skládku dle určení investora</t>
  </si>
  <si>
    <t>(48+6+22)*0,06=4,6 [A]</t>
  </si>
  <si>
    <t>betonové dlaždice, s  očištěním a vytříděním a s odvozem na skládku dle určení investora</t>
  </si>
  <si>
    <t>11,5*0,05=0,6 [A]</t>
  </si>
  <si>
    <t>obrubníky v Krkonošské ulici, s  očištěním a vytříděním a s odvozem na skládku dle určení investora</t>
  </si>
  <si>
    <t>3+27,5+11+19,5+24+6+16,5+2+145,5+50,5=305,5 [A]</t>
  </si>
  <si>
    <t>vodící proužek z bet. dílců šířky 0,50 m, s odvozem na skládku dle určení investora</t>
  </si>
  <si>
    <t>25,5+10+19=54,5 [A]</t>
  </si>
  <si>
    <t>vodící proužek z bet. dílců šířky 0,25 m, s odvozem na skládku dle určení investora</t>
  </si>
  <si>
    <t>20,5+145+7,5+18,5=191,5 [A]</t>
  </si>
  <si>
    <t>11355</t>
  </si>
  <si>
    <t>ODSTRANĚNÍ OBRUB Z DLAŽEBNÍCH KOSTEK JEDNODUCHÝCH</t>
  </si>
  <si>
    <t>s očištěním, s odvozem na skládku dle určení investora</t>
  </si>
  <si>
    <t>11,5+2=13,5 [A]</t>
  </si>
  <si>
    <t>s odvozem na skládku</t>
  </si>
  <si>
    <t>2737*0,30=821,1 [A]</t>
  </si>
  <si>
    <t>2737=2 737,0 [A]</t>
  </si>
  <si>
    <t>obrubníky a schody v podloubí, s odvozem na skládku včetně skládkovného</t>
  </si>
  <si>
    <t>200=200,0 [A]</t>
  </si>
  <si>
    <t>CS C8/10 tl. 150 mm, zesílení pod vjezdy</t>
  </si>
  <si>
    <t>27+20,5+123=170,5 [A]</t>
  </si>
  <si>
    <t>56331</t>
  </si>
  <si>
    <t>VOZOVKOVÉ VRSTVY ZE ŠTĚRKODRTI TL. DO 50MM</t>
  </si>
  <si>
    <t>ŠD 8-16</t>
  </si>
  <si>
    <t>56333</t>
  </si>
  <si>
    <t>VOZOVKOVÉ VRSTVY ZE ŠTĚRKODRTI TL. DO 150MM</t>
  </si>
  <si>
    <t>zesílení pod vjezdy</t>
  </si>
  <si>
    <t>22</t>
  </si>
  <si>
    <t>ŠD 16-32</t>
  </si>
  <si>
    <t>23</t>
  </si>
  <si>
    <t>vjezd na náměstí, propoj do Zámecké ulice</t>
  </si>
  <si>
    <t>10+5+124+20,5=159,5 [A]</t>
  </si>
  <si>
    <t>24</t>
  </si>
  <si>
    <t>582321</t>
  </si>
  <si>
    <t>DLÁŽDĚNÉ KRYTY Z MOZAIK KOSTEK JEDNOBAREVNÝCH DO LOŽE Z MV</t>
  </si>
  <si>
    <t>šedomodrá žula, štípaná, tl. 60 mm</t>
  </si>
  <si>
    <t>715=715,0 [A]</t>
  </si>
  <si>
    <t>58242</t>
  </si>
  <si>
    <t>DLÁŽDĚNÉ KRYTY Z KAMEN DESEK DO LOŽE Z MC</t>
  </si>
  <si>
    <t>pískovcové desky Božanov, 600/300/100 a 450/300/100 (vjezd na náměstí)</t>
  </si>
  <si>
    <t>6=6,0 [A]</t>
  </si>
  <si>
    <t>žulové desky šedomodré, 160/250-400/100 (vjezd na náměstí)</t>
  </si>
  <si>
    <t>4,5=4,5 [A]</t>
  </si>
  <si>
    <t>30</t>
  </si>
  <si>
    <t>pískovcové desky Božanov, 600/300/60 a 450/300/60</t>
  </si>
  <si>
    <t>382=382,0 [A]</t>
  </si>
  <si>
    <t>31</t>
  </si>
  <si>
    <t>d</t>
  </si>
  <si>
    <t>hladká žula tl.60mm, š=250mm (lemování varovných, signálních pásů a vodící linie) 
do lože z betonu C25/30 XF3</t>
  </si>
  <si>
    <t>462*0,25=115,5 [A]</t>
  </si>
  <si>
    <t>32</t>
  </si>
  <si>
    <t>58272</t>
  </si>
  <si>
    <t>DLÁŽDĚNÉ KRYTY Z DESEK Z KONGLOMER KAMENE DO LOŽE Z MC</t>
  </si>
  <si>
    <t>varovné a signální pásy z polymerbetonu200x200x60 mm, do lože z betonu C25/30 XF3</t>
  </si>
  <si>
    <t>varovné 90=90,0 [A] 
signální 27,5=27,5 [B] 
a+b=117,5 [C]</t>
  </si>
  <si>
    <t>41</t>
  </si>
  <si>
    <t>vodící limie, polynerbeton 95x200x70 mm, do lože z betonu C25/30 XF3</t>
  </si>
  <si>
    <t>32,5=32,5 [A]</t>
  </si>
  <si>
    <t>DLÁŽDĚNÉ KRYTY Z MOZAIK KOSTEK JEDNOBAREVNÝCH DO LOŽE Z MC</t>
  </si>
  <si>
    <t>kontrastní pás na nástupišti</t>
  </si>
  <si>
    <t>6,5+6,5=13,0 [A]</t>
  </si>
  <si>
    <t>e</t>
  </si>
  <si>
    <t>žulové desky šedomodré, 160/250-400/60</t>
  </si>
  <si>
    <t>238=238,0 [A]</t>
  </si>
  <si>
    <t>44</t>
  </si>
  <si>
    <t>f</t>
  </si>
  <si>
    <t>pískovcové desky Božanov, 300/300/60</t>
  </si>
  <si>
    <t>245=245,0 [A]</t>
  </si>
  <si>
    <t>g</t>
  </si>
  <si>
    <t>pískovcové čtverce se vzory</t>
  </si>
  <si>
    <t>105=105,0 [A]</t>
  </si>
  <si>
    <t>101+8,5=109,5 [A]</t>
  </si>
  <si>
    <t>35</t>
  </si>
  <si>
    <t>včetně sloupků, s odvozem na deponii investora</t>
  </si>
  <si>
    <t>OP3 250x200mm, do lože z betonu s boční opěrou (v podloubí)</t>
  </si>
  <si>
    <t>206=206,0 [A]</t>
  </si>
  <si>
    <t>917424</t>
  </si>
  <si>
    <t>CHODNÍKOVÉ OBRUBY Z KAMENNÝCH OBRUBNÍKŮ ŠÍŘ 150MM</t>
  </si>
  <si>
    <t>obruby šedomodré žulové 80/250 mm do lože z betonu</t>
  </si>
  <si>
    <t>1298=1 298,0 [A]</t>
  </si>
  <si>
    <t>91771</t>
  </si>
  <si>
    <t>OBRUBA Z DLAŽEBNÍCH KOSTEK VELKÝCH</t>
  </si>
  <si>
    <t>13,5=13,5 [A]</t>
  </si>
  <si>
    <t>9668</t>
  </si>
  <si>
    <t>40</t>
  </si>
  <si>
    <t>s odvozem na skládku včetně skládkovného, předpoklad</t>
  </si>
  <si>
    <t>Objekt:</t>
  </si>
  <si>
    <t>SO 103</t>
  </si>
  <si>
    <t>Úprava chodníků v podloubí</t>
  </si>
  <si>
    <t>O1</t>
  </si>
  <si>
    <t>Městské domy</t>
  </si>
  <si>
    <t xml:space="preserve">  1</t>
  </si>
  <si>
    <t>vybouraná suť</t>
  </si>
  <si>
    <t>25*0,06+2,4*0,150=1,9 [A] 
(23+39,5+31,5+25)*0,04=4,8 [B] 
a+b=6,7 [C]</t>
  </si>
  <si>
    <t>(23+39,5+31,5+25)*0,03=3,6 [A]</t>
  </si>
  <si>
    <t>s odvozem na skládku a uložením</t>
  </si>
  <si>
    <t>2,4*0,15=0,4 [A] 
podklad pod asfaltem (23+39,5+31,5+25)*0,04=4,8 [B] 
a+b=5,2 [C]</t>
  </si>
  <si>
    <t>zámková dlažba, s odvozem na skládku dle určení investora</t>
  </si>
  <si>
    <t>25*0,06=1,5 [A]</t>
  </si>
  <si>
    <t>mozaika, s očištěním a vytříděním a s odvozem na skládku dle určení investora</t>
  </si>
  <si>
    <t>16*0,06=1,0 [A]</t>
  </si>
  <si>
    <t>Svislé konstrukce</t>
  </si>
  <si>
    <t>38617</t>
  </si>
  <si>
    <t>Výšková úprava sklepních otvorů. rohožek a pod.</t>
  </si>
  <si>
    <t>šedomodrá žulová deska 160/250-400/30 mm</t>
  </si>
  <si>
    <t>23+39,5+31,5+25+25+16=160,0 [A]</t>
  </si>
  <si>
    <t>SO 151</t>
  </si>
  <si>
    <t>Dopravní opatření</t>
  </si>
  <si>
    <t>02720</t>
  </si>
  <si>
    <t>POMOC PRÁCE ZŘÍZ NEBO ZAJIŠŤ REGULACI A OCHRANU DOPRAVY</t>
  </si>
  <si>
    <t>pronájem 
- kompletní dopravní opatření při stavbě 
- kompletní provedení dle navrženého vedení dopravy a pracovních úseků 
- zajištění povolení, projednání a odsouhlasení Policií ČR, ODSH, objednatelem apod. 
- včetně návrhu rozmístění dopravního značení, směrovacích desek, výstaržných světel, vodících desek, vodorovného značení, semaforů včetně odstranění 
- včetně nákladů na přesuny dopravního značení dle jednotlivých fází výstavby, resp. dle potřeby 
- včetně nákladů na zakrytí nebo dočasné odstranění, odvoz, uložení a zpětnou montáž dopravního značení, která musí být po dobu stavby zneplatněno</t>
  </si>
  <si>
    <t>SO 301</t>
  </si>
  <si>
    <t>Odvodnění komunikace</t>
  </si>
  <si>
    <t>zemina</t>
  </si>
  <si>
    <t>125,41=125,4 [A]</t>
  </si>
  <si>
    <t>ZEMNÍ PRÁCE</t>
  </si>
  <si>
    <t>13173</t>
  </si>
  <si>
    <t>HLOUBENÍ JAM ZAPAŽ I NEPAŽ TŘ. I</t>
  </si>
  <si>
    <t>včetně vodorovného a svislého přemístění a odvozu na skládku a uložení</t>
  </si>
  <si>
    <t>1,75*1,75*1,95*21=125,4 [A]</t>
  </si>
  <si>
    <t>17581</t>
  </si>
  <si>
    <t>OBSYP POTRUBÍ A OBJEKTŮ Z NAKUPOVANÝCH MATERIÁLŮ</t>
  </si>
  <si>
    <t>obsyp vpustí vhodným materiálem včetně nákupu, dopravy a složení a zhutnění 
výkres D.1.5.3</t>
  </si>
  <si>
    <t>21*1,75*1,75*1,75-21*1,75*3,14*0,275*0,275=103,8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</si>
  <si>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</si>
  <si>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VODOROVNÉ KONSTRUKCE</t>
  </si>
  <si>
    <t>451312</t>
  </si>
  <si>
    <t>PODKLADNÍ A VÝPLŇOVÉ VRSTVY Z PROSTÉHO BETONU C12/15</t>
  </si>
  <si>
    <t>podkl. beton pod vpustu tl. 200 mm</t>
  </si>
  <si>
    <t>21*0,7*0,7*0,2=2,1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</si>
  <si>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</si>
  <si>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</si>
  <si>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</si>
  <si>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lože pod odvodňovací žlaby C25/30 nXF3 tl. 200 mm</t>
  </si>
  <si>
    <t>44,5*0,533*0,20+0,20*2,0*0,10*44,5=6,5 [A]</t>
  </si>
  <si>
    <t>POTRUBÍ</t>
  </si>
  <si>
    <t>89712</t>
  </si>
  <si>
    <t>VPUSŤ KANALIZAČNÍ ULIČNÍ KOMPLETNÍ Z BETONOVÝCH DÍLCŮ</t>
  </si>
  <si>
    <t>vpustě V1-V21 včetně litinové mříže rovné, třídy D400 s kalovým košen a kalovým prostorem, výkred D.1.5.3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</si>
  <si>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</si>
  <si>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897521</t>
  </si>
  <si>
    <t>VPUSŤ ODVOD ŽLABŮ Z BETON DÍLCŮ SV. ŠÍŘKY DO 100MM</t>
  </si>
  <si>
    <t>výkres D.1.5.4</t>
  </si>
  <si>
    <t>položka zahrnuje dodávku a osazení předepsaného dílce včetně mříže  
nezahrnuje předepsané podkladní konstrukce</t>
  </si>
  <si>
    <t>93541</t>
  </si>
  <si>
    <t>ŽLABY Z DÍLCŮ Z POLYMERBETONU SVĚTLÉ ŠÍŘKY DO 100MM VČETNĚ MŘÍŽÍ</t>
  </si>
  <si>
    <t>odvod. žlábky š=130 mm a 133 s krycím litinovým roštem, zatížení třídy C250 a D400 dle umístění, výkred D.1.5.4</t>
  </si>
  <si>
    <t>44,5-5*0,5=42,0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</si>
  <si>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</si>
  <si>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SO 303</t>
  </si>
  <si>
    <t>Kanalizace</t>
  </si>
  <si>
    <t>83446</t>
  </si>
  <si>
    <t>POTRUBÍ Z TRUB KAMENINOVÝCH DN DO 400MM</t>
  </si>
  <si>
    <t>Kompletní stavební objekt dle samostatného soupisu prací</t>
  </si>
  <si>
    <t>SO 304</t>
  </si>
  <si>
    <t>Vodovod</t>
  </si>
  <si>
    <t>85245</t>
  </si>
  <si>
    <t>POTRUBÍ Z TRUB LITINOVÝCH TLAKOVÝCH PŘÍRUBOVÝCH DN DO 300MM</t>
  </si>
  <si>
    <t>SO 411</t>
  </si>
  <si>
    <t>Přeložka kabelového vedení NN</t>
  </si>
  <si>
    <t>Přidružená stavební výroba</t>
  </si>
  <si>
    <t>742H12</t>
  </si>
  <si>
    <t>KABEL NN ČTYŘ- A PĚTIŽÍLOVÝ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</si>
  <si>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</si>
  <si>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SO 431</t>
  </si>
  <si>
    <t>Veřejné osvětlení</t>
  </si>
  <si>
    <t>743122</t>
  </si>
  <si>
    <t>OSVĚTLOVACÍ STOŽÁR PEVNÝ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</si>
  <si>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</si>
  <si>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SO 501</t>
  </si>
  <si>
    <t>Přeložka STL plynovodu</t>
  </si>
  <si>
    <t>zemina a nestmelené vrstvy</t>
  </si>
  <si>
    <t>213,8=213,8 [A]</t>
  </si>
  <si>
    <t>01432</t>
  </si>
  <si>
    <t>POPLATKY ZA VYPUŠTĚNÝ PLYN</t>
  </si>
  <si>
    <t>celkový objem plynu, který bude vypuštěn z potrubí a spotřeba plynu pro tlakovou zkoušku potrubí</t>
  </si>
  <si>
    <t>zahrnuje náklady majiteli za způsobernou ztrátu</t>
  </si>
  <si>
    <t>02950</t>
  </si>
  <si>
    <t>OSTATNÍ POŽADAVKY - POSUDKY, KONTROLY, REVIZNÍ ZPRÁVY</t>
  </si>
  <si>
    <t>kontrola funkčnosti signalizačních vodičů, kontrola těsnosti propojovacích svarů, písemná zpráva o výsledcích tlakové zkoušky potrubí, 
výchozí revize s doložením dle ČSN EN 12007 a TPG 70201</t>
  </si>
  <si>
    <t>frézovaný asfalt</t>
  </si>
  <si>
    <t>15,4=15,4 [A]</t>
  </si>
  <si>
    <t>01442</t>
  </si>
  <si>
    <t>POPLATKY ZA NÁHRADNÍ ZÁSOBOVÁNÍ PLYNEM</t>
  </si>
  <si>
    <t>zahrnuje náklady na náhradní zásobení</t>
  </si>
  <si>
    <t>odvoz na skládku dle výběru zhotovitele a odsouhlasenou investorem 
výkres D.1,10,2</t>
  </si>
  <si>
    <t>161,6*0,9*0,1+(6,0+6,0)*0,7*0,1=15,4 [A]</t>
  </si>
  <si>
    <t>hloubení rýh pro potrubí včetně vodorovného a svislého přemístění a odvozem na skládku a uložením 
výkres d.1.10.3</t>
  </si>
  <si>
    <t>161,6*0,9*(1,49-0,1)+(6,0+6,0)*0,7*(1,49-0,10)=213,8 [A]</t>
  </si>
  <si>
    <t>17481</t>
  </si>
  <si>
    <t>ZÁSYP JAM A RÝH Z NAKUPOVANÝCH MATERIÁLŮ</t>
  </si>
  <si>
    <t>hutněný zásyp potrubí vhodným materiálem, hutněný po 300 mm, včetně nákupu materiálu , dopravy a zhutnění</t>
  </si>
  <si>
    <t>161,6*0,9*(1,21-0,39-0,52)+6,0*0,7*(1,22-0,332-0,52)+6,0*0,7*(1,22-0,363-0,52)=46,6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</si>
  <si>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</si>
  <si>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pískem nad potrubím tl. 300 mm, 
včetně nákupu materiálu, dopravy a uložení a zhutnění, výkres D.1.10.3</t>
  </si>
  <si>
    <t>161,6*0,9*0,39-163,6*3,14*0,045*0,045+6,0*0,7*0,332+6,0*0,7*0,363=58,6 [A]</t>
  </si>
  <si>
    <t>45157</t>
  </si>
  <si>
    <t>PODKLADNÍ A VÝPLŇOVÉ VRSTVY Z KAMENIVA TĚŽENÉHO</t>
  </si>
  <si>
    <t>pískové lože pod potrubí, hutněné, výkres D.1.10.3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</si>
  <si>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</si>
  <si>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</si>
  <si>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56330</t>
  </si>
  <si>
    <t>VOZOVKOVÉ VRSTVY ZE ŠTĚRKODRTI</t>
  </si>
  <si>
    <t>provizorní vrchní vrstva zásypu potrubí, frakce 0-63, tl. 520</t>
  </si>
  <si>
    <t>161,6*0,9*0,52+12*0,7*0,52=80,0 [A]</t>
  </si>
  <si>
    <t>87313</t>
  </si>
  <si>
    <t>POTRUBÍ Z TRUB PLASTOVÝCH TLAKOVÝCH SVAŘOVANÝCH DN DO 25MM</t>
  </si>
  <si>
    <t>PE D 32x3 mm, PE 100, SDR 11, včetně tvarovek, výkres D.1.10.1</t>
  </si>
  <si>
    <t>0,7+5,3=6,0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</si>
  <si>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</si>
  <si>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87315</t>
  </si>
  <si>
    <t>POTRUBÍ Z TRUB PLASTOVÝCH TLAKOVÝCH SVAŘOVANÝCH DN DO 50MM</t>
  </si>
  <si>
    <t>PE D 63x5,8 mm, PE 100, SDR 11, včetně tvarovek, výkres D.1.10.1</t>
  </si>
  <si>
    <t>6,0=6,0 [A]</t>
  </si>
  <si>
    <t>87326</t>
  </si>
  <si>
    <t>POTRUBÍ Z TRUB PLASTOVÝCH TLAKOVÝCH SVAŘOVANÝCH DN DO 80MM</t>
  </si>
  <si>
    <t>PE D 90x5,2 mm, PE 100 RC, SDR 17,6, včetně tvarovek, výkres D.1.10.1</t>
  </si>
  <si>
    <t>161,6=161,6 [A]</t>
  </si>
  <si>
    <t>87633</t>
  </si>
  <si>
    <t>CHRÁNIČKY Z TRUB PLASTOVÝCH DN DO 150MM</t>
  </si>
  <si>
    <t>ochranné trubky PE D 160</t>
  </si>
  <si>
    <t>40,8=40,8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</si>
  <si>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</si>
  <si>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87826</t>
  </si>
  <si>
    <t>NASUNUTÍ PLAST TRUB DN DO 80MM DO CHRÁNIČKY</t>
  </si>
  <si>
    <t>D90</t>
  </si>
  <si>
    <t>položka zahrnuje:  
pojízdná sedla (objímky)  
případně předepsané utěsnění konců chráničky  
nezahrnuje dodávku potrubí</t>
  </si>
  <si>
    <t>891826</t>
  </si>
  <si>
    <t>NAVRTÁVACÍ PASY DN DO 80MM</t>
  </si>
  <si>
    <t>D 90</t>
  </si>
  <si>
    <t>- Položka zahrnuje kompletní montáž dle technologického předpisu, dodávku armatury, veškerou mimostaveništní a vnitrostaveništní dopravu.</t>
  </si>
  <si>
    <t>899311</t>
  </si>
  <si>
    <t>DOPLŇKY NA PLYN POTRUBÍ DN DO 80MM - PROPOJE</t>
  </si>
  <si>
    <t>- položka propoje zahrnuje dodávku a montáž propojovacího mezikusu, vypracování technologického postupu a práce s ním spojené, dozor správce potrubí.</t>
  </si>
  <si>
    <t>89941</t>
  </si>
  <si>
    <t>VÝŘEZ, VÝSEK, ÚTES NA POTRUBÍ DN DO 80MM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</si>
  <si>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</si>
  <si>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899308</t>
  </si>
  <si>
    <t>DOPLŇKY NA POTRUBÍ - SIGNALIZAČ VODIČ</t>
  </si>
  <si>
    <t>signalizační vodič CYY 2,5 mm2, výkres D.1.10.3</t>
  </si>
  <si>
    <t>161,6+6,0+6,0=173,6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</si>
  <si>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</si>
  <si>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</si>
  <si>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</si>
  <si>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výstražná folie žlutá, výkres D.1.10.3</t>
  </si>
  <si>
    <t>- Položka zahrnuje veškerý materiál, výrobky a polotovary, včetně mimostaveništní a vnitrostaveništní dopravy (rovněž přesuny), včetně naložení a složení,případně s uložením.</t>
  </si>
  <si>
    <t>899611</t>
  </si>
  <si>
    <t>TLAKOVÉ ZKOUŠKY POTRUBÍ DN DO 80MM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</si>
  <si>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</si>
  <si>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PRÁCE</t>
  </si>
  <si>
    <t>96932</t>
  </si>
  <si>
    <t>VYBOURÁNÍ POTRUBÍ DN DO 100MM PLYNOVÝCH</t>
  </si>
  <si>
    <t>96941</t>
  </si>
  <si>
    <t>PROPLACH PLYN POTRUBÍ DN DO 50MM VZDUCHEM NEBO INERT PLYNEM</t>
  </si>
  <si>
    <t>D 32 a D63</t>
  </si>
  <si>
    <t>6+6=12,0 [A]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</si>
  <si>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</si>
  <si>
    <t>SO 701</t>
  </si>
  <si>
    <t>Městský mobiliář</t>
  </si>
  <si>
    <t>93753</t>
  </si>
  <si>
    <t>MOBILIÁŘ - KOVOVÉ KOŠE NA ODPADKY</t>
  </si>
  <si>
    <t>včetně betonového základu (C25/30 XF3) a upevnění, výkopu a jeho odvozu na skládku a skládkovného 
odpadkový koš celoocelový, objem nádoby 55 l, nerezový zhášeč cigaret s popelníkem, objem cca 0,8 l, ocelová konstrukce opatřena vrstvou zinku a práškovým vypalovacím lakem RAL 7016, kotvení pod dlažbu do betonového základu pomocí závitových tyčí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</si>
  <si>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</si>
  <si>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93711</t>
  </si>
  <si>
    <t>MOBILIÁŘ - DŘEVĚNÉ LAVIČKY</t>
  </si>
  <si>
    <t>včetně betonového základu (C25/30 XF3) a upevnění, výkopu a jeho odvozu na skládku a skládkovného 
parková lavička s opěradlem a područkami, délka 1,8 m, sedák a opěradlo tvoří 17 lamel a 1 deska z tropického dřeva bez povrchové úpravy, ocelová konstrukce bočnic je opatřena ochrannou vrstvou zinku a práškovým vypalovacím lakem RAL 7016, kotvení pod dlažbou do betonového základu pomocí závitových tyčí</t>
  </si>
  <si>
    <t>93718</t>
  </si>
  <si>
    <t>Informační nástěnka - jízdní řády</t>
  </si>
  <si>
    <t>Charakter konstrukce: Ocelová konstrukce vitríny je řešena jako dvoudílný výrobek, kde zadní část tvoří skříň vitríny a přední otvíratelné okno; je osazena na dvou krajních ocelových nohách; celá konstrukce je kryta stříškou z ocelového plechu.  
Povrchová úprava: Ocelová konstrukce je opatřena ochrannou vrstvou zinku a také práškovým vypalovacím lakem RAL 7016 
Skříň: Svařenec tvořený výpalky z plechu tloušťky 3 mm a tyče 40×5 mm; zajišťuje odvětrání vitríny pomocí diagonálně umístěných otvorů s krycí nerezovou mřížkou proti hmyzu; uvnitř vitríny je plechový plát.  
Okno: Svařenec ocelových tyčí 55×5 mm a 70×5 mm, na němž je nalepeno sklo; rám okna nese zámek vitríny a těsnění; v otevřené poloze je okno drženo dvěma plynovými vzpěrami 450N.  
Nohy: Svařenec uzavřených ocelových obdélných profilů 50×50×3 mm a 50×30×2 mm a tyčí 40×5 mm a 20×5 mm a výpalku z plechu tloušťky 10 mm.  
Kotvení: Kotvení je pod dlažbu do betonového základu C25/30 XF3 1100x450x400 mm pomocí závitových tyčí M12 do chemických kotev</t>
  </si>
  <si>
    <t>93754</t>
  </si>
  <si>
    <t>MOBILIÁŘ - KOVOVÉ STOJANY NA KOLA</t>
  </si>
  <si>
    <t>včetně betonového základu (C25/30 XF3) a upevnění, výkopu a jeho odvozu na skládku a skládkovného 
Stojan na kola pro 6 kol, jednostranný, s madlem, ocelová konstrukce opatřena vrstvou zinku a práškovým vypalovacím lakem RAL 7016, kotveno do betonového základu pomocí závitových tyčí</t>
  </si>
  <si>
    <t>93756</t>
  </si>
  <si>
    <t>MOBILIÁŘ - KOVOVÉ MŘÍŽE PRO STROMY</t>
  </si>
  <si>
    <t>Charakter konstrukce: Ocelová konstrukce z pásové a ohýbané oceli. Velikost mezery mezi jednotlivými lamelami je 15 mm.  Zesílená konstrukce pro zatížení automobilem do 3.5 t.  
Povrchová úprava: Ocelová konstrukce je opatřena ochrannou vrstvou zinku a práškovým vypalovacím lakem RAL 7016.  
Nosný rám: Svařenec L profilů 50×50×5 mm a výpalků z ocelového plechu tloušťky 5 mm 
Rošt: Svařenec z L profilů 40×20×3, obdélníkových profilů 40×5 mm a výpalků z ocelového plechu tloušťky 5 mm. Velikost roštu 1200x1200 mm 
Ochrana kmene: 6 prutů z trubek 25×2,6 mm a ocelového plechu tloušťky 5 mm. 
Kotvení: Rám je kotven do dlažby na betonový prefabrikovaný základ 1400x1400x200 mm pomocí závitových tyčí M8, rošt je volně položen a sešroubován.</t>
  </si>
  <si>
    <t>SO 801</t>
  </si>
  <si>
    <t>Vegetační úpravy</t>
  </si>
  <si>
    <t>výsadbová jáma pro stromy a výměna zeminy pro záhony, s odvozem na skládku a skládkovným</t>
  </si>
  <si>
    <t>2,0*2,0*14+(10,5+12,5+6,0+6,0+6,0+6,0)*0,60=84,2 [A]</t>
  </si>
  <si>
    <t>včetně pořízení vhodného materiálu</t>
  </si>
  <si>
    <t>2,0*2,0*1,0*14+(10,5+12,5+6,0+6,0+6,0+6,0)*0,60=84,2 [A]</t>
  </si>
  <si>
    <t>184B15</t>
  </si>
  <si>
    <t>VYSAZOVÁNÍ STROMŮ LISTNATÝCH S BALEM OBVOD KMENE DO 16CM, PODCHOZÍ VÝŠ MIN 2,4M</t>
  </si>
  <si>
    <t>výsadbová jamka 0,20 m3, kombinované vícesložkové hnojivo 6kg/strom, dodání stromu, ochrana kmínku jutovou textilií, úvazy k ukotvení stromu ze syntetické tkaniny odolné vůči UV záření, kotvení ke kovové ochraně kmene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</si>
  <si>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</si>
  <si>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18461</t>
  </si>
  <si>
    <t>MULČOVÁNÍ</t>
  </si>
  <si>
    <t>pod mřížemi stromů</t>
  </si>
  <si>
    <t>1,5*1,5*14=31,5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</si>
  <si>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</si>
  <si>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</si>
  <si>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</si>
  <si>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</si>
  <si>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31127</t>
  </si>
  <si>
    <t>ZDI A STĚNY PODPĚR A VOLNÉ Z CIHEL A TVÁRNIC NEPÁLENÝCH</t>
  </si>
  <si>
    <t>2020_OTSKP</t>
  </si>
  <si>
    <t>z tvárnic - ztracené bednění kolem jámy pro strom</t>
  </si>
  <si>
    <t>14*(1,8+1,8+1,2+1,2)*0,80*0,30=20,2 [A]</t>
  </si>
  <si>
    <t>Položka zahrnuje veškerý materiál, výrobky a polotovary, včetně mimostaveništní a  
vnitrostaveništní dopravy (rovněž přesuny), včetně naložení a složení, případně s uložením.</t>
  </si>
  <si>
    <t>875272</t>
  </si>
  <si>
    <t>POTRUBÍ DREN Z TRUB PLAST (I FLEXIBIL) DN DO 100MM DĚROVANÝCH</t>
  </si>
  <si>
    <t>u stromu 2 ks, dl. 1 m, VČETNĚ VYPLNĚNÍ KAMENIVEM</t>
  </si>
  <si>
    <t>14*2=28,0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</si>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</sst>
</file>

<file path=xl/styles.xml><?xml version="1.0" encoding="utf-8"?>
<styleSheet xmlns="http://schemas.openxmlformats.org/spreadsheetml/2006/main">
  <numFmts count="2">
    <numFmt numFmtId="177" formatCode="#,##0"/>
    <numFmt numFmtId="178" formatCode="#,##0.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wrapText="1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sharedStrings" Target="sharedStrings.xml" /><Relationship Id="rId1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0+C10+C11+C12+C13+C15+C16+C17+C18+C19+C20+C21+C22+C23</f>
      </c>
      <c s="1"/>
      <c s="1"/>
    </row>
    <row r="7" spans="1:5" ht="12.75" customHeight="1">
      <c r="A7" s="1"/>
      <c s="4" t="s">
        <v>4</v>
      </c>
      <c s="7">
        <f>0+E10+E11+E12+E13+E15+E16+E17+E18+E19+E20+E21+E22+E23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105</v>
      </c>
      <c s="20" t="s">
        <v>106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342</v>
      </c>
      <c s="20" t="s">
        <v>343</v>
      </c>
      <c s="21">
        <f>'SO 102'!I3</f>
      </c>
      <c s="21">
        <f>'SO 102'!O2</f>
      </c>
      <c s="21">
        <f>C12+D12</f>
      </c>
    </row>
    <row r="13" spans="1:5" ht="12.75" customHeight="1">
      <c r="A13" s="44" t="s">
        <v>445</v>
      </c>
      <c s="44" t="s">
        <v>446</v>
      </c>
      <c s="45">
        <f>0+C14</f>
      </c>
      <c s="45">
        <f>0+D14</f>
      </c>
      <c s="45">
        <f>0+E14</f>
      </c>
    </row>
    <row r="14" spans="1:5" ht="12.75" customHeight="1">
      <c r="A14" s="20" t="s">
        <v>449</v>
      </c>
      <c s="20" t="s">
        <v>448</v>
      </c>
      <c s="21">
        <f>'SO 103_1'!I3</f>
      </c>
      <c s="21">
        <f>'SO 103_1'!O2</f>
      </c>
      <c s="21">
        <f>C14+D14</f>
      </c>
    </row>
    <row r="15" spans="1:5" ht="12.75" customHeight="1">
      <c r="A15" s="20" t="s">
        <v>464</v>
      </c>
      <c s="20" t="s">
        <v>465</v>
      </c>
      <c s="21">
        <f>'SO 151'!I3</f>
      </c>
      <c s="21">
        <f>'SO 151'!O2</f>
      </c>
      <c s="21">
        <f>C15+D15</f>
      </c>
    </row>
    <row r="16" spans="1:5" ht="12.75" customHeight="1">
      <c r="A16" s="20" t="s">
        <v>469</v>
      </c>
      <c s="20" t="s">
        <v>470</v>
      </c>
      <c s="21">
        <f>'SO 301'!I3</f>
      </c>
      <c s="21">
        <f>'SO 301'!O2</f>
      </c>
      <c s="21">
        <f>C16+D16</f>
      </c>
    </row>
    <row r="17" spans="1:5" ht="12.75" customHeight="1">
      <c r="A17" s="20" t="s">
        <v>507</v>
      </c>
      <c s="20" t="s">
        <v>508</v>
      </c>
      <c s="21">
        <f>'SO 303'!I3</f>
      </c>
      <c s="21">
        <f>'SO 303'!O2</f>
      </c>
      <c s="21">
        <f>C17+D17</f>
      </c>
    </row>
    <row r="18" spans="1:5" ht="12.75" customHeight="1">
      <c r="A18" s="20" t="s">
        <v>512</v>
      </c>
      <c s="20" t="s">
        <v>513</v>
      </c>
      <c s="21">
        <f>'SO 304'!I3</f>
      </c>
      <c s="21">
        <f>'SO 304'!O2</f>
      </c>
      <c s="21">
        <f>C18+D18</f>
      </c>
    </row>
    <row r="19" spans="1:5" ht="12.75" customHeight="1">
      <c r="A19" s="20" t="s">
        <v>516</v>
      </c>
      <c s="20" t="s">
        <v>517</v>
      </c>
      <c s="21">
        <f>'SO 411'!I3</f>
      </c>
      <c s="21">
        <f>'SO 411'!O2</f>
      </c>
      <c s="21">
        <f>C19+D19</f>
      </c>
    </row>
    <row r="20" spans="1:5" ht="12.75" customHeight="1">
      <c r="A20" s="20" t="s">
        <v>522</v>
      </c>
      <c s="20" t="s">
        <v>523</v>
      </c>
      <c s="21">
        <f>'SO 431'!I3</f>
      </c>
      <c s="21">
        <f>'SO 431'!O2</f>
      </c>
      <c s="21">
        <f>C20+D20</f>
      </c>
    </row>
    <row r="21" spans="1:5" ht="12.75" customHeight="1">
      <c r="A21" s="20" t="s">
        <v>527</v>
      </c>
      <c s="20" t="s">
        <v>528</v>
      </c>
      <c s="21">
        <f>'SO 501'!I3</f>
      </c>
      <c s="21">
        <f>'SO 501'!O2</f>
      </c>
      <c s="21">
        <f>C21+D21</f>
      </c>
    </row>
    <row r="22" spans="1:5" ht="12.75" customHeight="1">
      <c r="A22" s="20" t="s">
        <v>615</v>
      </c>
      <c s="20" t="s">
        <v>616</v>
      </c>
      <c s="21">
        <f>'SO 701'!I3</f>
      </c>
      <c s="21">
        <f>'SO 701'!O2</f>
      </c>
      <c s="21">
        <f>C22+D22</f>
      </c>
    </row>
    <row r="23" spans="1:5" ht="12.75" customHeight="1">
      <c r="A23" s="20" t="s">
        <v>633</v>
      </c>
      <c s="20" t="s">
        <v>634</v>
      </c>
      <c s="21">
        <f>'SO 801'!I3</f>
      </c>
      <c s="21">
        <f>'SO 801'!O2</f>
      </c>
      <c s="21">
        <f>C23+D23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/>
      <c s="9"/>
      <c s="8" t="s">
        <v>516</v>
      </c>
      <c s="38">
        <f>0+I8</f>
      </c>
      <c s="10"/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516</v>
      </c>
      <c s="6"/>
      <c s="18" t="s">
        <v>517</v>
      </c>
      <c s="16"/>
      <c s="16"/>
      <c s="19"/>
      <c s="19"/>
      <c s="6"/>
      <c r="O4" t="s">
        <v>19</v>
      </c>
      <c t="s">
        <v>23</v>
      </c>
    </row>
    <row r="5" spans="1:16" ht="12.75" customHeight="1">
      <c r="A5" s="15" t="s">
        <v>27</v>
      </c>
      <c s="15" t="s">
        <v>28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23</v>
      </c>
      <c s="15" t="s">
        <v>21</v>
      </c>
      <c s="15" t="s">
        <v>24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71</v>
      </c>
      <c s="19"/>
      <c s="27" t="s">
        <v>518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21</v>
      </c>
      <c s="29" t="s">
        <v>519</v>
      </c>
      <c s="25" t="s">
        <v>48</v>
      </c>
      <c s="30" t="s">
        <v>520</v>
      </c>
      <c s="31" t="s">
        <v>50</v>
      </c>
      <c s="32">
        <v>1</v>
      </c>
      <c s="33">
        <v>0</v>
      </c>
      <c s="33">
        <f>ROUND(ROUND(H9,0)*ROUND(G9,1),0)</f>
      </c>
      <c s="31" t="s">
        <v>51</v>
      </c>
      <c r="O9">
        <f>(I9*21)/100</f>
      </c>
      <c t="s">
        <v>24</v>
      </c>
    </row>
    <row r="10" spans="1:5" ht="12.75">
      <c r="A10" s="34" t="s">
        <v>52</v>
      </c>
      <c r="E10" s="35" t="s">
        <v>511</v>
      </c>
    </row>
    <row r="11" spans="1:5" ht="12.75">
      <c r="A11" s="36" t="s">
        <v>54</v>
      </c>
      <c r="E11" s="37" t="s">
        <v>48</v>
      </c>
    </row>
    <row r="12" spans="1:5" ht="89.25">
      <c r="A12" t="s">
        <v>55</v>
      </c>
      <c r="E12" s="35" t="s">
        <v>521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/>
      <c s="9"/>
      <c s="8" t="s">
        <v>522</v>
      </c>
      <c s="38">
        <f>0+I8</f>
      </c>
      <c s="10"/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522</v>
      </c>
      <c s="6"/>
      <c s="18" t="s">
        <v>523</v>
      </c>
      <c s="16"/>
      <c s="16"/>
      <c s="19"/>
      <c s="19"/>
      <c s="6"/>
      <c r="O4" t="s">
        <v>19</v>
      </c>
      <c t="s">
        <v>23</v>
      </c>
    </row>
    <row r="5" spans="1:16" ht="12.75" customHeight="1">
      <c r="A5" s="15" t="s">
        <v>27</v>
      </c>
      <c s="15" t="s">
        <v>28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23</v>
      </c>
      <c s="15" t="s">
        <v>21</v>
      </c>
      <c s="15" t="s">
        <v>24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71</v>
      </c>
      <c s="19"/>
      <c s="27" t="s">
        <v>518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21</v>
      </c>
      <c s="29" t="s">
        <v>524</v>
      </c>
      <c s="25" t="s">
        <v>48</v>
      </c>
      <c s="30" t="s">
        <v>525</v>
      </c>
      <c s="31" t="s">
        <v>50</v>
      </c>
      <c s="32">
        <v>1</v>
      </c>
      <c s="33">
        <v>0</v>
      </c>
      <c s="33">
        <f>ROUND(ROUND(H9,0)*ROUND(G9,1),0)</f>
      </c>
      <c s="31" t="s">
        <v>51</v>
      </c>
      <c r="O9">
        <f>(I9*21)/100</f>
      </c>
      <c t="s">
        <v>24</v>
      </c>
    </row>
    <row r="10" spans="1:5" ht="12.75">
      <c r="A10" s="34" t="s">
        <v>52</v>
      </c>
      <c r="E10" s="35" t="s">
        <v>511</v>
      </c>
    </row>
    <row r="11" spans="1:5" ht="12.75">
      <c r="A11" s="36" t="s">
        <v>54</v>
      </c>
      <c r="E11" s="37" t="s">
        <v>48</v>
      </c>
    </row>
    <row r="12" spans="1:5" ht="114.75">
      <c r="A12" t="s">
        <v>55</v>
      </c>
      <c r="E12" s="35" t="s">
        <v>526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0+O8+O29+O46+O51+O56+O101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/>
      <c s="9"/>
      <c s="8" t="s">
        <v>527</v>
      </c>
      <c s="38">
        <f>0+I8+I29+I46+I51+I56+I101</f>
      </c>
      <c s="10"/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527</v>
      </c>
      <c s="6"/>
      <c s="18" t="s">
        <v>528</v>
      </c>
      <c s="16"/>
      <c s="16"/>
      <c s="19"/>
      <c s="19"/>
      <c s="6"/>
      <c r="O4" t="s">
        <v>19</v>
      </c>
      <c t="s">
        <v>23</v>
      </c>
    </row>
    <row r="5" spans="1:16" ht="12.75" customHeight="1">
      <c r="A5" s="15" t="s">
        <v>27</v>
      </c>
      <c s="15" t="s">
        <v>28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23</v>
      </c>
      <c s="15" t="s">
        <v>21</v>
      </c>
      <c s="15" t="s">
        <v>24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23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21</v>
      </c>
      <c s="29" t="s">
        <v>107</v>
      </c>
      <c s="25" t="s">
        <v>48</v>
      </c>
      <c s="30" t="s">
        <v>108</v>
      </c>
      <c s="31" t="s">
        <v>109</v>
      </c>
      <c s="32">
        <v>213.8</v>
      </c>
      <c s="33">
        <v>0</v>
      </c>
      <c s="33">
        <f>ROUND(ROUND(H9,0)*ROUND(G9,1),0)</f>
      </c>
      <c s="31" t="s">
        <v>51</v>
      </c>
      <c r="O9">
        <f>(I9*21)/100</f>
      </c>
      <c t="s">
        <v>24</v>
      </c>
    </row>
    <row r="10" spans="1:5" ht="12.75">
      <c r="A10" s="34" t="s">
        <v>52</v>
      </c>
      <c r="E10" s="35" t="s">
        <v>529</v>
      </c>
    </row>
    <row r="11" spans="1:5" ht="12.75">
      <c r="A11" s="36" t="s">
        <v>54</v>
      </c>
      <c r="E11" s="37" t="s">
        <v>530</v>
      </c>
    </row>
    <row r="12" spans="1:5" ht="25.5">
      <c r="A12" t="s">
        <v>55</v>
      </c>
      <c r="E12" s="35" t="s">
        <v>112</v>
      </c>
    </row>
    <row r="13" spans="1:16" ht="12.75">
      <c r="A13" s="25" t="s">
        <v>46</v>
      </c>
      <c s="29" t="s">
        <v>24</v>
      </c>
      <c s="29" t="s">
        <v>531</v>
      </c>
      <c s="25" t="s">
        <v>48</v>
      </c>
      <c s="30" t="s">
        <v>532</v>
      </c>
      <c s="31" t="s">
        <v>50</v>
      </c>
      <c s="32">
        <v>1</v>
      </c>
      <c s="33">
        <v>0</v>
      </c>
      <c s="33">
        <f>ROUND(ROUND(H13,0)*ROUND(G13,1),0)</f>
      </c>
      <c s="31" t="s">
        <v>51</v>
      </c>
      <c r="O13">
        <f>(I13*21)/100</f>
      </c>
      <c t="s">
        <v>24</v>
      </c>
    </row>
    <row r="14" spans="1:5" ht="25.5">
      <c r="A14" s="34" t="s">
        <v>52</v>
      </c>
      <c r="E14" s="35" t="s">
        <v>533</v>
      </c>
    </row>
    <row r="15" spans="1:5" ht="12.75">
      <c r="A15" s="36" t="s">
        <v>54</v>
      </c>
      <c r="E15" s="37" t="s">
        <v>48</v>
      </c>
    </row>
    <row r="16" spans="1:5" ht="12.75">
      <c r="A16" t="s">
        <v>55</v>
      </c>
      <c r="E16" s="35" t="s">
        <v>534</v>
      </c>
    </row>
    <row r="17" spans="1:16" ht="12.75">
      <c r="A17" s="25" t="s">
        <v>46</v>
      </c>
      <c s="29" t="s">
        <v>186</v>
      </c>
      <c s="29" t="s">
        <v>535</v>
      </c>
      <c s="25" t="s">
        <v>48</v>
      </c>
      <c s="30" t="s">
        <v>536</v>
      </c>
      <c s="31" t="s">
        <v>50</v>
      </c>
      <c s="32">
        <v>1</v>
      </c>
      <c s="33">
        <v>0</v>
      </c>
      <c s="33">
        <f>ROUND(ROUND(H17,0)*ROUND(G17,1),0)</f>
      </c>
      <c s="31" t="s">
        <v>51</v>
      </c>
      <c r="O17">
        <f>(I17*21)/100</f>
      </c>
      <c t="s">
        <v>24</v>
      </c>
    </row>
    <row r="18" spans="1:5" ht="38.25">
      <c r="A18" s="34" t="s">
        <v>52</v>
      </c>
      <c r="E18" s="35" t="s">
        <v>537</v>
      </c>
    </row>
    <row r="19" spans="1:5" ht="12.75">
      <c r="A19" s="36" t="s">
        <v>54</v>
      </c>
      <c r="E19" s="37" t="s">
        <v>48</v>
      </c>
    </row>
    <row r="20" spans="1:5" ht="12.75">
      <c r="A20" t="s">
        <v>55</v>
      </c>
      <c r="E20" s="35" t="s">
        <v>67</v>
      </c>
    </row>
    <row r="21" spans="1:16" ht="12.75">
      <c r="A21" s="25" t="s">
        <v>46</v>
      </c>
      <c s="29" t="s">
        <v>192</v>
      </c>
      <c s="29" t="s">
        <v>113</v>
      </c>
      <c s="25" t="s">
        <v>48</v>
      </c>
      <c s="30" t="s">
        <v>114</v>
      </c>
      <c s="31" t="s">
        <v>109</v>
      </c>
      <c s="32">
        <v>15.4</v>
      </c>
      <c s="33">
        <v>0</v>
      </c>
      <c s="33">
        <f>ROUND(ROUND(H21,0)*ROUND(G21,1),0)</f>
      </c>
      <c s="31" t="s">
        <v>51</v>
      </c>
      <c r="O21">
        <f>(I21*21)/100</f>
      </c>
      <c t="s">
        <v>24</v>
      </c>
    </row>
    <row r="22" spans="1:5" ht="12.75">
      <c r="A22" s="34" t="s">
        <v>52</v>
      </c>
      <c r="E22" s="35" t="s">
        <v>538</v>
      </c>
    </row>
    <row r="23" spans="1:5" ht="12.75">
      <c r="A23" s="36" t="s">
        <v>54</v>
      </c>
      <c r="E23" s="37" t="s">
        <v>539</v>
      </c>
    </row>
    <row r="24" spans="1:5" ht="25.5">
      <c r="A24" t="s">
        <v>55</v>
      </c>
      <c r="E24" s="35" t="s">
        <v>112</v>
      </c>
    </row>
    <row r="25" spans="1:16" ht="12.75">
      <c r="A25" s="25" t="s">
        <v>46</v>
      </c>
      <c s="29" t="s">
        <v>197</v>
      </c>
      <c s="29" t="s">
        <v>540</v>
      </c>
      <c s="25" t="s">
        <v>48</v>
      </c>
      <c s="30" t="s">
        <v>541</v>
      </c>
      <c s="31" t="s">
        <v>50</v>
      </c>
      <c s="32">
        <v>1</v>
      </c>
      <c s="33">
        <v>0</v>
      </c>
      <c s="33">
        <f>ROUND(ROUND(H25,0)*ROUND(G25,1),0)</f>
      </c>
      <c s="31" t="s">
        <v>51</v>
      </c>
      <c r="O25">
        <f>(I25*21)/100</f>
      </c>
      <c t="s">
        <v>24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48</v>
      </c>
    </row>
    <row r="28" spans="1:5" ht="12.75">
      <c r="A28" t="s">
        <v>55</v>
      </c>
      <c r="E28" s="35" t="s">
        <v>542</v>
      </c>
    </row>
    <row r="29" spans="1:18" ht="12.75" customHeight="1">
      <c r="A29" s="6" t="s">
        <v>44</v>
      </c>
      <c s="6"/>
      <c s="40" t="s">
        <v>21</v>
      </c>
      <c s="6"/>
      <c s="27" t="s">
        <v>473</v>
      </c>
      <c s="6"/>
      <c s="6"/>
      <c s="6"/>
      <c s="41">
        <f>0+Q29</f>
      </c>
      <c s="6"/>
      <c r="O29">
        <f>0+R29</f>
      </c>
      <c r="Q29">
        <f>0+I30+I34+I38+I42</f>
      </c>
      <c>
        <f>0+O30+O34+O38+O42</f>
      </c>
    </row>
    <row r="30" spans="1:16" ht="12.75">
      <c r="A30" s="25" t="s">
        <v>46</v>
      </c>
      <c s="29" t="s">
        <v>203</v>
      </c>
      <c s="29" t="s">
        <v>143</v>
      </c>
      <c s="25" t="s">
        <v>48</v>
      </c>
      <c s="30" t="s">
        <v>144</v>
      </c>
      <c s="31" t="s">
        <v>109</v>
      </c>
      <c s="32">
        <v>15.4</v>
      </c>
      <c s="33">
        <v>0</v>
      </c>
      <c s="33">
        <f>ROUND(ROUND(H30,0)*ROUND(G30,1),0)</f>
      </c>
      <c s="31" t="s">
        <v>51</v>
      </c>
      <c r="O30">
        <f>(I30*21)/100</f>
      </c>
      <c t="s">
        <v>24</v>
      </c>
    </row>
    <row r="31" spans="1:5" ht="25.5">
      <c r="A31" s="34" t="s">
        <v>52</v>
      </c>
      <c r="E31" s="35" t="s">
        <v>543</v>
      </c>
    </row>
    <row r="32" spans="1:5" ht="12.75">
      <c r="A32" s="36" t="s">
        <v>54</v>
      </c>
      <c r="E32" s="37" t="s">
        <v>544</v>
      </c>
    </row>
    <row r="33" spans="1:5" ht="63.75">
      <c r="A33" t="s">
        <v>55</v>
      </c>
      <c r="E33" s="35" t="s">
        <v>122</v>
      </c>
    </row>
    <row r="34" spans="1:16" ht="12.75">
      <c r="A34" s="25" t="s">
        <v>46</v>
      </c>
      <c s="29" t="s">
        <v>208</v>
      </c>
      <c s="29" t="s">
        <v>155</v>
      </c>
      <c s="25" t="s">
        <v>48</v>
      </c>
      <c s="30" t="s">
        <v>156</v>
      </c>
      <c s="31" t="s">
        <v>109</v>
      </c>
      <c s="32">
        <v>213.8</v>
      </c>
      <c s="33">
        <v>0</v>
      </c>
      <c s="33">
        <f>ROUND(ROUND(H34,0)*ROUND(G34,1),0)</f>
      </c>
      <c s="31" t="s">
        <v>51</v>
      </c>
      <c r="O34">
        <f>(I34*21)/100</f>
      </c>
      <c t="s">
        <v>24</v>
      </c>
    </row>
    <row r="35" spans="1:5" ht="38.25">
      <c r="A35" s="34" t="s">
        <v>52</v>
      </c>
      <c r="E35" s="35" t="s">
        <v>545</v>
      </c>
    </row>
    <row r="36" spans="1:5" ht="12.75">
      <c r="A36" s="36" t="s">
        <v>54</v>
      </c>
      <c r="E36" s="37" t="s">
        <v>546</v>
      </c>
    </row>
    <row r="37" spans="1:5" ht="318.75">
      <c r="A37" t="s">
        <v>55</v>
      </c>
      <c r="E37" s="35" t="s">
        <v>159</v>
      </c>
    </row>
    <row r="38" spans="1:16" ht="12.75">
      <c r="A38" s="25" t="s">
        <v>46</v>
      </c>
      <c s="29" t="s">
        <v>401</v>
      </c>
      <c s="29" t="s">
        <v>547</v>
      </c>
      <c s="25" t="s">
        <v>48</v>
      </c>
      <c s="30" t="s">
        <v>548</v>
      </c>
      <c s="31" t="s">
        <v>109</v>
      </c>
      <c s="32">
        <v>46.6</v>
      </c>
      <c s="33">
        <v>0</v>
      </c>
      <c s="33">
        <f>ROUND(ROUND(H38,0)*ROUND(G38,1),0)</f>
      </c>
      <c s="31" t="s">
        <v>51</v>
      </c>
      <c r="O38">
        <f>(I38*21)/100</f>
      </c>
      <c t="s">
        <v>24</v>
      </c>
    </row>
    <row r="39" spans="1:5" ht="25.5">
      <c r="A39" s="34" t="s">
        <v>52</v>
      </c>
      <c r="E39" s="35" t="s">
        <v>549</v>
      </c>
    </row>
    <row r="40" spans="1:5" ht="25.5">
      <c r="A40" s="36" t="s">
        <v>54</v>
      </c>
      <c r="E40" s="37" t="s">
        <v>550</v>
      </c>
    </row>
    <row r="41" spans="1:5" ht="229.5">
      <c r="A41" t="s">
        <v>55</v>
      </c>
      <c r="E41" s="35" t="s">
        <v>551</v>
      </c>
    </row>
    <row r="42" spans="1:16" ht="12.75">
      <c r="A42" s="25" t="s">
        <v>46</v>
      </c>
      <c s="29" t="s">
        <v>408</v>
      </c>
      <c s="29" t="s">
        <v>478</v>
      </c>
      <c s="25" t="s">
        <v>48</v>
      </c>
      <c s="30" t="s">
        <v>479</v>
      </c>
      <c s="31" t="s">
        <v>109</v>
      </c>
      <c s="32">
        <v>58.6</v>
      </c>
      <c s="33">
        <v>0</v>
      </c>
      <c s="33">
        <f>ROUND(ROUND(H42,0)*ROUND(G42,1),0)</f>
      </c>
      <c s="31" t="s">
        <v>51</v>
      </c>
      <c r="O42">
        <f>(I42*21)/100</f>
      </c>
      <c t="s">
        <v>24</v>
      </c>
    </row>
    <row r="43" spans="1:5" ht="25.5">
      <c r="A43" s="34" t="s">
        <v>52</v>
      </c>
      <c r="E43" s="35" t="s">
        <v>552</v>
      </c>
    </row>
    <row r="44" spans="1:5" ht="12.75">
      <c r="A44" s="36" t="s">
        <v>54</v>
      </c>
      <c r="E44" s="37" t="s">
        <v>553</v>
      </c>
    </row>
    <row r="45" spans="1:5" ht="293.25">
      <c r="A45" t="s">
        <v>55</v>
      </c>
      <c r="E45" s="35" t="s">
        <v>482</v>
      </c>
    </row>
    <row r="46" spans="1:18" ht="12.75" customHeight="1">
      <c r="A46" s="6" t="s">
        <v>44</v>
      </c>
      <c s="6"/>
      <c s="40" t="s">
        <v>32</v>
      </c>
      <c s="6"/>
      <c s="27" t="s">
        <v>483</v>
      </c>
      <c s="6"/>
      <c s="6"/>
      <c s="6"/>
      <c s="41">
        <f>0+Q46</f>
      </c>
      <c s="6"/>
      <c r="O46">
        <f>0+R46</f>
      </c>
      <c r="Q46">
        <f>0+I47</f>
      </c>
      <c>
        <f>0+O47</f>
      </c>
    </row>
    <row r="47" spans="1:16" ht="12.75">
      <c r="A47" s="25" t="s">
        <v>46</v>
      </c>
      <c s="29" t="s">
        <v>404</v>
      </c>
      <c s="29" t="s">
        <v>554</v>
      </c>
      <c s="25" t="s">
        <v>48</v>
      </c>
      <c s="30" t="s">
        <v>555</v>
      </c>
      <c s="31" t="s">
        <v>109</v>
      </c>
      <c s="32">
        <v>15.4</v>
      </c>
      <c s="33">
        <v>0</v>
      </c>
      <c s="33">
        <f>ROUND(ROUND(H47,0)*ROUND(G47,1),0)</f>
      </c>
      <c s="31" t="s">
        <v>51</v>
      </c>
      <c r="O47">
        <f>(I47*21)/100</f>
      </c>
      <c t="s">
        <v>24</v>
      </c>
    </row>
    <row r="48" spans="1:5" ht="12.75">
      <c r="A48" s="34" t="s">
        <v>52</v>
      </c>
      <c r="E48" s="35" t="s">
        <v>556</v>
      </c>
    </row>
    <row r="49" spans="1:5" ht="12.75">
      <c r="A49" s="36" t="s">
        <v>54</v>
      </c>
      <c r="E49" s="37" t="s">
        <v>544</v>
      </c>
    </row>
    <row r="50" spans="1:5" ht="38.25">
      <c r="A50" t="s">
        <v>55</v>
      </c>
      <c r="E50" s="35" t="s">
        <v>557</v>
      </c>
    </row>
    <row r="51" spans="1:18" ht="12.75" customHeight="1">
      <c r="A51" s="6" t="s">
        <v>44</v>
      </c>
      <c s="6"/>
      <c s="40" t="s">
        <v>34</v>
      </c>
      <c s="6"/>
      <c s="27" t="s">
        <v>179</v>
      </c>
      <c s="6"/>
      <c s="6"/>
      <c s="6"/>
      <c s="41">
        <f>0+Q51</f>
      </c>
      <c s="6"/>
      <c r="O51">
        <f>0+R51</f>
      </c>
      <c r="Q51">
        <f>0+I52</f>
      </c>
      <c>
        <f>0+O52</f>
      </c>
    </row>
    <row r="52" spans="1:16" ht="12.75">
      <c r="A52" s="25" t="s">
        <v>46</v>
      </c>
      <c s="29" t="s">
        <v>558</v>
      </c>
      <c s="29" t="s">
        <v>559</v>
      </c>
      <c s="25" t="s">
        <v>48</v>
      </c>
      <c s="30" t="s">
        <v>560</v>
      </c>
      <c s="31" t="s">
        <v>109</v>
      </c>
      <c s="32">
        <v>80</v>
      </c>
      <c s="33">
        <v>0</v>
      </c>
      <c s="33">
        <f>ROUND(ROUND(H52,0)*ROUND(G52,1),0)</f>
      </c>
      <c s="31" t="s">
        <v>51</v>
      </c>
      <c r="O52">
        <f>(I52*21)/100</f>
      </c>
      <c t="s">
        <v>24</v>
      </c>
    </row>
    <row r="53" spans="1:5" ht="12.75">
      <c r="A53" s="34" t="s">
        <v>52</v>
      </c>
      <c r="E53" s="35" t="s">
        <v>561</v>
      </c>
    </row>
    <row r="54" spans="1:5" ht="12.75">
      <c r="A54" s="36" t="s">
        <v>54</v>
      </c>
      <c r="E54" s="37" t="s">
        <v>562</v>
      </c>
    </row>
    <row r="55" spans="1:5" ht="51">
      <c r="A55" t="s">
        <v>55</v>
      </c>
      <c r="E55" s="35" t="s">
        <v>191</v>
      </c>
    </row>
    <row r="56" spans="1:18" ht="12.75" customHeight="1">
      <c r="A56" s="6" t="s">
        <v>44</v>
      </c>
      <c s="6"/>
      <c s="40" t="s">
        <v>76</v>
      </c>
      <c s="6"/>
      <c s="27" t="s">
        <v>493</v>
      </c>
      <c s="6"/>
      <c s="6"/>
      <c s="6"/>
      <c s="41">
        <f>0+Q56</f>
      </c>
      <c s="6"/>
      <c r="O56">
        <f>0+R56</f>
      </c>
      <c r="Q56">
        <f>0+I57+I61+I65+I69+I73+I77+I81+I85+I89+I93+I97</f>
      </c>
      <c>
        <f>0+O57+O61+O65+O69+O73+O77+O81+O85+O89+O93+O97</f>
      </c>
    </row>
    <row r="57" spans="1:16" ht="12.75">
      <c r="A57" s="25" t="s">
        <v>46</v>
      </c>
      <c s="29" t="s">
        <v>210</v>
      </c>
      <c s="29" t="s">
        <v>563</v>
      </c>
      <c s="25" t="s">
        <v>48</v>
      </c>
      <c s="30" t="s">
        <v>564</v>
      </c>
      <c s="31" t="s">
        <v>129</v>
      </c>
      <c s="32">
        <v>6</v>
      </c>
      <c s="33">
        <v>0</v>
      </c>
      <c s="33">
        <f>ROUND(ROUND(H57,0)*ROUND(G57,1),0)</f>
      </c>
      <c s="31" t="s">
        <v>51</v>
      </c>
      <c r="O57">
        <f>(I57*21)/100</f>
      </c>
      <c t="s">
        <v>24</v>
      </c>
    </row>
    <row r="58" spans="1:5" ht="12.75">
      <c r="A58" s="34" t="s">
        <v>52</v>
      </c>
      <c r="E58" s="35" t="s">
        <v>565</v>
      </c>
    </row>
    <row r="59" spans="1:5" ht="12.75">
      <c r="A59" s="36" t="s">
        <v>54</v>
      </c>
      <c r="E59" s="37" t="s">
        <v>566</v>
      </c>
    </row>
    <row r="60" spans="1:5" ht="255">
      <c r="A60" t="s">
        <v>55</v>
      </c>
      <c r="E60" s="35" t="s">
        <v>567</v>
      </c>
    </row>
    <row r="61" spans="1:16" ht="12.75">
      <c r="A61" s="25" t="s">
        <v>46</v>
      </c>
      <c s="29" t="s">
        <v>430</v>
      </c>
      <c s="29" t="s">
        <v>568</v>
      </c>
      <c s="25" t="s">
        <v>48</v>
      </c>
      <c s="30" t="s">
        <v>569</v>
      </c>
      <c s="31" t="s">
        <v>129</v>
      </c>
      <c s="32">
        <v>6</v>
      </c>
      <c s="33">
        <v>0</v>
      </c>
      <c s="33">
        <f>ROUND(ROUND(H61,0)*ROUND(G61,1),0)</f>
      </c>
      <c s="31" t="s">
        <v>51</v>
      </c>
      <c r="O61">
        <f>(I61*21)/100</f>
      </c>
      <c t="s">
        <v>24</v>
      </c>
    </row>
    <row r="62" spans="1:5" ht="12.75">
      <c r="A62" s="34" t="s">
        <v>52</v>
      </c>
      <c r="E62" s="35" t="s">
        <v>570</v>
      </c>
    </row>
    <row r="63" spans="1:5" ht="12.75">
      <c r="A63" s="36" t="s">
        <v>54</v>
      </c>
      <c r="E63" s="37" t="s">
        <v>571</v>
      </c>
    </row>
    <row r="64" spans="1:5" ht="255">
      <c r="A64" t="s">
        <v>55</v>
      </c>
      <c r="E64" s="35" t="s">
        <v>567</v>
      </c>
    </row>
    <row r="65" spans="1:16" ht="12.75">
      <c r="A65" s="25" t="s">
        <v>46</v>
      </c>
      <c s="29" t="s">
        <v>216</v>
      </c>
      <c s="29" t="s">
        <v>572</v>
      </c>
      <c s="25" t="s">
        <v>48</v>
      </c>
      <c s="30" t="s">
        <v>573</v>
      </c>
      <c s="31" t="s">
        <v>129</v>
      </c>
      <c s="32">
        <v>161.6</v>
      </c>
      <c s="33">
        <v>0</v>
      </c>
      <c s="33">
        <f>ROUND(ROUND(H65,0)*ROUND(G65,1),0)</f>
      </c>
      <c s="31" t="s">
        <v>51</v>
      </c>
      <c r="O65">
        <f>(I65*21)/100</f>
      </c>
      <c t="s">
        <v>24</v>
      </c>
    </row>
    <row r="66" spans="1:5" ht="12.75">
      <c r="A66" s="34" t="s">
        <v>52</v>
      </c>
      <c r="E66" s="35" t="s">
        <v>574</v>
      </c>
    </row>
    <row r="67" spans="1:5" ht="12.75">
      <c r="A67" s="36" t="s">
        <v>54</v>
      </c>
      <c r="E67" s="37" t="s">
        <v>575</v>
      </c>
    </row>
    <row r="68" spans="1:5" ht="255">
      <c r="A68" t="s">
        <v>55</v>
      </c>
      <c r="E68" s="35" t="s">
        <v>567</v>
      </c>
    </row>
    <row r="69" spans="1:16" ht="12.75">
      <c r="A69" s="25" t="s">
        <v>46</v>
      </c>
      <c s="29" t="s">
        <v>219</v>
      </c>
      <c s="29" t="s">
        <v>576</v>
      </c>
      <c s="25" t="s">
        <v>48</v>
      </c>
      <c s="30" t="s">
        <v>577</v>
      </c>
      <c s="31" t="s">
        <v>129</v>
      </c>
      <c s="32">
        <v>40.8</v>
      </c>
      <c s="33">
        <v>0</v>
      </c>
      <c s="33">
        <f>ROUND(ROUND(H69,0)*ROUND(G69,1),0)</f>
      </c>
      <c s="31" t="s">
        <v>51</v>
      </c>
      <c r="O69">
        <f>(I69*21)/100</f>
      </c>
      <c t="s">
        <v>24</v>
      </c>
    </row>
    <row r="70" spans="1:5" ht="12.75">
      <c r="A70" s="34" t="s">
        <v>52</v>
      </c>
      <c r="E70" s="35" t="s">
        <v>578</v>
      </c>
    </row>
    <row r="71" spans="1:5" ht="12.75">
      <c r="A71" s="36" t="s">
        <v>54</v>
      </c>
      <c r="E71" s="37" t="s">
        <v>579</v>
      </c>
    </row>
    <row r="72" spans="1:5" ht="242.25">
      <c r="A72" t="s">
        <v>55</v>
      </c>
      <c r="E72" s="35" t="s">
        <v>580</v>
      </c>
    </row>
    <row r="73" spans="1:16" ht="12.75">
      <c r="A73" s="25" t="s">
        <v>46</v>
      </c>
      <c s="29" t="s">
        <v>223</v>
      </c>
      <c s="29" t="s">
        <v>581</v>
      </c>
      <c s="25" t="s">
        <v>48</v>
      </c>
      <c s="30" t="s">
        <v>582</v>
      </c>
      <c s="31" t="s">
        <v>129</v>
      </c>
      <c s="32">
        <v>40.8</v>
      </c>
      <c s="33">
        <v>0</v>
      </c>
      <c s="33">
        <f>ROUND(ROUND(H73,0)*ROUND(G73,1),0)</f>
      </c>
      <c s="31" t="s">
        <v>51</v>
      </c>
      <c r="O73">
        <f>(I73*21)/100</f>
      </c>
      <c t="s">
        <v>24</v>
      </c>
    </row>
    <row r="74" spans="1:5" ht="12.75">
      <c r="A74" s="34" t="s">
        <v>52</v>
      </c>
      <c r="E74" s="35" t="s">
        <v>583</v>
      </c>
    </row>
    <row r="75" spans="1:5" ht="12.75">
      <c r="A75" s="36" t="s">
        <v>54</v>
      </c>
      <c r="E75" s="37" t="s">
        <v>579</v>
      </c>
    </row>
    <row r="76" spans="1:5" ht="51">
      <c r="A76" t="s">
        <v>55</v>
      </c>
      <c r="E76" s="35" t="s">
        <v>584</v>
      </c>
    </row>
    <row r="77" spans="1:16" ht="12.75">
      <c r="A77" s="25" t="s">
        <v>46</v>
      </c>
      <c s="29" t="s">
        <v>229</v>
      </c>
      <c s="29" t="s">
        <v>585</v>
      </c>
      <c s="25" t="s">
        <v>48</v>
      </c>
      <c s="30" t="s">
        <v>586</v>
      </c>
      <c s="31" t="s">
        <v>74</v>
      </c>
      <c s="32">
        <v>1</v>
      </c>
      <c s="33">
        <v>0</v>
      </c>
      <c s="33">
        <f>ROUND(ROUND(H77,0)*ROUND(G77,1),0)</f>
      </c>
      <c s="31" t="s">
        <v>51</v>
      </c>
      <c r="O77">
        <f>(I77*21)/100</f>
      </c>
      <c t="s">
        <v>24</v>
      </c>
    </row>
    <row r="78" spans="1:5" ht="12.75">
      <c r="A78" s="34" t="s">
        <v>52</v>
      </c>
      <c r="E78" s="35" t="s">
        <v>587</v>
      </c>
    </row>
    <row r="79" spans="1:5" ht="12.75">
      <c r="A79" s="36" t="s">
        <v>54</v>
      </c>
      <c r="E79" s="37" t="s">
        <v>48</v>
      </c>
    </row>
    <row r="80" spans="1:5" ht="25.5">
      <c r="A80" t="s">
        <v>55</v>
      </c>
      <c r="E80" s="35" t="s">
        <v>588</v>
      </c>
    </row>
    <row r="81" spans="1:16" ht="12.75">
      <c r="A81" s="25" t="s">
        <v>46</v>
      </c>
      <c s="29" t="s">
        <v>442</v>
      </c>
      <c s="29" t="s">
        <v>589</v>
      </c>
      <c s="25" t="s">
        <v>48</v>
      </c>
      <c s="30" t="s">
        <v>590</v>
      </c>
      <c s="31" t="s">
        <v>74</v>
      </c>
      <c s="32">
        <v>2</v>
      </c>
      <c s="33">
        <v>0</v>
      </c>
      <c s="33">
        <f>ROUND(ROUND(H81,0)*ROUND(G81,1),0)</f>
      </c>
      <c s="31" t="s">
        <v>51</v>
      </c>
      <c r="O81">
        <f>(I81*21)/100</f>
      </c>
      <c t="s">
        <v>24</v>
      </c>
    </row>
    <row r="82" spans="1:5" ht="12.75">
      <c r="A82" s="34" t="s">
        <v>52</v>
      </c>
      <c r="E82" s="35" t="s">
        <v>48</v>
      </c>
    </row>
    <row r="83" spans="1:5" ht="12.75">
      <c r="A83" s="36" t="s">
        <v>54</v>
      </c>
      <c r="E83" s="37" t="s">
        <v>48</v>
      </c>
    </row>
    <row r="84" spans="1:5" ht="25.5">
      <c r="A84" t="s">
        <v>55</v>
      </c>
      <c r="E84" s="35" t="s">
        <v>591</v>
      </c>
    </row>
    <row r="85" spans="1:16" ht="12.75">
      <c r="A85" s="25" t="s">
        <v>46</v>
      </c>
      <c s="29" t="s">
        <v>413</v>
      </c>
      <c s="29" t="s">
        <v>592</v>
      </c>
      <c s="25" t="s">
        <v>48</v>
      </c>
      <c s="30" t="s">
        <v>593</v>
      </c>
      <c s="31" t="s">
        <v>74</v>
      </c>
      <c s="32">
        <v>5</v>
      </c>
      <c s="33">
        <v>0</v>
      </c>
      <c s="33">
        <f>ROUND(ROUND(H85,0)*ROUND(G85,1),0)</f>
      </c>
      <c s="31" t="s">
        <v>51</v>
      </c>
      <c r="O85">
        <f>(I85*21)/100</f>
      </c>
      <c t="s">
        <v>24</v>
      </c>
    </row>
    <row r="86" spans="1:5" ht="12.75">
      <c r="A86" s="34" t="s">
        <v>52</v>
      </c>
      <c r="E86" s="35" t="s">
        <v>48</v>
      </c>
    </row>
    <row r="87" spans="1:5" ht="12.75">
      <c r="A87" s="36" t="s">
        <v>54</v>
      </c>
      <c r="E87" s="37" t="s">
        <v>48</v>
      </c>
    </row>
    <row r="88" spans="1:5" ht="51">
      <c r="A88" t="s">
        <v>55</v>
      </c>
      <c r="E88" s="35" t="s">
        <v>594</v>
      </c>
    </row>
    <row r="89" spans="1:16" ht="12.75">
      <c r="A89" s="25" t="s">
        <v>46</v>
      </c>
      <c s="29" t="s">
        <v>265</v>
      </c>
      <c s="29" t="s">
        <v>595</v>
      </c>
      <c s="25" t="s">
        <v>48</v>
      </c>
      <c s="30" t="s">
        <v>596</v>
      </c>
      <c s="31" t="s">
        <v>129</v>
      </c>
      <c s="32">
        <v>173.6</v>
      </c>
      <c s="33">
        <v>0</v>
      </c>
      <c s="33">
        <f>ROUND(ROUND(H89,0)*ROUND(G89,1),0)</f>
      </c>
      <c s="31" t="s">
        <v>51</v>
      </c>
      <c r="O89">
        <f>(I89*21)/100</f>
      </c>
      <c t="s">
        <v>24</v>
      </c>
    </row>
    <row r="90" spans="1:5" ht="12.75">
      <c r="A90" s="34" t="s">
        <v>52</v>
      </c>
      <c r="E90" s="35" t="s">
        <v>597</v>
      </c>
    </row>
    <row r="91" spans="1:5" ht="12.75">
      <c r="A91" s="36" t="s">
        <v>54</v>
      </c>
      <c r="E91" s="37" t="s">
        <v>598</v>
      </c>
    </row>
    <row r="92" spans="1:5" ht="51">
      <c r="A92" t="s">
        <v>55</v>
      </c>
      <c r="E92" s="35" t="s">
        <v>599</v>
      </c>
    </row>
    <row r="93" spans="1:16" ht="12.75">
      <c r="A93" s="25" t="s">
        <v>46</v>
      </c>
      <c s="29" t="s">
        <v>269</v>
      </c>
      <c s="29" t="s">
        <v>600</v>
      </c>
      <c s="25" t="s">
        <v>48</v>
      </c>
      <c s="30" t="s">
        <v>601</v>
      </c>
      <c s="31" t="s">
        <v>129</v>
      </c>
      <c s="32">
        <v>173.6</v>
      </c>
      <c s="33">
        <v>0</v>
      </c>
      <c s="33">
        <f>ROUND(ROUND(H93,0)*ROUND(G93,1),0)</f>
      </c>
      <c s="31" t="s">
        <v>51</v>
      </c>
      <c r="O93">
        <f>(I93*21)/100</f>
      </c>
      <c t="s">
        <v>24</v>
      </c>
    </row>
    <row r="94" spans="1:5" ht="12.75">
      <c r="A94" s="34" t="s">
        <v>52</v>
      </c>
      <c r="E94" s="35" t="s">
        <v>602</v>
      </c>
    </row>
    <row r="95" spans="1:5" ht="12.75">
      <c r="A95" s="36" t="s">
        <v>54</v>
      </c>
      <c r="E95" s="37" t="s">
        <v>598</v>
      </c>
    </row>
    <row r="96" spans="1:5" ht="38.25">
      <c r="A96" t="s">
        <v>55</v>
      </c>
      <c r="E96" s="35" t="s">
        <v>603</v>
      </c>
    </row>
    <row r="97" spans="1:16" ht="12.75">
      <c r="A97" s="25" t="s">
        <v>46</v>
      </c>
      <c s="29" t="s">
        <v>422</v>
      </c>
      <c s="29" t="s">
        <v>604</v>
      </c>
      <c s="25" t="s">
        <v>48</v>
      </c>
      <c s="30" t="s">
        <v>605</v>
      </c>
      <c s="31" t="s">
        <v>129</v>
      </c>
      <c s="32">
        <v>173.6</v>
      </c>
      <c s="33">
        <v>0</v>
      </c>
      <c s="33">
        <f>ROUND(ROUND(H97,0)*ROUND(G97,1),0)</f>
      </c>
      <c s="31" t="s">
        <v>51</v>
      </c>
      <c r="O97">
        <f>(I97*21)/100</f>
      </c>
      <c t="s">
        <v>24</v>
      </c>
    </row>
    <row r="98" spans="1:5" ht="12.75">
      <c r="A98" s="34" t="s">
        <v>52</v>
      </c>
      <c r="E98" s="35" t="s">
        <v>48</v>
      </c>
    </row>
    <row r="99" spans="1:5" ht="12.75">
      <c r="A99" s="36" t="s">
        <v>54</v>
      </c>
      <c r="E99" s="37" t="s">
        <v>598</v>
      </c>
    </row>
    <row r="100" spans="1:5" ht="51">
      <c r="A100" t="s">
        <v>55</v>
      </c>
      <c r="E100" s="35" t="s">
        <v>606</v>
      </c>
    </row>
    <row r="101" spans="1:18" ht="12.75" customHeight="1">
      <c r="A101" s="6" t="s">
        <v>44</v>
      </c>
      <c s="6"/>
      <c s="40" t="s">
        <v>39</v>
      </c>
      <c s="6"/>
      <c s="27" t="s">
        <v>607</v>
      </c>
      <c s="6"/>
      <c s="6"/>
      <c s="6"/>
      <c s="41">
        <f>0+Q101</f>
      </c>
      <c s="6"/>
      <c r="O101">
        <f>0+R101</f>
      </c>
      <c r="Q101">
        <f>0+I102+I106</f>
      </c>
      <c>
        <f>0+O102+O106</f>
      </c>
    </row>
    <row r="102" spans="1:16" ht="12.75">
      <c r="A102" s="25" t="s">
        <v>46</v>
      </c>
      <c s="29" t="s">
        <v>173</v>
      </c>
      <c s="29" t="s">
        <v>608</v>
      </c>
      <c s="25" t="s">
        <v>48</v>
      </c>
      <c s="30" t="s">
        <v>609</v>
      </c>
      <c s="31" t="s">
        <v>129</v>
      </c>
      <c s="32">
        <v>175</v>
      </c>
      <c s="33">
        <v>0</v>
      </c>
      <c s="33">
        <f>ROUND(ROUND(H102,0)*ROUND(G102,1),0)</f>
      </c>
      <c s="31" t="s">
        <v>51</v>
      </c>
      <c r="O102">
        <f>(I102*21)/100</f>
      </c>
      <c t="s">
        <v>24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48</v>
      </c>
    </row>
    <row r="105" spans="1:5" ht="76.5">
      <c r="A105" t="s">
        <v>55</v>
      </c>
      <c r="E105" s="35" t="s">
        <v>322</v>
      </c>
    </row>
    <row r="106" spans="1:16" ht="12.75">
      <c r="A106" s="25" t="s">
        <v>46</v>
      </c>
      <c s="29" t="s">
        <v>274</v>
      </c>
      <c s="29" t="s">
        <v>610</v>
      </c>
      <c s="25" t="s">
        <v>48</v>
      </c>
      <c s="30" t="s">
        <v>611</v>
      </c>
      <c s="31" t="s">
        <v>129</v>
      </c>
      <c s="32">
        <v>12</v>
      </c>
      <c s="33">
        <v>0</v>
      </c>
      <c s="33">
        <f>ROUND(ROUND(H106,0)*ROUND(G106,1),0)</f>
      </c>
      <c s="31" t="s">
        <v>51</v>
      </c>
      <c r="O106">
        <f>(I106*21)/100</f>
      </c>
      <c t="s">
        <v>24</v>
      </c>
    </row>
    <row r="107" spans="1:5" ht="12.75">
      <c r="A107" s="34" t="s">
        <v>52</v>
      </c>
      <c r="E107" s="35" t="s">
        <v>612</v>
      </c>
    </row>
    <row r="108" spans="1:5" ht="12.75">
      <c r="A108" s="36" t="s">
        <v>54</v>
      </c>
      <c r="E108" s="37" t="s">
        <v>613</v>
      </c>
    </row>
    <row r="109" spans="1:5" ht="76.5">
      <c r="A109" t="s">
        <v>55</v>
      </c>
      <c r="E109" s="35" t="s">
        <v>614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/>
      <c s="9"/>
      <c s="8" t="s">
        <v>615</v>
      </c>
      <c s="38">
        <f>0+I8</f>
      </c>
      <c s="10"/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615</v>
      </c>
      <c s="6"/>
      <c s="18" t="s">
        <v>616</v>
      </c>
      <c s="16"/>
      <c s="16"/>
      <c s="19"/>
      <c s="19"/>
      <c s="6"/>
      <c r="O4" t="s">
        <v>19</v>
      </c>
      <c t="s">
        <v>23</v>
      </c>
    </row>
    <row r="5" spans="1:16" ht="12.75" customHeight="1">
      <c r="A5" s="15" t="s">
        <v>27</v>
      </c>
      <c s="15" t="s">
        <v>28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23</v>
      </c>
      <c s="15" t="s">
        <v>21</v>
      </c>
      <c s="15" t="s">
        <v>24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39</v>
      </c>
      <c s="19"/>
      <c s="27" t="s">
        <v>607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147</v>
      </c>
      <c s="29" t="s">
        <v>617</v>
      </c>
      <c s="25" t="s">
        <v>48</v>
      </c>
      <c s="30" t="s">
        <v>618</v>
      </c>
      <c s="31" t="s">
        <v>74</v>
      </c>
      <c s="32">
        <v>2</v>
      </c>
      <c s="33">
        <v>0</v>
      </c>
      <c s="33">
        <f>ROUND(ROUND(H9,0)*ROUND(G9,1),0)</f>
      </c>
      <c s="31" t="s">
        <v>51</v>
      </c>
      <c r="O9">
        <f>(I9*21)/100</f>
      </c>
      <c t="s">
        <v>24</v>
      </c>
    </row>
    <row r="10" spans="1:5" ht="76.5">
      <c r="A10" s="34" t="s">
        <v>52</v>
      </c>
      <c r="E10" s="35" t="s">
        <v>619</v>
      </c>
    </row>
    <row r="11" spans="1:5" ht="12.75">
      <c r="A11" s="36" t="s">
        <v>54</v>
      </c>
      <c r="E11" s="37" t="s">
        <v>48</v>
      </c>
    </row>
    <row r="12" spans="1:5" ht="89.25">
      <c r="A12" t="s">
        <v>55</v>
      </c>
      <c r="E12" s="35" t="s">
        <v>620</v>
      </c>
    </row>
    <row r="13" spans="1:16" ht="12.75">
      <c r="A13" s="25" t="s">
        <v>46</v>
      </c>
      <c s="29" t="s">
        <v>101</v>
      </c>
      <c s="29" t="s">
        <v>621</v>
      </c>
      <c s="25" t="s">
        <v>48</v>
      </c>
      <c s="30" t="s">
        <v>622</v>
      </c>
      <c s="31" t="s">
        <v>74</v>
      </c>
      <c s="32">
        <v>10</v>
      </c>
      <c s="33">
        <v>0</v>
      </c>
      <c s="33">
        <f>ROUND(ROUND(H13,0)*ROUND(G13,1),0)</f>
      </c>
      <c s="31" t="s">
        <v>51</v>
      </c>
      <c r="O13">
        <f>(I13*21)/100</f>
      </c>
      <c t="s">
        <v>24</v>
      </c>
    </row>
    <row r="14" spans="1:5" ht="76.5">
      <c r="A14" s="34" t="s">
        <v>52</v>
      </c>
      <c r="E14" s="35" t="s">
        <v>623</v>
      </c>
    </row>
    <row r="15" spans="1:5" ht="12.75">
      <c r="A15" s="36" t="s">
        <v>54</v>
      </c>
      <c r="E15" s="37" t="s">
        <v>48</v>
      </c>
    </row>
    <row r="16" spans="1:5" ht="89.25">
      <c r="A16" t="s">
        <v>55</v>
      </c>
      <c r="E16" s="35" t="s">
        <v>620</v>
      </c>
    </row>
    <row r="17" spans="1:16" ht="12.75">
      <c r="A17" s="25" t="s">
        <v>46</v>
      </c>
      <c s="29" t="s">
        <v>160</v>
      </c>
      <c s="29" t="s">
        <v>624</v>
      </c>
      <c s="25" t="s">
        <v>48</v>
      </c>
      <c s="30" t="s">
        <v>625</v>
      </c>
      <c s="31" t="s">
        <v>296</v>
      </c>
      <c s="32">
        <v>2</v>
      </c>
      <c s="33">
        <v>0</v>
      </c>
      <c s="33">
        <f>ROUND(ROUND(H17,0)*ROUND(G17,1),0)</f>
      </c>
      <c s="31" t="s">
        <v>51</v>
      </c>
      <c r="O17">
        <f>(I17*21)/100</f>
      </c>
      <c t="s">
        <v>24</v>
      </c>
    </row>
    <row r="18" spans="1:5" ht="191.25">
      <c r="A18" s="34" t="s">
        <v>52</v>
      </c>
      <c r="E18" s="35" t="s">
        <v>626</v>
      </c>
    </row>
    <row r="19" spans="1:5" ht="12.75">
      <c r="A19" s="36" t="s">
        <v>54</v>
      </c>
      <c r="E19" s="37" t="s">
        <v>48</v>
      </c>
    </row>
    <row r="20" spans="1:5" ht="12.75">
      <c r="A20" t="s">
        <v>55</v>
      </c>
      <c r="E20" s="35" t="s">
        <v>48</v>
      </c>
    </row>
    <row r="21" spans="1:16" ht="12.75">
      <c r="A21" s="25" t="s">
        <v>46</v>
      </c>
      <c s="29" t="s">
        <v>166</v>
      </c>
      <c s="29" t="s">
        <v>627</v>
      </c>
      <c s="25" t="s">
        <v>48</v>
      </c>
      <c s="30" t="s">
        <v>628</v>
      </c>
      <c s="31" t="s">
        <v>74</v>
      </c>
      <c s="32">
        <v>4</v>
      </c>
      <c s="33">
        <v>0</v>
      </c>
      <c s="33">
        <f>ROUND(ROUND(H21,0)*ROUND(G21,1),0)</f>
      </c>
      <c s="31" t="s">
        <v>51</v>
      </c>
      <c r="O21">
        <f>(I21*21)/100</f>
      </c>
      <c t="s">
        <v>24</v>
      </c>
    </row>
    <row r="22" spans="1:5" ht="63.75">
      <c r="A22" s="34" t="s">
        <v>52</v>
      </c>
      <c r="E22" s="35" t="s">
        <v>629</v>
      </c>
    </row>
    <row r="23" spans="1:5" ht="12.75">
      <c r="A23" s="36" t="s">
        <v>54</v>
      </c>
      <c r="E23" s="37" t="s">
        <v>48</v>
      </c>
    </row>
    <row r="24" spans="1:5" ht="89.25">
      <c r="A24" t="s">
        <v>55</v>
      </c>
      <c r="E24" s="35" t="s">
        <v>620</v>
      </c>
    </row>
    <row r="25" spans="1:16" ht="12.75">
      <c r="A25" s="25" t="s">
        <v>46</v>
      </c>
      <c s="29" t="s">
        <v>173</v>
      </c>
      <c s="29" t="s">
        <v>630</v>
      </c>
      <c s="25" t="s">
        <v>48</v>
      </c>
      <c s="30" t="s">
        <v>631</v>
      </c>
      <c s="31" t="s">
        <v>74</v>
      </c>
      <c s="32">
        <v>14</v>
      </c>
      <c s="33">
        <v>0</v>
      </c>
      <c s="33">
        <f>ROUND(ROUND(H25,0)*ROUND(G25,1),0)</f>
      </c>
      <c s="31" t="s">
        <v>51</v>
      </c>
      <c r="O25">
        <f>(I25*21)/100</f>
      </c>
      <c t="s">
        <v>24</v>
      </c>
    </row>
    <row r="26" spans="1:5" ht="153">
      <c r="A26" s="34" t="s">
        <v>52</v>
      </c>
      <c r="E26" s="35" t="s">
        <v>632</v>
      </c>
    </row>
    <row r="27" spans="1:5" ht="12.75">
      <c r="A27" s="36" t="s">
        <v>54</v>
      </c>
      <c r="E27" s="37" t="s">
        <v>48</v>
      </c>
    </row>
    <row r="28" spans="1:5" ht="89.25">
      <c r="A28" t="s">
        <v>55</v>
      </c>
      <c r="E28" s="35" t="s">
        <v>620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0+O8+O29+O34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/>
      <c s="9"/>
      <c s="8" t="s">
        <v>633</v>
      </c>
      <c s="38">
        <f>0+I8+I29+I34</f>
      </c>
      <c s="10"/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633</v>
      </c>
      <c s="6"/>
      <c s="18" t="s">
        <v>634</v>
      </c>
      <c s="16"/>
      <c s="16"/>
      <c s="19"/>
      <c s="19"/>
      <c s="6"/>
      <c r="O4" t="s">
        <v>19</v>
      </c>
      <c t="s">
        <v>23</v>
      </c>
    </row>
    <row r="5" spans="1:16" ht="12.75" customHeight="1">
      <c r="A5" s="15" t="s">
        <v>27</v>
      </c>
      <c s="15" t="s">
        <v>28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23</v>
      </c>
      <c s="15" t="s">
        <v>21</v>
      </c>
      <c s="15" t="s">
        <v>24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21</v>
      </c>
      <c s="19"/>
      <c s="27" t="s">
        <v>473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32</v>
      </c>
      <c s="29" t="s">
        <v>474</v>
      </c>
      <c s="25" t="s">
        <v>48</v>
      </c>
      <c s="30" t="s">
        <v>475</v>
      </c>
      <c s="31" t="s">
        <v>109</v>
      </c>
      <c s="32">
        <v>84.2</v>
      </c>
      <c s="33">
        <v>0</v>
      </c>
      <c s="33">
        <f>ROUND(ROUND(H9,0)*ROUND(G9,1),0)</f>
      </c>
      <c s="31" t="s">
        <v>51</v>
      </c>
      <c r="O9">
        <f>(I9*21)/100</f>
      </c>
      <c t="s">
        <v>24</v>
      </c>
    </row>
    <row r="10" spans="1:5" ht="25.5">
      <c r="A10" s="34" t="s">
        <v>52</v>
      </c>
      <c r="E10" s="35" t="s">
        <v>635</v>
      </c>
    </row>
    <row r="11" spans="1:5" ht="12.75">
      <c r="A11" s="36" t="s">
        <v>54</v>
      </c>
      <c r="E11" s="37" t="s">
        <v>636</v>
      </c>
    </row>
    <row r="12" spans="1:5" ht="318.75">
      <c r="A12" t="s">
        <v>55</v>
      </c>
      <c r="E12" s="35" t="s">
        <v>159</v>
      </c>
    </row>
    <row r="13" spans="1:16" ht="12.75">
      <c r="A13" s="25" t="s">
        <v>46</v>
      </c>
      <c s="29" t="s">
        <v>34</v>
      </c>
      <c s="29" t="s">
        <v>547</v>
      </c>
      <c s="25" t="s">
        <v>48</v>
      </c>
      <c s="30" t="s">
        <v>548</v>
      </c>
      <c s="31" t="s">
        <v>109</v>
      </c>
      <c s="32">
        <v>84.2</v>
      </c>
      <c s="33">
        <v>0</v>
      </c>
      <c s="33">
        <f>ROUND(ROUND(H13,0)*ROUND(G13,1),0)</f>
      </c>
      <c s="31" t="s">
        <v>51</v>
      </c>
      <c r="O13">
        <f>(I13*21)/100</f>
      </c>
      <c t="s">
        <v>24</v>
      </c>
    </row>
    <row r="14" spans="1:5" ht="12.75">
      <c r="A14" s="34" t="s">
        <v>52</v>
      </c>
      <c r="E14" s="35" t="s">
        <v>637</v>
      </c>
    </row>
    <row r="15" spans="1:5" ht="12.75">
      <c r="A15" s="36" t="s">
        <v>54</v>
      </c>
      <c r="E15" s="37" t="s">
        <v>638</v>
      </c>
    </row>
    <row r="16" spans="1:5" ht="229.5">
      <c r="A16" t="s">
        <v>55</v>
      </c>
      <c r="E16" s="35" t="s">
        <v>551</v>
      </c>
    </row>
    <row r="17" spans="1:16" ht="25.5">
      <c r="A17" s="25" t="s">
        <v>46</v>
      </c>
      <c s="29" t="s">
        <v>76</v>
      </c>
      <c s="29" t="s">
        <v>639</v>
      </c>
      <c s="25" t="s">
        <v>48</v>
      </c>
      <c s="30" t="s">
        <v>640</v>
      </c>
      <c s="31" t="s">
        <v>74</v>
      </c>
      <c s="32">
        <v>14</v>
      </c>
      <c s="33">
        <v>0</v>
      </c>
      <c s="33">
        <f>ROUND(ROUND(H17,0)*ROUND(G17,1),0)</f>
      </c>
      <c s="31" t="s">
        <v>51</v>
      </c>
      <c r="O17">
        <f>(I17*21)/100</f>
      </c>
      <c t="s">
        <v>24</v>
      </c>
    </row>
    <row r="18" spans="1:5" ht="38.25">
      <c r="A18" s="34" t="s">
        <v>52</v>
      </c>
      <c r="E18" s="35" t="s">
        <v>641</v>
      </c>
    </row>
    <row r="19" spans="1:5" ht="12.75">
      <c r="A19" s="36" t="s">
        <v>54</v>
      </c>
      <c r="E19" s="37" t="s">
        <v>48</v>
      </c>
    </row>
    <row r="20" spans="1:5" ht="114.75">
      <c r="A20" t="s">
        <v>55</v>
      </c>
      <c r="E20" s="35" t="s">
        <v>642</v>
      </c>
    </row>
    <row r="21" spans="1:16" ht="12.75">
      <c r="A21" s="25" t="s">
        <v>46</v>
      </c>
      <c s="29" t="s">
        <v>41</v>
      </c>
      <c s="29" t="s">
        <v>643</v>
      </c>
      <c s="25" t="s">
        <v>48</v>
      </c>
      <c s="30" t="s">
        <v>644</v>
      </c>
      <c s="31" t="s">
        <v>169</v>
      </c>
      <c s="32">
        <v>31.5</v>
      </c>
      <c s="33">
        <v>0</v>
      </c>
      <c s="33">
        <f>ROUND(ROUND(H21,0)*ROUND(G21,1),0)</f>
      </c>
      <c s="31" t="s">
        <v>51</v>
      </c>
      <c r="O21">
        <f>(I21*21)/100</f>
      </c>
      <c t="s">
        <v>24</v>
      </c>
    </row>
    <row r="22" spans="1:5" ht="12.75">
      <c r="A22" s="34" t="s">
        <v>52</v>
      </c>
      <c r="E22" s="35" t="s">
        <v>645</v>
      </c>
    </row>
    <row r="23" spans="1:5" ht="12.75">
      <c r="A23" s="36" t="s">
        <v>54</v>
      </c>
      <c r="E23" s="37" t="s">
        <v>646</v>
      </c>
    </row>
    <row r="24" spans="1:5" ht="38.25">
      <c r="A24" t="s">
        <v>55</v>
      </c>
      <c r="E24" s="35" t="s">
        <v>647</v>
      </c>
    </row>
    <row r="25" spans="1:16" ht="12.75">
      <c r="A25" s="25" t="s">
        <v>46</v>
      </c>
      <c s="29" t="s">
        <v>95</v>
      </c>
      <c s="29" t="s">
        <v>648</v>
      </c>
      <c s="25" t="s">
        <v>48</v>
      </c>
      <c s="30" t="s">
        <v>649</v>
      </c>
      <c s="31" t="s">
        <v>109</v>
      </c>
      <c s="32">
        <v>5</v>
      </c>
      <c s="33">
        <v>0</v>
      </c>
      <c s="33">
        <f>ROUND(ROUND(H25,0)*ROUND(G25,1),0)</f>
      </c>
      <c s="31" t="s">
        <v>51</v>
      </c>
      <c r="O25">
        <f>(I25*21)/100</f>
      </c>
      <c t="s">
        <v>24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48</v>
      </c>
    </row>
    <row r="28" spans="1:5" ht="38.25">
      <c r="A28" t="s">
        <v>55</v>
      </c>
      <c r="E28" s="35" t="s">
        <v>650</v>
      </c>
    </row>
    <row r="29" spans="1:18" ht="12.75" customHeight="1">
      <c r="A29" s="6" t="s">
        <v>44</v>
      </c>
      <c s="6"/>
      <c s="40" t="s">
        <v>22</v>
      </c>
      <c s="6"/>
      <c s="27" t="s">
        <v>459</v>
      </c>
      <c s="6"/>
      <c s="6"/>
      <c s="6"/>
      <c s="41">
        <f>0+Q29</f>
      </c>
      <c s="6"/>
      <c r="O29">
        <f>0+R29</f>
      </c>
      <c r="Q29">
        <f>0+I30</f>
      </c>
      <c>
        <f>0+O30</f>
      </c>
    </row>
    <row r="30" spans="1:16" ht="12.75">
      <c r="A30" s="25" t="s">
        <v>46</v>
      </c>
      <c s="29" t="s">
        <v>101</v>
      </c>
      <c s="29" t="s">
        <v>651</v>
      </c>
      <c s="25" t="s">
        <v>48</v>
      </c>
      <c s="30" t="s">
        <v>652</v>
      </c>
      <c s="31" t="s">
        <v>109</v>
      </c>
      <c s="32">
        <v>20.2</v>
      </c>
      <c s="33">
        <v>0</v>
      </c>
      <c s="33">
        <f>ROUND(ROUND(H30,0)*ROUND(G30,1),0)</f>
      </c>
      <c s="31" t="s">
        <v>653</v>
      </c>
      <c r="O30">
        <f>(I30*21)/100</f>
      </c>
      <c t="s">
        <v>24</v>
      </c>
    </row>
    <row r="31" spans="1:5" ht="12.75">
      <c r="A31" s="34" t="s">
        <v>52</v>
      </c>
      <c r="E31" s="35" t="s">
        <v>654</v>
      </c>
    </row>
    <row r="32" spans="1:5" ht="12.75">
      <c r="A32" s="36" t="s">
        <v>54</v>
      </c>
      <c r="E32" s="37" t="s">
        <v>655</v>
      </c>
    </row>
    <row r="33" spans="1:5" ht="38.25">
      <c r="A33" t="s">
        <v>55</v>
      </c>
      <c r="E33" s="35" t="s">
        <v>656</v>
      </c>
    </row>
    <row r="34" spans="1:18" ht="12.75" customHeight="1">
      <c r="A34" s="6" t="s">
        <v>44</v>
      </c>
      <c s="6"/>
      <c s="40" t="s">
        <v>76</v>
      </c>
      <c s="6"/>
      <c s="27" t="s">
        <v>493</v>
      </c>
      <c s="6"/>
      <c s="6"/>
      <c s="6"/>
      <c s="41">
        <f>0+Q34</f>
      </c>
      <c s="6"/>
      <c r="O34">
        <f>0+R34</f>
      </c>
      <c r="Q34">
        <f>0+I35</f>
      </c>
      <c>
        <f>0+O35</f>
      </c>
    </row>
    <row r="35" spans="1:16" ht="12.75">
      <c r="A35" s="25" t="s">
        <v>46</v>
      </c>
      <c s="29" t="s">
        <v>98</v>
      </c>
      <c s="29" t="s">
        <v>657</v>
      </c>
      <c s="25" t="s">
        <v>48</v>
      </c>
      <c s="30" t="s">
        <v>658</v>
      </c>
      <c s="31" t="s">
        <v>129</v>
      </c>
      <c s="32">
        <v>28</v>
      </c>
      <c s="33">
        <v>0</v>
      </c>
      <c s="33">
        <f>ROUND(ROUND(H35,0)*ROUND(G35,1),0)</f>
      </c>
      <c s="31" t="s">
        <v>51</v>
      </c>
      <c r="O35">
        <f>(I35*21)/100</f>
      </c>
      <c t="s">
        <v>24</v>
      </c>
    </row>
    <row r="36" spans="1:5" ht="12.75">
      <c r="A36" s="34" t="s">
        <v>52</v>
      </c>
      <c r="E36" s="35" t="s">
        <v>659</v>
      </c>
    </row>
    <row r="37" spans="1:5" ht="12.75">
      <c r="A37" s="36" t="s">
        <v>54</v>
      </c>
      <c r="E37" s="37" t="s">
        <v>660</v>
      </c>
    </row>
    <row r="38" spans="1:5" ht="242.25">
      <c r="A38" t="s">
        <v>55</v>
      </c>
      <c r="E38" s="35" t="s">
        <v>661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/>
      <c s="9"/>
      <c s="8" t="s">
        <v>25</v>
      </c>
      <c s="38">
        <f>0+I8</f>
      </c>
      <c s="10"/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25</v>
      </c>
      <c s="6"/>
      <c s="18" t="s">
        <v>26</v>
      </c>
      <c s="16"/>
      <c s="16"/>
      <c s="19"/>
      <c s="19"/>
      <c s="6"/>
      <c r="O4" t="s">
        <v>19</v>
      </c>
      <c t="s">
        <v>23</v>
      </c>
    </row>
    <row r="5" spans="1:16" ht="12.75" customHeight="1">
      <c r="A5" s="15" t="s">
        <v>27</v>
      </c>
      <c s="15" t="s">
        <v>28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23</v>
      </c>
      <c s="15" t="s">
        <v>21</v>
      </c>
      <c s="15" t="s">
        <v>24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23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46</v>
      </c>
      <c s="29" t="s">
        <v>21</v>
      </c>
      <c s="29" t="s">
        <v>47</v>
      </c>
      <c s="25" t="s">
        <v>48</v>
      </c>
      <c s="30" t="s">
        <v>49</v>
      </c>
      <c s="31" t="s">
        <v>50</v>
      </c>
      <c s="32">
        <v>1</v>
      </c>
      <c s="33">
        <v>0</v>
      </c>
      <c s="33">
        <f>ROUND(ROUND(H9,0)*ROUND(G9,1),0)</f>
      </c>
      <c s="31" t="s">
        <v>51</v>
      </c>
      <c r="O9">
        <f>(I9*21)/100</f>
      </c>
      <c t="s">
        <v>24</v>
      </c>
    </row>
    <row r="10" spans="1:5" ht="38.25">
      <c r="A10" s="34" t="s">
        <v>52</v>
      </c>
      <c r="E10" s="35" t="s">
        <v>53</v>
      </c>
    </row>
    <row r="11" spans="1:5" ht="12.75">
      <c r="A11" s="36" t="s">
        <v>54</v>
      </c>
      <c r="E11" s="37" t="s">
        <v>48</v>
      </c>
    </row>
    <row r="12" spans="1:5" ht="12.75">
      <c r="A12" t="s">
        <v>55</v>
      </c>
      <c r="E12" s="35" t="s">
        <v>48</v>
      </c>
    </row>
    <row r="13" spans="1:16" ht="12.75">
      <c r="A13" s="25" t="s">
        <v>46</v>
      </c>
      <c s="29" t="s">
        <v>24</v>
      </c>
      <c s="29" t="s">
        <v>56</v>
      </c>
      <c s="25" t="s">
        <v>48</v>
      </c>
      <c s="30" t="s">
        <v>57</v>
      </c>
      <c s="31" t="s">
        <v>50</v>
      </c>
      <c s="32">
        <v>1</v>
      </c>
      <c s="33">
        <v>0</v>
      </c>
      <c s="33">
        <f>ROUND(ROUND(H13,0)*ROUND(G13,1),0)</f>
      </c>
      <c s="31" t="s">
        <v>51</v>
      </c>
      <c r="O13">
        <f>(I13*21)/100</f>
      </c>
      <c t="s">
        <v>24</v>
      </c>
    </row>
    <row r="14" spans="1:5" ht="12.75">
      <c r="A14" s="34" t="s">
        <v>52</v>
      </c>
      <c r="E14" s="35" t="s">
        <v>58</v>
      </c>
    </row>
    <row r="15" spans="1:5" ht="12.75">
      <c r="A15" s="36" t="s">
        <v>54</v>
      </c>
      <c r="E15" s="37" t="s">
        <v>48</v>
      </c>
    </row>
    <row r="16" spans="1:5" ht="12.75">
      <c r="A16" t="s">
        <v>55</v>
      </c>
      <c r="E16" s="35" t="s">
        <v>59</v>
      </c>
    </row>
    <row r="17" spans="1:16" ht="12.75">
      <c r="A17" s="25" t="s">
        <v>46</v>
      </c>
      <c s="29" t="s">
        <v>22</v>
      </c>
      <c s="29" t="s">
        <v>60</v>
      </c>
      <c s="25" t="s">
        <v>48</v>
      </c>
      <c s="30" t="s">
        <v>61</v>
      </c>
      <c s="31" t="s">
        <v>50</v>
      </c>
      <c s="32">
        <v>1</v>
      </c>
      <c s="33">
        <v>0</v>
      </c>
      <c s="33">
        <f>ROUND(ROUND(H17,0)*ROUND(G17,1),0)</f>
      </c>
      <c s="31" t="s">
        <v>51</v>
      </c>
      <c r="O17">
        <f>(I17*21)/100</f>
      </c>
      <c t="s">
        <v>24</v>
      </c>
    </row>
    <row r="18" spans="1:5" ht="25.5">
      <c r="A18" s="34" t="s">
        <v>52</v>
      </c>
      <c r="E18" s="35" t="s">
        <v>62</v>
      </c>
    </row>
    <row r="19" spans="1:5" ht="12.75">
      <c r="A19" s="36" t="s">
        <v>54</v>
      </c>
      <c r="E19" s="37" t="s">
        <v>48</v>
      </c>
    </row>
    <row r="20" spans="1:5" ht="12.75">
      <c r="A20" t="s">
        <v>55</v>
      </c>
      <c r="E20" s="35" t="s">
        <v>63</v>
      </c>
    </row>
    <row r="21" spans="1:16" ht="12.75">
      <c r="A21" s="25" t="s">
        <v>46</v>
      </c>
      <c s="29" t="s">
        <v>34</v>
      </c>
      <c s="29" t="s">
        <v>64</v>
      </c>
      <c s="25" t="s">
        <v>48</v>
      </c>
      <c s="30" t="s">
        <v>65</v>
      </c>
      <c s="31" t="s">
        <v>50</v>
      </c>
      <c s="32">
        <v>1</v>
      </c>
      <c s="33">
        <v>0</v>
      </c>
      <c s="33">
        <f>ROUND(ROUND(H21,0)*ROUND(G21,1),0)</f>
      </c>
      <c s="31" t="s">
        <v>51</v>
      </c>
      <c r="O21">
        <f>(I21*21)/100</f>
      </c>
      <c t="s">
        <v>24</v>
      </c>
    </row>
    <row r="22" spans="1:5" ht="12.75">
      <c r="A22" s="34" t="s">
        <v>52</v>
      </c>
      <c r="E22" s="35" t="s">
        <v>66</v>
      </c>
    </row>
    <row r="23" spans="1:5" ht="12.75">
      <c r="A23" s="36" t="s">
        <v>54</v>
      </c>
      <c r="E23" s="37" t="s">
        <v>48</v>
      </c>
    </row>
    <row r="24" spans="1:5" ht="12.75">
      <c r="A24" t="s">
        <v>55</v>
      </c>
      <c r="E24" s="35" t="s">
        <v>67</v>
      </c>
    </row>
    <row r="25" spans="1:16" ht="12.75">
      <c r="A25" s="25" t="s">
        <v>46</v>
      </c>
      <c s="29" t="s">
        <v>36</v>
      </c>
      <c s="29" t="s">
        <v>68</v>
      </c>
      <c s="25" t="s">
        <v>48</v>
      </c>
      <c s="30" t="s">
        <v>69</v>
      </c>
      <c s="31" t="s">
        <v>50</v>
      </c>
      <c s="32">
        <v>1</v>
      </c>
      <c s="33">
        <v>0</v>
      </c>
      <c s="33">
        <f>ROUND(ROUND(H25,0)*ROUND(G25,1),0)</f>
      </c>
      <c s="31" t="s">
        <v>51</v>
      </c>
      <c r="O25">
        <f>(I25*21)/100</f>
      </c>
      <c t="s">
        <v>24</v>
      </c>
    </row>
    <row r="26" spans="1:5" ht="12.75">
      <c r="A26" s="34" t="s">
        <v>52</v>
      </c>
      <c r="E26" s="35" t="s">
        <v>70</v>
      </c>
    </row>
    <row r="27" spans="1:5" ht="12.75">
      <c r="A27" s="36" t="s">
        <v>54</v>
      </c>
      <c r="E27" s="37" t="s">
        <v>48</v>
      </c>
    </row>
    <row r="28" spans="1:5" ht="12.75">
      <c r="A28" t="s">
        <v>55</v>
      </c>
      <c r="E28" s="35" t="s">
        <v>67</v>
      </c>
    </row>
    <row r="29" spans="1:16" ht="12.75">
      <c r="A29" s="25" t="s">
        <v>46</v>
      </c>
      <c s="29" t="s">
        <v>71</v>
      </c>
      <c s="29" t="s">
        <v>72</v>
      </c>
      <c s="25" t="s">
        <v>48</v>
      </c>
      <c s="30" t="s">
        <v>73</v>
      </c>
      <c s="31" t="s">
        <v>74</v>
      </c>
      <c s="32">
        <v>2</v>
      </c>
      <c s="33">
        <v>0</v>
      </c>
      <c s="33">
        <f>ROUND(ROUND(H29,0)*ROUND(G29,1),0)</f>
      </c>
      <c s="31" t="s">
        <v>51</v>
      </c>
      <c r="O29">
        <f>(I29*21)/100</f>
      </c>
      <c t="s">
        <v>24</v>
      </c>
    </row>
    <row r="30" spans="1:5" ht="12.75">
      <c r="A30" s="34" t="s">
        <v>52</v>
      </c>
      <c r="E30" s="35" t="s">
        <v>48</v>
      </c>
    </row>
    <row r="31" spans="1:5" ht="12.75">
      <c r="A31" s="36" t="s">
        <v>54</v>
      </c>
      <c r="E31" s="37" t="s">
        <v>48</v>
      </c>
    </row>
    <row r="32" spans="1:5" ht="89.25">
      <c r="A32" t="s">
        <v>55</v>
      </c>
      <c r="E32" s="35" t="s">
        <v>75</v>
      </c>
    </row>
    <row r="33" spans="1:16" ht="12.75">
      <c r="A33" s="25" t="s">
        <v>46</v>
      </c>
      <c s="29" t="s">
        <v>76</v>
      </c>
      <c s="29" t="s">
        <v>77</v>
      </c>
      <c s="25" t="s">
        <v>48</v>
      </c>
      <c s="30" t="s">
        <v>78</v>
      </c>
      <c s="31" t="s">
        <v>50</v>
      </c>
      <c s="32">
        <v>1</v>
      </c>
      <c s="33">
        <v>0</v>
      </c>
      <c s="33">
        <f>ROUND(ROUND(H33,0)*ROUND(G33,1),0)</f>
      </c>
      <c s="31" t="s">
        <v>51</v>
      </c>
      <c r="O33">
        <f>(I33*21)/100</f>
      </c>
      <c t="s">
        <v>24</v>
      </c>
    </row>
    <row r="34" spans="1:5" ht="12.75">
      <c r="A34" s="34" t="s">
        <v>52</v>
      </c>
      <c r="E34" s="35" t="s">
        <v>79</v>
      </c>
    </row>
    <row r="35" spans="1:5" ht="12.75">
      <c r="A35" s="36" t="s">
        <v>54</v>
      </c>
      <c r="E35" s="37" t="s">
        <v>48</v>
      </c>
    </row>
    <row r="36" spans="1:5" ht="38.25">
      <c r="A36" t="s">
        <v>55</v>
      </c>
      <c r="E36" s="35" t="s">
        <v>80</v>
      </c>
    </row>
    <row r="37" spans="1:16" ht="12.75">
      <c r="A37" s="25" t="s">
        <v>46</v>
      </c>
      <c s="29" t="s">
        <v>41</v>
      </c>
      <c s="29" t="s">
        <v>81</v>
      </c>
      <c s="25" t="s">
        <v>48</v>
      </c>
      <c s="30" t="s">
        <v>82</v>
      </c>
      <c s="31" t="s">
        <v>74</v>
      </c>
      <c s="32">
        <v>6</v>
      </c>
      <c s="33">
        <v>0</v>
      </c>
      <c s="33">
        <f>ROUND(ROUND(H37,0)*ROUND(G37,1),0)</f>
      </c>
      <c s="31" t="s">
        <v>51</v>
      </c>
      <c r="O37">
        <f>(I37*21)/100</f>
      </c>
      <c t="s">
        <v>24</v>
      </c>
    </row>
    <row r="38" spans="1:5" ht="25.5">
      <c r="A38" s="34" t="s">
        <v>52</v>
      </c>
      <c r="E38" s="35" t="s">
        <v>83</v>
      </c>
    </row>
    <row r="39" spans="1:5" ht="12.75">
      <c r="A39" s="36" t="s">
        <v>54</v>
      </c>
      <c r="E39" s="37" t="s">
        <v>48</v>
      </c>
    </row>
    <row r="40" spans="1:5" ht="12.75">
      <c r="A40" t="s">
        <v>55</v>
      </c>
      <c r="E40" s="35" t="s">
        <v>67</v>
      </c>
    </row>
    <row r="41" spans="1:16" ht="12.75">
      <c r="A41" s="25" t="s">
        <v>46</v>
      </c>
      <c s="29" t="s">
        <v>84</v>
      </c>
      <c s="29" t="s">
        <v>85</v>
      </c>
      <c s="25" t="s">
        <v>48</v>
      </c>
      <c s="30" t="s">
        <v>86</v>
      </c>
      <c s="31" t="s">
        <v>50</v>
      </c>
      <c s="32">
        <v>1</v>
      </c>
      <c s="33">
        <v>0</v>
      </c>
      <c s="33">
        <f>ROUND(ROUND(H41,0)*ROUND(G41,1),0)</f>
      </c>
      <c s="31" t="s">
        <v>51</v>
      </c>
      <c r="O41">
        <f>(I41*21)/100</f>
      </c>
      <c t="s">
        <v>24</v>
      </c>
    </row>
    <row r="42" spans="1:5" ht="12.75">
      <c r="A42" s="34" t="s">
        <v>52</v>
      </c>
      <c r="E42" s="35" t="s">
        <v>87</v>
      </c>
    </row>
    <row r="43" spans="1:5" ht="12.75">
      <c r="A43" s="36" t="s">
        <v>54</v>
      </c>
      <c r="E43" s="37" t="s">
        <v>48</v>
      </c>
    </row>
    <row r="44" spans="1:5" ht="12.75">
      <c r="A44" t="s">
        <v>55</v>
      </c>
      <c r="E44" s="35" t="s">
        <v>67</v>
      </c>
    </row>
    <row r="45" spans="1:16" ht="12.75">
      <c r="A45" s="25" t="s">
        <v>46</v>
      </c>
      <c s="29" t="s">
        <v>88</v>
      </c>
      <c s="29" t="s">
        <v>89</v>
      </c>
      <c s="25" t="s">
        <v>90</v>
      </c>
      <c s="30" t="s">
        <v>91</v>
      </c>
      <c s="31" t="s">
        <v>92</v>
      </c>
      <c s="32">
        <v>5</v>
      </c>
      <c s="33">
        <v>0</v>
      </c>
      <c s="33">
        <f>ROUND(ROUND(H45,0)*ROUND(G45,1),0)</f>
      </c>
      <c s="31" t="s">
        <v>51</v>
      </c>
      <c r="O45">
        <f>(I45*21)/100</f>
      </c>
      <c t="s">
        <v>24</v>
      </c>
    </row>
    <row r="46" spans="1:5" ht="12.75">
      <c r="A46" s="34" t="s">
        <v>52</v>
      </c>
      <c r="E46" s="35" t="s">
        <v>93</v>
      </c>
    </row>
    <row r="47" spans="1:5" ht="12.75">
      <c r="A47" s="36" t="s">
        <v>54</v>
      </c>
      <c r="E47" s="37" t="s">
        <v>48</v>
      </c>
    </row>
    <row r="48" spans="1:5" ht="76.5">
      <c r="A48" t="s">
        <v>55</v>
      </c>
      <c r="E48" s="35" t="s">
        <v>94</v>
      </c>
    </row>
    <row r="49" spans="1:16" ht="12.75">
      <c r="A49" s="25" t="s">
        <v>46</v>
      </c>
      <c s="29" t="s">
        <v>95</v>
      </c>
      <c s="29" t="s">
        <v>89</v>
      </c>
      <c s="25" t="s">
        <v>96</v>
      </c>
      <c s="30" t="s">
        <v>91</v>
      </c>
      <c s="31" t="s">
        <v>92</v>
      </c>
      <c s="32">
        <v>10</v>
      </c>
      <c s="33">
        <v>0</v>
      </c>
      <c s="33">
        <f>ROUND(ROUND(H49,0)*ROUND(G49,1),0)</f>
      </c>
      <c s="31" t="s">
        <v>51</v>
      </c>
      <c r="O49">
        <f>(I49*21)/100</f>
      </c>
      <c t="s">
        <v>24</v>
      </c>
    </row>
    <row r="50" spans="1:5" ht="12.75">
      <c r="A50" s="34" t="s">
        <v>52</v>
      </c>
      <c r="E50" s="35" t="s">
        <v>97</v>
      </c>
    </row>
    <row r="51" spans="1:5" ht="12.75">
      <c r="A51" s="36" t="s">
        <v>54</v>
      </c>
      <c r="E51" s="37" t="s">
        <v>48</v>
      </c>
    </row>
    <row r="52" spans="1:5" ht="76.5">
      <c r="A52" t="s">
        <v>55</v>
      </c>
      <c r="E52" s="35" t="s">
        <v>94</v>
      </c>
    </row>
    <row r="53" spans="1:16" ht="12.75">
      <c r="A53" s="25" t="s">
        <v>46</v>
      </c>
      <c s="29" t="s">
        <v>98</v>
      </c>
      <c s="29" t="s">
        <v>99</v>
      </c>
      <c s="25" t="s">
        <v>48</v>
      </c>
      <c s="30" t="s">
        <v>100</v>
      </c>
      <c s="31" t="s">
        <v>50</v>
      </c>
      <c s="32">
        <v>1</v>
      </c>
      <c s="33">
        <v>0</v>
      </c>
      <c s="33">
        <f>ROUND(ROUND(H53,0)*ROUND(G53,1),0)</f>
      </c>
      <c s="31" t="s">
        <v>51</v>
      </c>
      <c r="O53">
        <f>(I53*21)/100</f>
      </c>
      <c t="s">
        <v>24</v>
      </c>
    </row>
    <row r="54" spans="1:5" ht="12.75">
      <c r="A54" s="34" t="s">
        <v>52</v>
      </c>
      <c r="E54" s="35" t="s">
        <v>48</v>
      </c>
    </row>
    <row r="55" spans="1:5" ht="12.75">
      <c r="A55" s="36" t="s">
        <v>54</v>
      </c>
      <c r="E55" s="37" t="s">
        <v>48</v>
      </c>
    </row>
    <row r="56" spans="1:5" ht="12.75">
      <c r="A56" t="s">
        <v>55</v>
      </c>
      <c r="E56" s="35" t="s">
        <v>67</v>
      </c>
    </row>
    <row r="57" spans="1:16" ht="12.75">
      <c r="A57" s="25" t="s">
        <v>46</v>
      </c>
      <c s="29" t="s">
        <v>101</v>
      </c>
      <c s="29" t="s">
        <v>102</v>
      </c>
      <c s="25" t="s">
        <v>48</v>
      </c>
      <c s="30" t="s">
        <v>103</v>
      </c>
      <c s="31" t="s">
        <v>50</v>
      </c>
      <c s="32">
        <v>1</v>
      </c>
      <c s="33">
        <v>0</v>
      </c>
      <c s="33">
        <f>ROUND(ROUND(H57,0)*ROUND(G57,1),0)</f>
      </c>
      <c s="31" t="s">
        <v>51</v>
      </c>
      <c r="O57">
        <f>(I57*21)/100</f>
      </c>
      <c t="s">
        <v>24</v>
      </c>
    </row>
    <row r="58" spans="1:5" ht="12.75">
      <c r="A58" s="34" t="s">
        <v>52</v>
      </c>
      <c r="E58" s="35" t="s">
        <v>104</v>
      </c>
    </row>
    <row r="59" spans="1:5" ht="12.75">
      <c r="A59" s="36" t="s">
        <v>54</v>
      </c>
      <c r="E59" s="37" t="s">
        <v>48</v>
      </c>
    </row>
    <row r="60" spans="1:5" ht="12.75">
      <c r="A60" t="s">
        <v>55</v>
      </c>
      <c r="E60" s="35" t="s">
        <v>67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0+O8+O21+O74+O79+O148+O149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/>
      <c s="9"/>
      <c s="8" t="s">
        <v>105</v>
      </c>
      <c s="38">
        <f>0+I8+I21+I74+I79+I148+I149</f>
      </c>
      <c s="10"/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105</v>
      </c>
      <c s="6"/>
      <c s="18" t="s">
        <v>106</v>
      </c>
      <c s="16"/>
      <c s="16"/>
      <c s="19"/>
      <c s="19"/>
      <c s="6"/>
      <c r="O4" t="s">
        <v>19</v>
      </c>
      <c t="s">
        <v>23</v>
      </c>
    </row>
    <row r="5" spans="1:16" ht="12.75" customHeight="1">
      <c r="A5" s="15" t="s">
        <v>27</v>
      </c>
      <c s="15" t="s">
        <v>28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23</v>
      </c>
      <c s="15" t="s">
        <v>21</v>
      </c>
      <c s="15" t="s">
        <v>24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23</v>
      </c>
      <c s="19"/>
      <c s="27" t="s">
        <v>26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21</v>
      </c>
      <c s="29" t="s">
        <v>107</v>
      </c>
      <c s="25" t="s">
        <v>48</v>
      </c>
      <c s="30" t="s">
        <v>108</v>
      </c>
      <c s="31" t="s">
        <v>109</v>
      </c>
      <c s="32">
        <v>1209</v>
      </c>
      <c s="33">
        <v>0</v>
      </c>
      <c s="33">
        <f>ROUND(ROUND(H9,0)*ROUND(G9,1),0)</f>
      </c>
      <c s="31" t="s">
        <v>51</v>
      </c>
      <c r="O9">
        <f>(I9*21)/100</f>
      </c>
      <c t="s">
        <v>24</v>
      </c>
    </row>
    <row r="10" spans="1:5" ht="12.75">
      <c r="A10" s="34" t="s">
        <v>52</v>
      </c>
      <c r="E10" s="35" t="s">
        <v>110</v>
      </c>
    </row>
    <row r="11" spans="1:5" ht="38.25">
      <c r="A11" s="36" t="s">
        <v>54</v>
      </c>
      <c r="E11" s="37" t="s">
        <v>111</v>
      </c>
    </row>
    <row r="12" spans="1:5" ht="25.5">
      <c r="A12" t="s">
        <v>55</v>
      </c>
      <c r="E12" s="35" t="s">
        <v>112</v>
      </c>
    </row>
    <row r="13" spans="1:16" ht="12.75">
      <c r="A13" s="25" t="s">
        <v>46</v>
      </c>
      <c s="29" t="s">
        <v>24</v>
      </c>
      <c s="29" t="s">
        <v>113</v>
      </c>
      <c s="25" t="s">
        <v>48</v>
      </c>
      <c s="30" t="s">
        <v>114</v>
      </c>
      <c s="31" t="s">
        <v>109</v>
      </c>
      <c s="32">
        <v>2.7</v>
      </c>
      <c s="33">
        <v>0</v>
      </c>
      <c s="33">
        <f>ROUND(ROUND(H13,0)*ROUND(G13,1),0)</f>
      </c>
      <c s="31" t="s">
        <v>51</v>
      </c>
      <c r="O13">
        <f>(I13*21)/100</f>
      </c>
      <c t="s">
        <v>24</v>
      </c>
    </row>
    <row r="14" spans="1:5" ht="12.75">
      <c r="A14" s="34" t="s">
        <v>52</v>
      </c>
      <c r="E14" s="35" t="s">
        <v>115</v>
      </c>
    </row>
    <row r="15" spans="1:5" ht="12.75">
      <c r="A15" s="36" t="s">
        <v>54</v>
      </c>
      <c r="E15" s="37" t="s">
        <v>116</v>
      </c>
    </row>
    <row r="16" spans="1:5" ht="25.5">
      <c r="A16" t="s">
        <v>55</v>
      </c>
      <c r="E16" s="35" t="s">
        <v>112</v>
      </c>
    </row>
    <row r="17" spans="1:16" ht="12.75">
      <c r="A17" s="25" t="s">
        <v>46</v>
      </c>
      <c s="29" t="s">
        <v>22</v>
      </c>
      <c s="29" t="s">
        <v>60</v>
      </c>
      <c s="25" t="s">
        <v>48</v>
      </c>
      <c s="30" t="s">
        <v>61</v>
      </c>
      <c s="31" t="s">
        <v>50</v>
      </c>
      <c s="32">
        <v>1</v>
      </c>
      <c s="33">
        <v>0</v>
      </c>
      <c s="33">
        <f>ROUND(ROUND(H17,0)*ROUND(G17,1),0)</f>
      </c>
      <c s="31" t="s">
        <v>51</v>
      </c>
      <c r="O17">
        <f>(I17*21)/100</f>
      </c>
      <c t="s">
        <v>24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48</v>
      </c>
    </row>
    <row r="20" spans="1:5" ht="12.75">
      <c r="A20" t="s">
        <v>55</v>
      </c>
      <c r="E20" s="35" t="s">
        <v>63</v>
      </c>
    </row>
    <row r="21" spans="1:18" ht="12.75" customHeight="1">
      <c r="A21" s="6" t="s">
        <v>44</v>
      </c>
      <c s="6"/>
      <c s="40" t="s">
        <v>21</v>
      </c>
      <c s="6"/>
      <c s="27" t="s">
        <v>117</v>
      </c>
      <c s="6"/>
      <c s="6"/>
      <c s="6"/>
      <c s="41">
        <f>0+Q21</f>
      </c>
      <c s="6"/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25" t="s">
        <v>46</v>
      </c>
      <c s="29" t="s">
        <v>32</v>
      </c>
      <c s="29" t="s">
        <v>118</v>
      </c>
      <c s="25" t="s">
        <v>48</v>
      </c>
      <c s="30" t="s">
        <v>119</v>
      </c>
      <c s="31" t="s">
        <v>109</v>
      </c>
      <c s="32">
        <v>2.7</v>
      </c>
      <c s="33">
        <v>0</v>
      </c>
      <c s="33">
        <f>ROUND(ROUND(H22,0)*ROUND(G22,1),0)</f>
      </c>
      <c s="31" t="s">
        <v>51</v>
      </c>
      <c r="O22">
        <f>(I22*21)/100</f>
      </c>
      <c t="s">
        <v>24</v>
      </c>
    </row>
    <row r="23" spans="1:5" ht="12.75">
      <c r="A23" s="34" t="s">
        <v>52</v>
      </c>
      <c r="E23" s="35" t="s">
        <v>120</v>
      </c>
    </row>
    <row r="24" spans="1:5" ht="12.75">
      <c r="A24" s="36" t="s">
        <v>54</v>
      </c>
      <c r="E24" s="37" t="s">
        <v>121</v>
      </c>
    </row>
    <row r="25" spans="1:5" ht="63.75">
      <c r="A25" t="s">
        <v>55</v>
      </c>
      <c r="E25" s="35" t="s">
        <v>122</v>
      </c>
    </row>
    <row r="26" spans="1:16" ht="12.75">
      <c r="A26" s="25" t="s">
        <v>46</v>
      </c>
      <c s="29" t="s">
        <v>71</v>
      </c>
      <c s="29" t="s">
        <v>123</v>
      </c>
      <c s="25" t="s">
        <v>48</v>
      </c>
      <c s="30" t="s">
        <v>124</v>
      </c>
      <c s="31" t="s">
        <v>109</v>
      </c>
      <c s="32">
        <v>0.1</v>
      </c>
      <c s="33">
        <v>0</v>
      </c>
      <c s="33">
        <f>ROUND(ROUND(H26,0)*ROUND(G26,1),0)</f>
      </c>
      <c s="31" t="s">
        <v>51</v>
      </c>
      <c r="O26">
        <f>(I26*21)/100</f>
      </c>
      <c t="s">
        <v>24</v>
      </c>
    </row>
    <row r="27" spans="1:5" ht="25.5">
      <c r="A27" s="34" t="s">
        <v>52</v>
      </c>
      <c r="E27" s="35" t="s">
        <v>125</v>
      </c>
    </row>
    <row r="28" spans="1:5" ht="12.75">
      <c r="A28" s="36" t="s">
        <v>54</v>
      </c>
      <c r="E28" s="37" t="s">
        <v>126</v>
      </c>
    </row>
    <row r="29" spans="1:5" ht="63.75">
      <c r="A29" t="s">
        <v>55</v>
      </c>
      <c r="E29" s="35" t="s">
        <v>122</v>
      </c>
    </row>
    <row r="30" spans="1:16" ht="12.75">
      <c r="A30" s="25" t="s">
        <v>46</v>
      </c>
      <c s="29" t="s">
        <v>39</v>
      </c>
      <c s="29" t="s">
        <v>127</v>
      </c>
      <c s="25" t="s">
        <v>90</v>
      </c>
      <c s="30" t="s">
        <v>128</v>
      </c>
      <c s="31" t="s">
        <v>129</v>
      </c>
      <c s="32">
        <v>182.5</v>
      </c>
      <c s="33">
        <v>0</v>
      </c>
      <c s="33">
        <f>ROUND(ROUND(H30,0)*ROUND(G30,1),0)</f>
      </c>
      <c s="31" t="s">
        <v>51</v>
      </c>
      <c r="O30">
        <f>(I30*21)/100</f>
      </c>
      <c t="s">
        <v>24</v>
      </c>
    </row>
    <row r="31" spans="1:5" ht="12.75">
      <c r="A31" s="34" t="s">
        <v>52</v>
      </c>
      <c r="E31" s="35" t="s">
        <v>130</v>
      </c>
    </row>
    <row r="32" spans="1:5" ht="12.75">
      <c r="A32" s="36" t="s">
        <v>54</v>
      </c>
      <c r="E32" s="37" t="s">
        <v>131</v>
      </c>
    </row>
    <row r="33" spans="1:5" ht="63.75">
      <c r="A33" t="s">
        <v>55</v>
      </c>
      <c r="E33" s="35" t="s">
        <v>122</v>
      </c>
    </row>
    <row r="34" spans="1:16" ht="12.75">
      <c r="A34" s="25" t="s">
        <v>46</v>
      </c>
      <c s="29" t="s">
        <v>41</v>
      </c>
      <c s="29" t="s">
        <v>127</v>
      </c>
      <c s="25" t="s">
        <v>96</v>
      </c>
      <c s="30" t="s">
        <v>128</v>
      </c>
      <c s="31" t="s">
        <v>129</v>
      </c>
      <c s="32">
        <v>2</v>
      </c>
      <c s="33">
        <v>0</v>
      </c>
      <c s="33">
        <f>ROUND(ROUND(H34,0)*ROUND(G34,1),0)</f>
      </c>
      <c s="31" t="s">
        <v>51</v>
      </c>
      <c r="O34">
        <f>(I34*21)/100</f>
      </c>
      <c t="s">
        <v>24</v>
      </c>
    </row>
    <row r="35" spans="1:5" ht="25.5">
      <c r="A35" s="34" t="s">
        <v>52</v>
      </c>
      <c r="E35" s="35" t="s">
        <v>132</v>
      </c>
    </row>
    <row r="36" spans="1:5" ht="12.75">
      <c r="A36" s="36" t="s">
        <v>54</v>
      </c>
      <c r="E36" s="37" t="s">
        <v>48</v>
      </c>
    </row>
    <row r="37" spans="1:5" ht="63.75">
      <c r="A37" t="s">
        <v>55</v>
      </c>
      <c r="E37" s="35" t="s">
        <v>122</v>
      </c>
    </row>
    <row r="38" spans="1:16" ht="12.75">
      <c r="A38" s="25" t="s">
        <v>46</v>
      </c>
      <c s="29" t="s">
        <v>43</v>
      </c>
      <c s="29" t="s">
        <v>133</v>
      </c>
      <c s="25" t="s">
        <v>90</v>
      </c>
      <c s="30" t="s">
        <v>134</v>
      </c>
      <c s="31" t="s">
        <v>129</v>
      </c>
      <c s="32">
        <v>219</v>
      </c>
      <c s="33">
        <v>0</v>
      </c>
      <c s="33">
        <f>ROUND(ROUND(H38,0)*ROUND(G38,1),0)</f>
      </c>
      <c s="31" t="s">
        <v>51</v>
      </c>
      <c r="O38">
        <f>(I38*21)/100</f>
      </c>
      <c t="s">
        <v>24</v>
      </c>
    </row>
    <row r="39" spans="1:5" ht="12.75">
      <c r="A39" s="34" t="s">
        <v>52</v>
      </c>
      <c r="E39" s="35" t="s">
        <v>135</v>
      </c>
    </row>
    <row r="40" spans="1:5" ht="12.75">
      <c r="A40" s="36" t="s">
        <v>54</v>
      </c>
      <c r="E40" s="37" t="s">
        <v>136</v>
      </c>
    </row>
    <row r="41" spans="1:5" ht="63.75">
      <c r="A41" t="s">
        <v>55</v>
      </c>
      <c r="E41" s="35" t="s">
        <v>122</v>
      </c>
    </row>
    <row r="42" spans="1:16" ht="12.75">
      <c r="A42" s="25" t="s">
        <v>46</v>
      </c>
      <c s="29" t="s">
        <v>84</v>
      </c>
      <c s="29" t="s">
        <v>133</v>
      </c>
      <c s="25" t="s">
        <v>96</v>
      </c>
      <c s="30" t="s">
        <v>134</v>
      </c>
      <c s="31" t="s">
        <v>129</v>
      </c>
      <c s="32">
        <v>11.5</v>
      </c>
      <c s="33">
        <v>0</v>
      </c>
      <c s="33">
        <f>ROUND(ROUND(H42,0)*ROUND(G42,1),0)</f>
      </c>
      <c s="31" t="s">
        <v>51</v>
      </c>
      <c r="O42">
        <f>(I42*21)/100</f>
      </c>
      <c t="s">
        <v>24</v>
      </c>
    </row>
    <row r="43" spans="1:5" ht="12.75">
      <c r="A43" s="34" t="s">
        <v>52</v>
      </c>
      <c r="E43" s="35" t="s">
        <v>137</v>
      </c>
    </row>
    <row r="44" spans="1:5" ht="12.75">
      <c r="A44" s="36" t="s">
        <v>54</v>
      </c>
      <c r="E44" s="37" t="s">
        <v>138</v>
      </c>
    </row>
    <row r="45" spans="1:5" ht="63.75">
      <c r="A45" t="s">
        <v>55</v>
      </c>
      <c r="E45" s="35" t="s">
        <v>122</v>
      </c>
    </row>
    <row r="46" spans="1:16" ht="12.75">
      <c r="A46" s="25" t="s">
        <v>46</v>
      </c>
      <c s="29" t="s">
        <v>88</v>
      </c>
      <c s="29" t="s">
        <v>139</v>
      </c>
      <c s="25" t="s">
        <v>48</v>
      </c>
      <c s="30" t="s">
        <v>140</v>
      </c>
      <c s="31" t="s">
        <v>129</v>
      </c>
      <c s="32">
        <v>6.5</v>
      </c>
      <c s="33">
        <v>0</v>
      </c>
      <c s="33">
        <f>ROUND(ROUND(H46,0)*ROUND(G46,1),0)</f>
      </c>
      <c s="31" t="s">
        <v>51</v>
      </c>
      <c r="O46">
        <f>(I46*21)/100</f>
      </c>
      <c t="s">
        <v>24</v>
      </c>
    </row>
    <row r="47" spans="1:5" ht="12.75">
      <c r="A47" s="34" t="s">
        <v>52</v>
      </c>
      <c r="E47" s="35" t="s">
        <v>141</v>
      </c>
    </row>
    <row r="48" spans="1:5" ht="12.75">
      <c r="A48" s="36" t="s">
        <v>54</v>
      </c>
      <c r="E48" s="37" t="s">
        <v>142</v>
      </c>
    </row>
    <row r="49" spans="1:5" ht="63.75">
      <c r="A49" t="s">
        <v>55</v>
      </c>
      <c r="E49" s="35" t="s">
        <v>122</v>
      </c>
    </row>
    <row r="50" spans="1:16" ht="12.75">
      <c r="A50" s="25" t="s">
        <v>46</v>
      </c>
      <c s="29" t="s">
        <v>95</v>
      </c>
      <c s="29" t="s">
        <v>143</v>
      </c>
      <c s="25" t="s">
        <v>48</v>
      </c>
      <c s="30" t="s">
        <v>144</v>
      </c>
      <c s="31" t="s">
        <v>109</v>
      </c>
      <c s="32">
        <v>265.2</v>
      </c>
      <c s="33">
        <v>0</v>
      </c>
      <c s="33">
        <f>ROUND(ROUND(H50,0)*ROUND(G50,1),0)</f>
      </c>
      <c s="31" t="s">
        <v>51</v>
      </c>
      <c r="O50">
        <f>(I50*21)/100</f>
      </c>
      <c t="s">
        <v>24</v>
      </c>
    </row>
    <row r="51" spans="1:5" ht="12.75">
      <c r="A51" s="34" t="s">
        <v>52</v>
      </c>
      <c r="E51" s="35" t="s">
        <v>145</v>
      </c>
    </row>
    <row r="52" spans="1:5" ht="12.75">
      <c r="A52" s="36" t="s">
        <v>54</v>
      </c>
      <c r="E52" s="37" t="s">
        <v>146</v>
      </c>
    </row>
    <row r="53" spans="1:5" ht="63.75">
      <c r="A53" t="s">
        <v>55</v>
      </c>
      <c r="E53" s="35" t="s">
        <v>122</v>
      </c>
    </row>
    <row r="54" spans="1:16" ht="12.75">
      <c r="A54" s="25" t="s">
        <v>46</v>
      </c>
      <c s="29" t="s">
        <v>147</v>
      </c>
      <c s="29" t="s">
        <v>148</v>
      </c>
      <c s="25" t="s">
        <v>90</v>
      </c>
      <c s="30" t="s">
        <v>149</v>
      </c>
      <c s="31" t="s">
        <v>109</v>
      </c>
      <c s="32">
        <v>842</v>
      </c>
      <c s="33">
        <v>0</v>
      </c>
      <c s="33">
        <f>ROUND(ROUND(H54,0)*ROUND(G54,1),0)</f>
      </c>
      <c s="31" t="s">
        <v>51</v>
      </c>
      <c r="O54">
        <f>(I54*21)/100</f>
      </c>
      <c t="s">
        <v>24</v>
      </c>
    </row>
    <row r="55" spans="1:5" ht="12.75">
      <c r="A55" s="34" t="s">
        <v>52</v>
      </c>
      <c r="E55" s="35" t="s">
        <v>150</v>
      </c>
    </row>
    <row r="56" spans="1:5" ht="12.75">
      <c r="A56" s="36" t="s">
        <v>54</v>
      </c>
      <c r="E56" s="37" t="s">
        <v>151</v>
      </c>
    </row>
    <row r="57" spans="1:5" ht="369.75">
      <c r="A57" t="s">
        <v>55</v>
      </c>
      <c r="E57" s="35" t="s">
        <v>152</v>
      </c>
    </row>
    <row r="58" spans="1:16" ht="12.75">
      <c r="A58" s="25" t="s">
        <v>46</v>
      </c>
      <c s="29" t="s">
        <v>98</v>
      </c>
      <c s="29" t="s">
        <v>148</v>
      </c>
      <c s="25" t="s">
        <v>96</v>
      </c>
      <c s="30" t="s">
        <v>149</v>
      </c>
      <c s="31" t="s">
        <v>109</v>
      </c>
      <c s="32">
        <v>256.8</v>
      </c>
      <c s="33">
        <v>0</v>
      </c>
      <c s="33">
        <f>ROUND(ROUND(H58,0)*ROUND(G58,1),0)</f>
      </c>
      <c s="31" t="s">
        <v>51</v>
      </c>
      <c r="O58">
        <f>(I58*21)/100</f>
      </c>
      <c t="s">
        <v>24</v>
      </c>
    </row>
    <row r="59" spans="1:5" ht="12.75">
      <c r="A59" s="34" t="s">
        <v>52</v>
      </c>
      <c r="E59" s="35" t="s">
        <v>153</v>
      </c>
    </row>
    <row r="60" spans="1:5" ht="12.75">
      <c r="A60" s="36" t="s">
        <v>54</v>
      </c>
      <c r="E60" s="37" t="s">
        <v>154</v>
      </c>
    </row>
    <row r="61" spans="1:5" ht="369.75">
      <c r="A61" t="s">
        <v>55</v>
      </c>
      <c r="E61" s="35" t="s">
        <v>152</v>
      </c>
    </row>
    <row r="62" spans="1:16" ht="12.75">
      <c r="A62" s="25" t="s">
        <v>46</v>
      </c>
      <c s="29" t="s">
        <v>101</v>
      </c>
      <c s="29" t="s">
        <v>155</v>
      </c>
      <c s="25" t="s">
        <v>48</v>
      </c>
      <c s="30" t="s">
        <v>156</v>
      </c>
      <c s="31" t="s">
        <v>109</v>
      </c>
      <c s="32">
        <v>87.7</v>
      </c>
      <c s="33">
        <v>0</v>
      </c>
      <c s="33">
        <f>ROUND(ROUND(H62,0)*ROUND(G62,1),0)</f>
      </c>
      <c s="31" t="s">
        <v>51</v>
      </c>
      <c r="O62">
        <f>(I62*21)/100</f>
      </c>
      <c t="s">
        <v>24</v>
      </c>
    </row>
    <row r="63" spans="1:5" ht="12.75">
      <c r="A63" s="34" t="s">
        <v>52</v>
      </c>
      <c r="E63" s="35" t="s">
        <v>157</v>
      </c>
    </row>
    <row r="64" spans="1:5" ht="12.75">
      <c r="A64" s="36" t="s">
        <v>54</v>
      </c>
      <c r="E64" s="37" t="s">
        <v>158</v>
      </c>
    </row>
    <row r="65" spans="1:5" ht="318.75">
      <c r="A65" t="s">
        <v>55</v>
      </c>
      <c r="E65" s="35" t="s">
        <v>159</v>
      </c>
    </row>
    <row r="66" spans="1:16" ht="12.75">
      <c r="A66" s="25" t="s">
        <v>46</v>
      </c>
      <c s="29" t="s">
        <v>160</v>
      </c>
      <c s="29" t="s">
        <v>161</v>
      </c>
      <c s="25" t="s">
        <v>48</v>
      </c>
      <c s="30" t="s">
        <v>162</v>
      </c>
      <c s="31" t="s">
        <v>109</v>
      </c>
      <c s="32">
        <v>695.7</v>
      </c>
      <c s="33">
        <v>0</v>
      </c>
      <c s="33">
        <f>ROUND(ROUND(H66,0)*ROUND(G66,1),0)</f>
      </c>
      <c s="31" t="s">
        <v>51</v>
      </c>
      <c r="O66">
        <f>(I66*21)/100</f>
      </c>
      <c t="s">
        <v>24</v>
      </c>
    </row>
    <row r="67" spans="1:5" ht="12.75">
      <c r="A67" s="34" t="s">
        <v>52</v>
      </c>
      <c r="E67" s="35" t="s">
        <v>163</v>
      </c>
    </row>
    <row r="68" spans="1:5" ht="12.75">
      <c r="A68" s="36" t="s">
        <v>54</v>
      </c>
      <c r="E68" s="37" t="s">
        <v>164</v>
      </c>
    </row>
    <row r="69" spans="1:5" ht="267.75">
      <c r="A69" t="s">
        <v>55</v>
      </c>
      <c r="E69" s="35" t="s">
        <v>165</v>
      </c>
    </row>
    <row r="70" spans="1:16" ht="12.75">
      <c r="A70" s="25" t="s">
        <v>46</v>
      </c>
      <c s="29" t="s">
        <v>166</v>
      </c>
      <c s="29" t="s">
        <v>167</v>
      </c>
      <c s="25" t="s">
        <v>48</v>
      </c>
      <c s="30" t="s">
        <v>168</v>
      </c>
      <c s="31" t="s">
        <v>169</v>
      </c>
      <c s="32">
        <v>2319</v>
      </c>
      <c s="33">
        <v>0</v>
      </c>
      <c s="33">
        <f>ROUND(ROUND(H70,0)*ROUND(G70,1),0)</f>
      </c>
      <c s="31" t="s">
        <v>51</v>
      </c>
      <c r="O70">
        <f>(I70*21)/100</f>
      </c>
      <c t="s">
        <v>24</v>
      </c>
    </row>
    <row r="71" spans="1:5" ht="12.75">
      <c r="A71" s="34" t="s">
        <v>52</v>
      </c>
      <c r="E71" s="35" t="s">
        <v>48</v>
      </c>
    </row>
    <row r="72" spans="1:5" ht="12.75">
      <c r="A72" s="36" t="s">
        <v>54</v>
      </c>
      <c r="E72" s="37" t="s">
        <v>170</v>
      </c>
    </row>
    <row r="73" spans="1:5" ht="25.5">
      <c r="A73" t="s">
        <v>55</v>
      </c>
      <c r="E73" s="35" t="s">
        <v>171</v>
      </c>
    </row>
    <row r="74" spans="1:18" ht="12.75" customHeight="1">
      <c r="A74" s="6" t="s">
        <v>44</v>
      </c>
      <c s="6"/>
      <c s="40" t="s">
        <v>24</v>
      </c>
      <c s="6"/>
      <c s="27" t="s">
        <v>172</v>
      </c>
      <c s="6"/>
      <c s="6"/>
      <c s="6"/>
      <c s="41">
        <f>0+Q74</f>
      </c>
      <c s="6"/>
      <c r="O74">
        <f>0+R74</f>
      </c>
      <c r="Q74">
        <f>0+I75</f>
      </c>
      <c>
        <f>0+O75</f>
      </c>
    </row>
    <row r="75" spans="1:16" ht="12.75">
      <c r="A75" s="25" t="s">
        <v>46</v>
      </c>
      <c s="29" t="s">
        <v>173</v>
      </c>
      <c s="29" t="s">
        <v>174</v>
      </c>
      <c s="25" t="s">
        <v>48</v>
      </c>
      <c s="30" t="s">
        <v>175</v>
      </c>
      <c s="31" t="s">
        <v>129</v>
      </c>
      <c s="32">
        <v>478</v>
      </c>
      <c s="33">
        <v>0</v>
      </c>
      <c s="33">
        <f>ROUND(ROUND(H75,0)*ROUND(G75,1),0)</f>
      </c>
      <c s="31" t="s">
        <v>51</v>
      </c>
      <c r="O75">
        <f>(I75*21)/100</f>
      </c>
      <c t="s">
        <v>24</v>
      </c>
    </row>
    <row r="76" spans="1:5" ht="12.75">
      <c r="A76" s="34" t="s">
        <v>52</v>
      </c>
      <c r="E76" s="35" t="s">
        <v>176</v>
      </c>
    </row>
    <row r="77" spans="1:5" ht="12.75">
      <c r="A77" s="36" t="s">
        <v>54</v>
      </c>
      <c r="E77" s="37" t="s">
        <v>177</v>
      </c>
    </row>
    <row r="78" spans="1:5" ht="165.75">
      <c r="A78" t="s">
        <v>55</v>
      </c>
      <c r="E78" s="35" t="s">
        <v>178</v>
      </c>
    </row>
    <row r="79" spans="1:18" ht="12.75" customHeight="1">
      <c r="A79" s="6" t="s">
        <v>44</v>
      </c>
      <c s="6"/>
      <c s="40" t="s">
        <v>34</v>
      </c>
      <c s="6"/>
      <c s="27" t="s">
        <v>179</v>
      </c>
      <c s="6"/>
      <c s="6"/>
      <c s="6"/>
      <c s="41">
        <f>0+Q79</f>
      </c>
      <c s="6"/>
      <c r="O79">
        <f>0+R79</f>
      </c>
      <c r="Q79">
        <f>0+I80+I84+I88+I92+I96+I100+I104+I108+I112+I116+I120+I124+I128+I132+I136+I140+I144</f>
      </c>
      <c>
        <f>0+O80+O84+O88+O92+O96+O100+O104+O108+O112+O116+O120+O124+O128+O132+O136+O140+O144</f>
      </c>
    </row>
    <row r="80" spans="1:16" ht="12.75">
      <c r="A80" s="25" t="s">
        <v>46</v>
      </c>
      <c s="29" t="s">
        <v>180</v>
      </c>
      <c s="29" t="s">
        <v>181</v>
      </c>
      <c s="25" t="s">
        <v>48</v>
      </c>
      <c s="30" t="s">
        <v>182</v>
      </c>
      <c s="31" t="s">
        <v>169</v>
      </c>
      <c s="32">
        <v>220</v>
      </c>
      <c s="33">
        <v>0</v>
      </c>
      <c s="33">
        <f>ROUND(ROUND(H80,0)*ROUND(G80,1),0)</f>
      </c>
      <c s="31" t="s">
        <v>51</v>
      </c>
      <c r="O80">
        <f>(I80*21)/100</f>
      </c>
      <c t="s">
        <v>24</v>
      </c>
    </row>
    <row r="81" spans="1:5" ht="12.75">
      <c r="A81" s="34" t="s">
        <v>52</v>
      </c>
      <c r="E81" s="35" t="s">
        <v>183</v>
      </c>
    </row>
    <row r="82" spans="1:5" ht="12.75">
      <c r="A82" s="36" t="s">
        <v>54</v>
      </c>
      <c r="E82" s="37" t="s">
        <v>184</v>
      </c>
    </row>
    <row r="83" spans="1:5" ht="127.5">
      <c r="A83" t="s">
        <v>55</v>
      </c>
      <c r="E83" s="35" t="s">
        <v>185</v>
      </c>
    </row>
    <row r="84" spans="1:16" ht="12.75">
      <c r="A84" s="25" t="s">
        <v>46</v>
      </c>
      <c s="29" t="s">
        <v>186</v>
      </c>
      <c s="29" t="s">
        <v>187</v>
      </c>
      <c s="25" t="s">
        <v>48</v>
      </c>
      <c s="30" t="s">
        <v>188</v>
      </c>
      <c s="31" t="s">
        <v>169</v>
      </c>
      <c s="32">
        <v>604</v>
      </c>
      <c s="33">
        <v>0</v>
      </c>
      <c s="33">
        <f>ROUND(ROUND(H84,0)*ROUND(G84,1),0)</f>
      </c>
      <c s="31" t="s">
        <v>51</v>
      </c>
      <c r="O84">
        <f>(I84*21)/100</f>
      </c>
      <c t="s">
        <v>24</v>
      </c>
    </row>
    <row r="85" spans="1:5" ht="12.75">
      <c r="A85" s="34" t="s">
        <v>52</v>
      </c>
      <c r="E85" s="35" t="s">
        <v>189</v>
      </c>
    </row>
    <row r="86" spans="1:5" ht="12.75">
      <c r="A86" s="36" t="s">
        <v>54</v>
      </c>
      <c r="E86" s="37" t="s">
        <v>190</v>
      </c>
    </row>
    <row r="87" spans="1:5" ht="51">
      <c r="A87" t="s">
        <v>55</v>
      </c>
      <c r="E87" s="35" t="s">
        <v>191</v>
      </c>
    </row>
    <row r="88" spans="1:16" ht="12.75">
      <c r="A88" s="25" t="s">
        <v>46</v>
      </c>
      <c s="29" t="s">
        <v>192</v>
      </c>
      <c s="29" t="s">
        <v>193</v>
      </c>
      <c s="25" t="s">
        <v>48</v>
      </c>
      <c s="30" t="s">
        <v>194</v>
      </c>
      <c s="31" t="s">
        <v>169</v>
      </c>
      <c s="32">
        <v>1501</v>
      </c>
      <c s="33">
        <v>0</v>
      </c>
      <c s="33">
        <f>ROUND(ROUND(H88,0)*ROUND(G88,1),0)</f>
      </c>
      <c s="31" t="s">
        <v>51</v>
      </c>
      <c r="O88">
        <f>(I88*21)/100</f>
      </c>
      <c t="s">
        <v>24</v>
      </c>
    </row>
    <row r="89" spans="1:5" ht="12.75">
      <c r="A89" s="34" t="s">
        <v>52</v>
      </c>
      <c r="E89" s="35" t="s">
        <v>195</v>
      </c>
    </row>
    <row r="90" spans="1:5" ht="12.75">
      <c r="A90" s="36" t="s">
        <v>54</v>
      </c>
      <c r="E90" s="37" t="s">
        <v>196</v>
      </c>
    </row>
    <row r="91" spans="1:5" ht="51">
      <c r="A91" t="s">
        <v>55</v>
      </c>
      <c r="E91" s="35" t="s">
        <v>191</v>
      </c>
    </row>
    <row r="92" spans="1:16" ht="12.75">
      <c r="A92" s="25" t="s">
        <v>46</v>
      </c>
      <c s="29" t="s">
        <v>197</v>
      </c>
      <c s="29" t="s">
        <v>198</v>
      </c>
      <c s="25" t="s">
        <v>48</v>
      </c>
      <c s="30" t="s">
        <v>199</v>
      </c>
      <c s="31" t="s">
        <v>169</v>
      </c>
      <c s="32">
        <v>1491</v>
      </c>
      <c s="33">
        <v>0</v>
      </c>
      <c s="33">
        <f>ROUND(ROUND(H92,0)*ROUND(G92,1),0)</f>
      </c>
      <c s="31" t="s">
        <v>51</v>
      </c>
      <c r="O92">
        <f>(I92*21)/100</f>
      </c>
      <c t="s">
        <v>24</v>
      </c>
    </row>
    <row r="93" spans="1:5" ht="12.75">
      <c r="A93" s="34" t="s">
        <v>52</v>
      </c>
      <c r="E93" s="35" t="s">
        <v>200</v>
      </c>
    </row>
    <row r="94" spans="1:5" ht="12.75">
      <c r="A94" s="36" t="s">
        <v>54</v>
      </c>
      <c r="E94" s="37" t="s">
        <v>201</v>
      </c>
    </row>
    <row r="95" spans="1:5" ht="51">
      <c r="A95" t="s">
        <v>55</v>
      </c>
      <c r="E95" s="35" t="s">
        <v>202</v>
      </c>
    </row>
    <row r="96" spans="1:16" ht="12.75">
      <c r="A96" s="25" t="s">
        <v>46</v>
      </c>
      <c s="29" t="s">
        <v>203</v>
      </c>
      <c s="29" t="s">
        <v>204</v>
      </c>
      <c s="25" t="s">
        <v>90</v>
      </c>
      <c s="30" t="s">
        <v>205</v>
      </c>
      <c s="31" t="s">
        <v>169</v>
      </c>
      <c s="32">
        <v>1578</v>
      </c>
      <c s="33">
        <v>0</v>
      </c>
      <c s="33">
        <f>ROUND(ROUND(H96,0)*ROUND(G96,1),0)</f>
      </c>
      <c s="31" t="s">
        <v>51</v>
      </c>
      <c r="O96">
        <f>(I96*21)/100</f>
      </c>
      <c t="s">
        <v>24</v>
      </c>
    </row>
    <row r="97" spans="1:5" ht="12.75">
      <c r="A97" s="34" t="s">
        <v>52</v>
      </c>
      <c r="E97" s="35" t="s">
        <v>206</v>
      </c>
    </row>
    <row r="98" spans="1:5" ht="12.75">
      <c r="A98" s="36" t="s">
        <v>54</v>
      </c>
      <c r="E98" s="37" t="s">
        <v>207</v>
      </c>
    </row>
    <row r="99" spans="1:5" ht="51">
      <c r="A99" t="s">
        <v>55</v>
      </c>
      <c r="E99" s="35" t="s">
        <v>202</v>
      </c>
    </row>
    <row r="100" spans="1:16" ht="12.75">
      <c r="A100" s="25" t="s">
        <v>46</v>
      </c>
      <c s="29" t="s">
        <v>208</v>
      </c>
      <c s="29" t="s">
        <v>204</v>
      </c>
      <c s="25" t="s">
        <v>96</v>
      </c>
      <c s="30" t="s">
        <v>205</v>
      </c>
      <c s="31" t="s">
        <v>169</v>
      </c>
      <c s="32">
        <v>1501</v>
      </c>
      <c s="33">
        <v>0</v>
      </c>
      <c s="33">
        <f>ROUND(ROUND(H100,0)*ROUND(G100,1),0)</f>
      </c>
      <c s="31" t="s">
        <v>51</v>
      </c>
      <c r="O100">
        <f>(I100*21)/100</f>
      </c>
      <c t="s">
        <v>24</v>
      </c>
    </row>
    <row r="101" spans="1:5" ht="12.75">
      <c r="A101" s="34" t="s">
        <v>52</v>
      </c>
      <c r="E101" s="35" t="s">
        <v>209</v>
      </c>
    </row>
    <row r="102" spans="1:5" ht="12.75">
      <c r="A102" s="36" t="s">
        <v>54</v>
      </c>
      <c r="E102" s="37" t="s">
        <v>196</v>
      </c>
    </row>
    <row r="103" spans="1:5" ht="51">
      <c r="A103" t="s">
        <v>55</v>
      </c>
      <c r="E103" s="35" t="s">
        <v>202</v>
      </c>
    </row>
    <row r="104" spans="1:16" ht="12.75">
      <c r="A104" s="25" t="s">
        <v>46</v>
      </c>
      <c s="29" t="s">
        <v>210</v>
      </c>
      <c s="29" t="s">
        <v>211</v>
      </c>
      <c s="25" t="s">
        <v>90</v>
      </c>
      <c s="30" t="s">
        <v>212</v>
      </c>
      <c s="31" t="s">
        <v>169</v>
      </c>
      <c s="32">
        <v>384</v>
      </c>
      <c s="33">
        <v>0</v>
      </c>
      <c s="33">
        <f>ROUND(ROUND(H104,0)*ROUND(G104,1),0)</f>
      </c>
      <c s="31" t="s">
        <v>51</v>
      </c>
      <c r="O104">
        <f>(I104*21)/100</f>
      </c>
      <c t="s">
        <v>24</v>
      </c>
    </row>
    <row r="105" spans="1:5" ht="12.75">
      <c r="A105" s="34" t="s">
        <v>52</v>
      </c>
      <c r="E105" s="35" t="s">
        <v>213</v>
      </c>
    </row>
    <row r="106" spans="1:5" ht="12.75">
      <c r="A106" s="36" t="s">
        <v>54</v>
      </c>
      <c r="E106" s="37" t="s">
        <v>214</v>
      </c>
    </row>
    <row r="107" spans="1:5" ht="153">
      <c r="A107" t="s">
        <v>55</v>
      </c>
      <c r="E107" s="35" t="s">
        <v>215</v>
      </c>
    </row>
    <row r="108" spans="1:16" ht="12.75">
      <c r="A108" s="25" t="s">
        <v>46</v>
      </c>
      <c s="29" t="s">
        <v>216</v>
      </c>
      <c s="29" t="s">
        <v>211</v>
      </c>
      <c s="25" t="s">
        <v>96</v>
      </c>
      <c s="30" t="s">
        <v>212</v>
      </c>
      <c s="31" t="s">
        <v>169</v>
      </c>
      <c s="32">
        <v>5.3</v>
      </c>
      <c s="33">
        <v>0</v>
      </c>
      <c s="33">
        <f>ROUND(ROUND(H108,0)*ROUND(G108,1),0)</f>
      </c>
      <c s="31" t="s">
        <v>51</v>
      </c>
      <c r="O108">
        <f>(I108*21)/100</f>
      </c>
      <c t="s">
        <v>24</v>
      </c>
    </row>
    <row r="109" spans="1:5" ht="12.75">
      <c r="A109" s="34" t="s">
        <v>52</v>
      </c>
      <c r="E109" s="35" t="s">
        <v>217</v>
      </c>
    </row>
    <row r="110" spans="1:5" ht="12.75">
      <c r="A110" s="36" t="s">
        <v>54</v>
      </c>
      <c r="E110" s="37" t="s">
        <v>218</v>
      </c>
    </row>
    <row r="111" spans="1:5" ht="153">
      <c r="A111" t="s">
        <v>55</v>
      </c>
      <c r="E111" s="35" t="s">
        <v>215</v>
      </c>
    </row>
    <row r="112" spans="1:16" ht="12.75">
      <c r="A112" s="25" t="s">
        <v>46</v>
      </c>
      <c s="29" t="s">
        <v>219</v>
      </c>
      <c s="29" t="s">
        <v>211</v>
      </c>
      <c s="25" t="s">
        <v>220</v>
      </c>
      <c s="30" t="s">
        <v>212</v>
      </c>
      <c s="31" t="s">
        <v>169</v>
      </c>
      <c s="32">
        <v>220</v>
      </c>
      <c s="33">
        <v>0</v>
      </c>
      <c s="33">
        <f>ROUND(ROUND(H112,0)*ROUND(G112,1),0)</f>
      </c>
      <c s="31" t="s">
        <v>51</v>
      </c>
      <c r="O112">
        <f>(I112*21)/100</f>
      </c>
      <c t="s">
        <v>24</v>
      </c>
    </row>
    <row r="113" spans="1:5" ht="12.75">
      <c r="A113" s="34" t="s">
        <v>52</v>
      </c>
      <c r="E113" s="35" t="s">
        <v>221</v>
      </c>
    </row>
    <row r="114" spans="1:5" ht="12.75">
      <c r="A114" s="36" t="s">
        <v>54</v>
      </c>
      <c r="E114" s="37" t="s">
        <v>222</v>
      </c>
    </row>
    <row r="115" spans="1:5" ht="153">
      <c r="A115" t="s">
        <v>55</v>
      </c>
      <c r="E115" s="35" t="s">
        <v>215</v>
      </c>
    </row>
    <row r="116" spans="1:16" ht="12.75">
      <c r="A116" s="25" t="s">
        <v>46</v>
      </c>
      <c s="29" t="s">
        <v>223</v>
      </c>
      <c s="29" t="s">
        <v>224</v>
      </c>
      <c s="25" t="s">
        <v>48</v>
      </c>
      <c s="30" t="s">
        <v>225</v>
      </c>
      <c s="31" t="s">
        <v>169</v>
      </c>
      <c s="32">
        <v>10</v>
      </c>
      <c s="33">
        <v>0</v>
      </c>
      <c s="33">
        <f>ROUND(ROUND(H116,0)*ROUND(G116,1),0)</f>
      </c>
      <c s="31" t="s">
        <v>51</v>
      </c>
      <c r="O116">
        <f>(I116*21)/100</f>
      </c>
      <c t="s">
        <v>24</v>
      </c>
    </row>
    <row r="117" spans="1:5" ht="12.75">
      <c r="A117" s="34" t="s">
        <v>52</v>
      </c>
      <c r="E117" s="35" t="s">
        <v>226</v>
      </c>
    </row>
    <row r="118" spans="1:5" ht="12.75">
      <c r="A118" s="36" t="s">
        <v>54</v>
      </c>
      <c r="E118" s="37" t="s">
        <v>227</v>
      </c>
    </row>
    <row r="119" spans="1:5" ht="89.25">
      <c r="A119" t="s">
        <v>55</v>
      </c>
      <c r="E119" s="35" t="s">
        <v>228</v>
      </c>
    </row>
    <row r="120" spans="1:16" ht="12.75">
      <c r="A120" s="25" t="s">
        <v>46</v>
      </c>
      <c s="29" t="s">
        <v>229</v>
      </c>
      <c s="29" t="s">
        <v>230</v>
      </c>
      <c s="25" t="s">
        <v>48</v>
      </c>
      <c s="30" t="s">
        <v>231</v>
      </c>
      <c s="31" t="s">
        <v>169</v>
      </c>
      <c s="32">
        <v>2</v>
      </c>
      <c s="33">
        <v>0</v>
      </c>
      <c s="33">
        <f>ROUND(ROUND(H120,0)*ROUND(G120,1),0)</f>
      </c>
      <c s="31" t="s">
        <v>51</v>
      </c>
      <c r="O120">
        <f>(I120*21)/100</f>
      </c>
      <c t="s">
        <v>24</v>
      </c>
    </row>
    <row r="121" spans="1:5" ht="12.75">
      <c r="A121" s="34" t="s">
        <v>52</v>
      </c>
      <c r="E121" s="35" t="s">
        <v>232</v>
      </c>
    </row>
    <row r="122" spans="1:5" ht="12.75">
      <c r="A122" s="36" t="s">
        <v>54</v>
      </c>
      <c r="E122" s="37" t="s">
        <v>233</v>
      </c>
    </row>
    <row r="123" spans="1:5" ht="89.25">
      <c r="A123" t="s">
        <v>55</v>
      </c>
      <c r="E123" s="35" t="s">
        <v>228</v>
      </c>
    </row>
    <row r="124" spans="1:16" ht="12.75">
      <c r="A124" s="25" t="s">
        <v>46</v>
      </c>
      <c s="29" t="s">
        <v>234</v>
      </c>
      <c s="29" t="s">
        <v>235</v>
      </c>
      <c s="25" t="s">
        <v>96</v>
      </c>
      <c s="30" t="s">
        <v>236</v>
      </c>
      <c s="31" t="s">
        <v>169</v>
      </c>
      <c s="32">
        <v>1721</v>
      </c>
      <c s="33">
        <v>0</v>
      </c>
      <c s="33">
        <f>ROUND(ROUND(H124,0)*ROUND(G124,1),0)</f>
      </c>
      <c s="31" t="s">
        <v>51</v>
      </c>
      <c r="O124">
        <f>(I124*21)/100</f>
      </c>
      <c t="s">
        <v>24</v>
      </c>
    </row>
    <row r="125" spans="1:5" ht="12.75">
      <c r="A125" s="34" t="s">
        <v>52</v>
      </c>
      <c r="E125" s="35" t="s">
        <v>237</v>
      </c>
    </row>
    <row r="126" spans="1:5" ht="12.75">
      <c r="A126" s="36" t="s">
        <v>54</v>
      </c>
      <c r="E126" s="37" t="s">
        <v>238</v>
      </c>
    </row>
    <row r="127" spans="1:5" ht="127.5">
      <c r="A127" t="s">
        <v>55</v>
      </c>
      <c r="E127" s="35" t="s">
        <v>185</v>
      </c>
    </row>
    <row r="128" spans="1:16" ht="12.75">
      <c r="A128" s="25" t="s">
        <v>46</v>
      </c>
      <c s="29" t="s">
        <v>239</v>
      </c>
      <c s="29" t="s">
        <v>235</v>
      </c>
      <c s="25" t="s">
        <v>90</v>
      </c>
      <c s="30" t="s">
        <v>236</v>
      </c>
      <c s="31" t="s">
        <v>169</v>
      </c>
      <c s="32">
        <v>384</v>
      </c>
      <c s="33">
        <v>0</v>
      </c>
      <c s="33">
        <f>ROUND(ROUND(H128,0)*ROUND(G128,1),0)</f>
      </c>
      <c s="31" t="s">
        <v>51</v>
      </c>
      <c r="O128">
        <f>(I128*21)/100</f>
      </c>
      <c t="s">
        <v>24</v>
      </c>
    </row>
    <row r="129" spans="1:5" ht="12.75">
      <c r="A129" s="34" t="s">
        <v>52</v>
      </c>
      <c r="E129" s="35" t="s">
        <v>240</v>
      </c>
    </row>
    <row r="130" spans="1:5" ht="12.75">
      <c r="A130" s="36" t="s">
        <v>54</v>
      </c>
      <c r="E130" s="37" t="s">
        <v>241</v>
      </c>
    </row>
    <row r="131" spans="1:5" ht="127.5">
      <c r="A131" t="s">
        <v>55</v>
      </c>
      <c r="E131" s="35" t="s">
        <v>185</v>
      </c>
    </row>
    <row r="132" spans="1:16" ht="12.75">
      <c r="A132" s="25" t="s">
        <v>46</v>
      </c>
      <c s="29" t="s">
        <v>242</v>
      </c>
      <c s="29" t="s">
        <v>243</v>
      </c>
      <c s="25" t="s">
        <v>48</v>
      </c>
      <c s="30" t="s">
        <v>244</v>
      </c>
      <c s="31" t="s">
        <v>169</v>
      </c>
      <c s="32">
        <v>1575.5</v>
      </c>
      <c s="33">
        <v>0</v>
      </c>
      <c s="33">
        <f>ROUND(ROUND(H132,0)*ROUND(G132,1),0)</f>
      </c>
      <c s="31" t="s">
        <v>51</v>
      </c>
      <c r="O132">
        <f>(I132*21)/100</f>
      </c>
      <c t="s">
        <v>24</v>
      </c>
    </row>
    <row r="133" spans="1:5" ht="12.75">
      <c r="A133" s="34" t="s">
        <v>52</v>
      </c>
      <c r="E133" s="35" t="s">
        <v>245</v>
      </c>
    </row>
    <row r="134" spans="1:5" ht="12.75">
      <c r="A134" s="36" t="s">
        <v>54</v>
      </c>
      <c r="E134" s="37" t="s">
        <v>246</v>
      </c>
    </row>
    <row r="135" spans="1:5" ht="140.25">
      <c r="A135" t="s">
        <v>55</v>
      </c>
      <c r="E135" s="35" t="s">
        <v>247</v>
      </c>
    </row>
    <row r="136" spans="1:16" ht="12.75">
      <c r="A136" s="25" t="s">
        <v>46</v>
      </c>
      <c s="29" t="s">
        <v>248</v>
      </c>
      <c s="29" t="s">
        <v>249</v>
      </c>
      <c s="25" t="s">
        <v>48</v>
      </c>
      <c s="30" t="s">
        <v>250</v>
      </c>
      <c s="31" t="s">
        <v>169</v>
      </c>
      <c s="32">
        <v>1501</v>
      </c>
      <c s="33">
        <v>0</v>
      </c>
      <c s="33">
        <f>ROUND(ROUND(H136,0)*ROUND(G136,1),0)</f>
      </c>
      <c s="31" t="s">
        <v>51</v>
      </c>
      <c r="O136">
        <f>(I136*21)/100</f>
      </c>
      <c t="s">
        <v>24</v>
      </c>
    </row>
    <row r="137" spans="1:5" ht="12.75">
      <c r="A137" s="34" t="s">
        <v>52</v>
      </c>
      <c r="E137" s="35" t="s">
        <v>251</v>
      </c>
    </row>
    <row r="138" spans="1:5" ht="12.75">
      <c r="A138" s="36" t="s">
        <v>54</v>
      </c>
      <c r="E138" s="37" t="s">
        <v>252</v>
      </c>
    </row>
    <row r="139" spans="1:5" ht="140.25">
      <c r="A139" t="s">
        <v>55</v>
      </c>
      <c r="E139" s="35" t="s">
        <v>247</v>
      </c>
    </row>
    <row r="140" spans="1:16" ht="12.75">
      <c r="A140" s="25" t="s">
        <v>46</v>
      </c>
      <c s="29" t="s">
        <v>253</v>
      </c>
      <c s="29" t="s">
        <v>254</v>
      </c>
      <c s="25" t="s">
        <v>48</v>
      </c>
      <c s="30" t="s">
        <v>255</v>
      </c>
      <c s="31" t="s">
        <v>169</v>
      </c>
      <c s="32">
        <v>1491</v>
      </c>
      <c s="33">
        <v>0</v>
      </c>
      <c s="33">
        <f>ROUND(ROUND(H140,0)*ROUND(G140,1),0)</f>
      </c>
      <c s="31" t="s">
        <v>51</v>
      </c>
      <c r="O140">
        <f>(I140*21)/100</f>
      </c>
      <c t="s">
        <v>24</v>
      </c>
    </row>
    <row r="141" spans="1:5" ht="12.75">
      <c r="A141" s="34" t="s">
        <v>52</v>
      </c>
      <c r="E141" s="35" t="s">
        <v>256</v>
      </c>
    </row>
    <row r="142" spans="1:5" ht="12.75">
      <c r="A142" s="36" t="s">
        <v>54</v>
      </c>
      <c r="E142" s="37" t="s">
        <v>257</v>
      </c>
    </row>
    <row r="143" spans="1:5" ht="140.25">
      <c r="A143" t="s">
        <v>55</v>
      </c>
      <c r="E143" s="35" t="s">
        <v>247</v>
      </c>
    </row>
    <row r="144" spans="1:16" ht="12.75">
      <c r="A144" s="25" t="s">
        <v>46</v>
      </c>
      <c s="29" t="s">
        <v>258</v>
      </c>
      <c s="29" t="s">
        <v>259</v>
      </c>
      <c s="25" t="s">
        <v>48</v>
      </c>
      <c s="30" t="s">
        <v>260</v>
      </c>
      <c s="31" t="s">
        <v>169</v>
      </c>
      <c s="32">
        <v>19</v>
      </c>
      <c s="33">
        <v>0</v>
      </c>
      <c s="33">
        <f>ROUND(ROUND(H144,0)*ROUND(G144,1),0)</f>
      </c>
      <c s="31" t="s">
        <v>51</v>
      </c>
      <c r="O144">
        <f>(I144*21)/100</f>
      </c>
      <c t="s">
        <v>24</v>
      </c>
    </row>
    <row r="145" spans="1:5" ht="12.75">
      <c r="A145" s="34" t="s">
        <v>52</v>
      </c>
      <c r="E145" s="35" t="s">
        <v>261</v>
      </c>
    </row>
    <row r="146" spans="1:5" ht="12.75">
      <c r="A146" s="36" t="s">
        <v>54</v>
      </c>
      <c r="E146" s="37" t="s">
        <v>262</v>
      </c>
    </row>
    <row r="147" spans="1:5" ht="153">
      <c r="A147" t="s">
        <v>55</v>
      </c>
      <c r="E147" s="35" t="s">
        <v>215</v>
      </c>
    </row>
    <row r="148" spans="1:15" ht="12.75" customHeight="1">
      <c r="A148" s="1" t="s">
        <v>44</v>
      </c>
      <c s="1"/>
      <c s="4" t="s">
        <v>76</v>
      </c>
      <c s="1"/>
      <c s="24" t="s">
        <v>263</v>
      </c>
      <c s="1"/>
      <c s="1"/>
      <c s="1"/>
      <c s="39">
        <f>0</f>
      </c>
      <c s="1"/>
      <c r="O148">
        <f>0</f>
      </c>
    </row>
    <row r="149" spans="1:18" ht="12.75" customHeight="1">
      <c r="A149" s="6" t="s">
        <v>44</v>
      </c>
      <c s="6"/>
      <c s="40" t="s">
        <v>39</v>
      </c>
      <c s="6"/>
      <c s="43" t="s">
        <v>264</v>
      </c>
      <c s="6"/>
      <c s="6"/>
      <c s="6"/>
      <c s="41">
        <f>0+Q149</f>
      </c>
      <c s="6"/>
      <c r="O149">
        <f>0+R149</f>
      </c>
      <c r="Q149">
        <f>0+I150+I154+I158+I162+I166+I170+I174+I178+I182+I186+I190+I194+I198+I202+I206+I210+I214</f>
      </c>
      <c>
        <f>0+O150+O154+O158+O162+O166+O170+O174+O178+O182+O186+O190+O194+O198+O202+O206+O210+O214</f>
      </c>
    </row>
    <row r="150" spans="1:16" ht="25.5">
      <c r="A150" s="25" t="s">
        <v>46</v>
      </c>
      <c s="29" t="s">
        <v>265</v>
      </c>
      <c s="29" t="s">
        <v>266</v>
      </c>
      <c s="25" t="s">
        <v>48</v>
      </c>
      <c s="30" t="s">
        <v>267</v>
      </c>
      <c s="31" t="s">
        <v>74</v>
      </c>
      <c s="32">
        <v>32</v>
      </c>
      <c s="33">
        <v>0</v>
      </c>
      <c s="33">
        <f>ROUND(ROUND(H150,0)*ROUND(G150,1),0)</f>
      </c>
      <c s="31" t="s">
        <v>51</v>
      </c>
      <c r="O150">
        <f>(I150*21)/100</f>
      </c>
      <c t="s">
        <v>24</v>
      </c>
    </row>
    <row r="151" spans="1:5" ht="12.75">
      <c r="A151" s="34" t="s">
        <v>52</v>
      </c>
      <c r="E151" s="35" t="s">
        <v>48</v>
      </c>
    </row>
    <row r="152" spans="1:5" ht="12.75">
      <c r="A152" s="36" t="s">
        <v>54</v>
      </c>
      <c r="E152" s="37" t="s">
        <v>48</v>
      </c>
    </row>
    <row r="153" spans="1:5" ht="25.5">
      <c r="A153" t="s">
        <v>55</v>
      </c>
      <c r="E153" s="35" t="s">
        <v>268</v>
      </c>
    </row>
    <row r="154" spans="1:16" ht="12.75">
      <c r="A154" s="25" t="s">
        <v>46</v>
      </c>
      <c s="29" t="s">
        <v>269</v>
      </c>
      <c s="29" t="s">
        <v>270</v>
      </c>
      <c s="25" t="s">
        <v>48</v>
      </c>
      <c s="30" t="s">
        <v>271</v>
      </c>
      <c s="31" t="s">
        <v>74</v>
      </c>
      <c s="32">
        <v>2</v>
      </c>
      <c s="33">
        <v>0</v>
      </c>
      <c s="33">
        <f>ROUND(ROUND(H154,0)*ROUND(G154,1),0)</f>
      </c>
      <c s="31" t="s">
        <v>51</v>
      </c>
      <c r="O154">
        <f>(I154*21)/100</f>
      </c>
      <c t="s">
        <v>24</v>
      </c>
    </row>
    <row r="155" spans="1:5" ht="12.75">
      <c r="A155" s="34" t="s">
        <v>52</v>
      </c>
      <c r="E155" s="35" t="s">
        <v>272</v>
      </c>
    </row>
    <row r="156" spans="1:5" ht="12.75">
      <c r="A156" s="36" t="s">
        <v>54</v>
      </c>
      <c r="E156" s="37" t="s">
        <v>48</v>
      </c>
    </row>
    <row r="157" spans="1:5" ht="25.5">
      <c r="A157" t="s">
        <v>55</v>
      </c>
      <c r="E157" s="35" t="s">
        <v>273</v>
      </c>
    </row>
    <row r="158" spans="1:16" ht="25.5">
      <c r="A158" s="25" t="s">
        <v>46</v>
      </c>
      <c s="29" t="s">
        <v>274</v>
      </c>
      <c s="29" t="s">
        <v>275</v>
      </c>
      <c s="25" t="s">
        <v>48</v>
      </c>
      <c s="30" t="s">
        <v>276</v>
      </c>
      <c s="31" t="s">
        <v>74</v>
      </c>
      <c s="32">
        <v>11</v>
      </c>
      <c s="33">
        <v>0</v>
      </c>
      <c s="33">
        <f>ROUND(ROUND(H158,0)*ROUND(G158,1),0)</f>
      </c>
      <c s="31" t="s">
        <v>51</v>
      </c>
      <c r="O158">
        <f>(I158*21)/100</f>
      </c>
      <c t="s">
        <v>24</v>
      </c>
    </row>
    <row r="159" spans="1:5" ht="12.75">
      <c r="A159" s="34" t="s">
        <v>52</v>
      </c>
      <c r="E159" s="35" t="s">
        <v>277</v>
      </c>
    </row>
    <row r="160" spans="1:5" ht="12.75">
      <c r="A160" s="36" t="s">
        <v>54</v>
      </c>
      <c r="E160" s="37" t="s">
        <v>48</v>
      </c>
    </row>
    <row r="161" spans="1:5" ht="25.5">
      <c r="A161" t="s">
        <v>55</v>
      </c>
      <c r="E161" s="35" t="s">
        <v>278</v>
      </c>
    </row>
    <row r="162" spans="1:16" ht="25.5">
      <c r="A162" s="25" t="s">
        <v>46</v>
      </c>
      <c s="29" t="s">
        <v>279</v>
      </c>
      <c s="29" t="s">
        <v>280</v>
      </c>
      <c s="25" t="s">
        <v>48</v>
      </c>
      <c s="30" t="s">
        <v>281</v>
      </c>
      <c s="31" t="s">
        <v>169</v>
      </c>
      <c s="32">
        <v>60.1</v>
      </c>
      <c s="33">
        <v>0</v>
      </c>
      <c s="33">
        <f>ROUND(ROUND(H162,0)*ROUND(G162,1),0)</f>
      </c>
      <c s="31" t="s">
        <v>51</v>
      </c>
      <c r="O162">
        <f>(I162*21)/100</f>
      </c>
      <c t="s">
        <v>24</v>
      </c>
    </row>
    <row r="163" spans="1:5" ht="12.75">
      <c r="A163" s="34" t="s">
        <v>52</v>
      </c>
      <c r="E163" s="35" t="s">
        <v>48</v>
      </c>
    </row>
    <row r="164" spans="1:5" ht="12.75">
      <c r="A164" s="36" t="s">
        <v>54</v>
      </c>
      <c r="E164" s="37" t="s">
        <v>282</v>
      </c>
    </row>
    <row r="165" spans="1:5" ht="38.25">
      <c r="A165" t="s">
        <v>55</v>
      </c>
      <c r="E165" s="35" t="s">
        <v>283</v>
      </c>
    </row>
    <row r="166" spans="1:16" ht="25.5">
      <c r="A166" s="25" t="s">
        <v>46</v>
      </c>
      <c s="29" t="s">
        <v>284</v>
      </c>
      <c s="29" t="s">
        <v>285</v>
      </c>
      <c s="25" t="s">
        <v>48</v>
      </c>
      <c s="30" t="s">
        <v>286</v>
      </c>
      <c s="31" t="s">
        <v>169</v>
      </c>
      <c s="32">
        <v>60.1</v>
      </c>
      <c s="33">
        <v>0</v>
      </c>
      <c s="33">
        <f>ROUND(ROUND(H166,0)*ROUND(G166,1),0)</f>
      </c>
      <c s="31" t="s">
        <v>51</v>
      </c>
      <c r="O166">
        <f>(I166*21)/100</f>
      </c>
      <c t="s">
        <v>24</v>
      </c>
    </row>
    <row r="167" spans="1:5" ht="12.75">
      <c r="A167" s="34" t="s">
        <v>52</v>
      </c>
      <c r="E167" s="35" t="s">
        <v>48</v>
      </c>
    </row>
    <row r="168" spans="1:5" ht="12.75">
      <c r="A168" s="36" t="s">
        <v>54</v>
      </c>
      <c r="E168" s="37" t="s">
        <v>282</v>
      </c>
    </row>
    <row r="169" spans="1:5" ht="38.25">
      <c r="A169" t="s">
        <v>55</v>
      </c>
      <c r="E169" s="35" t="s">
        <v>283</v>
      </c>
    </row>
    <row r="170" spans="1:16" ht="12.75">
      <c r="A170" s="25" t="s">
        <v>46</v>
      </c>
      <c s="29" t="s">
        <v>287</v>
      </c>
      <c s="29" t="s">
        <v>288</v>
      </c>
      <c s="25" t="s">
        <v>90</v>
      </c>
      <c s="30" t="s">
        <v>289</v>
      </c>
      <c s="31" t="s">
        <v>129</v>
      </c>
      <c s="32">
        <v>461.2</v>
      </c>
      <c s="33">
        <v>0</v>
      </c>
      <c s="33">
        <f>ROUND(ROUND(H170,0)*ROUND(G170,1),0)</f>
      </c>
      <c s="31" t="s">
        <v>51</v>
      </c>
      <c r="O170">
        <f>(I170*21)/100</f>
      </c>
      <c t="s">
        <v>24</v>
      </c>
    </row>
    <row r="171" spans="1:5" ht="12.75">
      <c r="A171" s="34" t="s">
        <v>52</v>
      </c>
      <c r="E171" s="35" t="s">
        <v>290</v>
      </c>
    </row>
    <row r="172" spans="1:5" ht="25.5">
      <c r="A172" s="36" t="s">
        <v>54</v>
      </c>
      <c r="E172" s="37" t="s">
        <v>291</v>
      </c>
    </row>
    <row r="173" spans="1:5" ht="51">
      <c r="A173" t="s">
        <v>55</v>
      </c>
      <c r="E173" s="35" t="s">
        <v>292</v>
      </c>
    </row>
    <row r="174" spans="1:16" ht="12.75">
      <c r="A174" s="25" t="s">
        <v>46</v>
      </c>
      <c s="29" t="s">
        <v>293</v>
      </c>
      <c s="29" t="s">
        <v>294</v>
      </c>
      <c s="25" t="s">
        <v>48</v>
      </c>
      <c s="30" t="s">
        <v>295</v>
      </c>
      <c s="31" t="s">
        <v>296</v>
      </c>
      <c s="32">
        <v>14</v>
      </c>
      <c s="33">
        <v>0</v>
      </c>
      <c s="33">
        <f>ROUND(ROUND(H174,0)*ROUND(G174,1),0)</f>
      </c>
      <c s="31" t="s">
        <v>51</v>
      </c>
      <c r="O174">
        <f>(I174*21)/100</f>
      </c>
      <c t="s">
        <v>24</v>
      </c>
    </row>
    <row r="175" spans="1:5" ht="12.75">
      <c r="A175" s="34" t="s">
        <v>52</v>
      </c>
      <c r="E175" s="35" t="s">
        <v>297</v>
      </c>
    </row>
    <row r="176" spans="1:5" ht="12.75">
      <c r="A176" s="36" t="s">
        <v>54</v>
      </c>
      <c r="E176" s="37" t="s">
        <v>48</v>
      </c>
    </row>
    <row r="177" spans="1:5" ht="51">
      <c r="A177" t="s">
        <v>55</v>
      </c>
      <c r="E177" s="35" t="s">
        <v>292</v>
      </c>
    </row>
    <row r="178" spans="1:16" ht="12.75">
      <c r="A178" s="25" t="s">
        <v>46</v>
      </c>
      <c s="29" t="s">
        <v>298</v>
      </c>
      <c s="29" t="s">
        <v>299</v>
      </c>
      <c s="25" t="s">
        <v>48</v>
      </c>
      <c s="30" t="s">
        <v>300</v>
      </c>
      <c s="31" t="s">
        <v>129</v>
      </c>
      <c s="32">
        <v>813</v>
      </c>
      <c s="33">
        <v>0</v>
      </c>
      <c s="33">
        <f>ROUND(ROUND(H178,0)*ROUND(G178,1),0)</f>
      </c>
      <c s="31" t="s">
        <v>51</v>
      </c>
      <c r="O178">
        <f>(I178*21)/100</f>
      </c>
      <c t="s">
        <v>24</v>
      </c>
    </row>
    <row r="179" spans="1:5" ht="12.75">
      <c r="A179" s="34" t="s">
        <v>52</v>
      </c>
      <c r="E179" s="35" t="s">
        <v>301</v>
      </c>
    </row>
    <row r="180" spans="1:5" ht="12.75">
      <c r="A180" s="36" t="s">
        <v>54</v>
      </c>
      <c r="E180" s="37" t="s">
        <v>302</v>
      </c>
    </row>
    <row r="181" spans="1:5" ht="51">
      <c r="A181" t="s">
        <v>55</v>
      </c>
      <c r="E181" s="35" t="s">
        <v>303</v>
      </c>
    </row>
    <row r="182" spans="1:16" ht="12.75">
      <c r="A182" s="25" t="s">
        <v>46</v>
      </c>
      <c s="29" t="s">
        <v>304</v>
      </c>
      <c s="29" t="s">
        <v>305</v>
      </c>
      <c s="25" t="s">
        <v>48</v>
      </c>
      <c s="30" t="s">
        <v>306</v>
      </c>
      <c s="31" t="s">
        <v>129</v>
      </c>
      <c s="32">
        <v>4</v>
      </c>
      <c s="33">
        <v>0</v>
      </c>
      <c s="33">
        <f>ROUND(ROUND(H182,0)*ROUND(G182,1),0)</f>
      </c>
      <c s="31" t="s">
        <v>51</v>
      </c>
      <c r="O182">
        <f>(I182*21)/100</f>
      </c>
      <c t="s">
        <v>24</v>
      </c>
    </row>
    <row r="183" spans="1:5" ht="12.75">
      <c r="A183" s="34" t="s">
        <v>52</v>
      </c>
      <c r="E183" s="35" t="s">
        <v>307</v>
      </c>
    </row>
    <row r="184" spans="1:5" ht="12.75">
      <c r="A184" s="36" t="s">
        <v>54</v>
      </c>
      <c r="E184" s="37" t="s">
        <v>48</v>
      </c>
    </row>
    <row r="185" spans="1:5" ht="38.25">
      <c r="A185" t="s">
        <v>55</v>
      </c>
      <c r="E185" s="35" t="s">
        <v>308</v>
      </c>
    </row>
    <row r="186" spans="1:16" ht="12.75">
      <c r="A186" s="25" t="s">
        <v>46</v>
      </c>
      <c s="29" t="s">
        <v>309</v>
      </c>
      <c s="29" t="s">
        <v>310</v>
      </c>
      <c s="25" t="s">
        <v>48</v>
      </c>
      <c s="30" t="s">
        <v>311</v>
      </c>
      <c s="31" t="s">
        <v>129</v>
      </c>
      <c s="32">
        <v>6.5</v>
      </c>
      <c s="33">
        <v>0</v>
      </c>
      <c s="33">
        <f>ROUND(ROUND(H186,0)*ROUND(G186,1),0)</f>
      </c>
      <c s="31" t="s">
        <v>51</v>
      </c>
      <c r="O186">
        <f>(I186*21)/100</f>
      </c>
      <c t="s">
        <v>24</v>
      </c>
    </row>
    <row r="187" spans="1:5" ht="12.75">
      <c r="A187" s="34" t="s">
        <v>52</v>
      </c>
      <c r="E187" s="35" t="s">
        <v>48</v>
      </c>
    </row>
    <row r="188" spans="1:5" ht="12.75">
      <c r="A188" s="36" t="s">
        <v>54</v>
      </c>
      <c r="E188" s="37" t="s">
        <v>142</v>
      </c>
    </row>
    <row r="189" spans="1:5" ht="25.5">
      <c r="A189" t="s">
        <v>55</v>
      </c>
      <c r="E189" s="35" t="s">
        <v>312</v>
      </c>
    </row>
    <row r="190" spans="1:16" ht="12.75">
      <c r="A190" s="25" t="s">
        <v>46</v>
      </c>
      <c s="29" t="s">
        <v>313</v>
      </c>
      <c s="29" t="s">
        <v>314</v>
      </c>
      <c s="25" t="s">
        <v>48</v>
      </c>
      <c s="30" t="s">
        <v>315</v>
      </c>
      <c s="31" t="s">
        <v>74</v>
      </c>
      <c s="32">
        <v>4</v>
      </c>
      <c s="33">
        <v>0</v>
      </c>
      <c s="33">
        <f>ROUND(ROUND(H190,0)*ROUND(G190,1),0)</f>
      </c>
      <c s="31" t="s">
        <v>51</v>
      </c>
      <c r="O190">
        <f>(I190*21)/100</f>
      </c>
      <c t="s">
        <v>24</v>
      </c>
    </row>
    <row r="191" spans="1:5" ht="12.75">
      <c r="A191" s="34" t="s">
        <v>52</v>
      </c>
      <c r="E191" s="35" t="s">
        <v>316</v>
      </c>
    </row>
    <row r="192" spans="1:5" ht="12.75">
      <c r="A192" s="36" t="s">
        <v>54</v>
      </c>
      <c r="E192" s="37" t="s">
        <v>48</v>
      </c>
    </row>
    <row r="193" spans="1:5" ht="89.25">
      <c r="A193" t="s">
        <v>55</v>
      </c>
      <c r="E193" s="35" t="s">
        <v>317</v>
      </c>
    </row>
    <row r="194" spans="1:16" ht="12.75">
      <c r="A194" s="25" t="s">
        <v>46</v>
      </c>
      <c s="29" t="s">
        <v>318</v>
      </c>
      <c s="29" t="s">
        <v>319</v>
      </c>
      <c s="25" t="s">
        <v>48</v>
      </c>
      <c s="30" t="s">
        <v>320</v>
      </c>
      <c s="31" t="s">
        <v>74</v>
      </c>
      <c s="32">
        <v>10</v>
      </c>
      <c s="33">
        <v>0</v>
      </c>
      <c s="33">
        <f>ROUND(ROUND(H194,0)*ROUND(G194,1),0)</f>
      </c>
      <c s="31" t="s">
        <v>51</v>
      </c>
      <c r="O194">
        <f>(I194*21)/100</f>
      </c>
      <c t="s">
        <v>24</v>
      </c>
    </row>
    <row r="195" spans="1:5" ht="25.5">
      <c r="A195" s="34" t="s">
        <v>52</v>
      </c>
      <c r="E195" s="35" t="s">
        <v>321</v>
      </c>
    </row>
    <row r="196" spans="1:5" ht="12.75">
      <c r="A196" s="36" t="s">
        <v>54</v>
      </c>
      <c r="E196" s="37" t="s">
        <v>48</v>
      </c>
    </row>
    <row r="197" spans="1:5" ht="76.5">
      <c r="A197" t="s">
        <v>55</v>
      </c>
      <c r="E197" s="35" t="s">
        <v>322</v>
      </c>
    </row>
    <row r="198" spans="1:16" ht="25.5">
      <c r="A198" s="25" t="s">
        <v>46</v>
      </c>
      <c s="29" t="s">
        <v>323</v>
      </c>
      <c s="29" t="s">
        <v>324</v>
      </c>
      <c s="25" t="s">
        <v>48</v>
      </c>
      <c s="30" t="s">
        <v>325</v>
      </c>
      <c s="31" t="s">
        <v>74</v>
      </c>
      <c s="32">
        <v>2</v>
      </c>
      <c s="33">
        <v>0</v>
      </c>
      <c s="33">
        <f>ROUND(ROUND(H198,0)*ROUND(G198,1),0)</f>
      </c>
      <c s="31" t="s">
        <v>51</v>
      </c>
      <c r="O198">
        <f>(I198*21)/100</f>
      </c>
      <c t="s">
        <v>24</v>
      </c>
    </row>
    <row r="199" spans="1:5" ht="12.75">
      <c r="A199" s="34" t="s">
        <v>52</v>
      </c>
      <c r="E199" s="35" t="s">
        <v>48</v>
      </c>
    </row>
    <row r="200" spans="1:5" ht="12.75">
      <c r="A200" s="36" t="s">
        <v>54</v>
      </c>
      <c r="E200" s="37" t="s">
        <v>48</v>
      </c>
    </row>
    <row r="201" spans="1:5" ht="63.75">
      <c r="A201" t="s">
        <v>55</v>
      </c>
      <c r="E201" s="35" t="s">
        <v>326</v>
      </c>
    </row>
    <row r="202" spans="1:16" ht="25.5">
      <c r="A202" s="25" t="s">
        <v>46</v>
      </c>
      <c s="29" t="s">
        <v>327</v>
      </c>
      <c s="29" t="s">
        <v>328</v>
      </c>
      <c s="25" t="s">
        <v>48</v>
      </c>
      <c s="30" t="s">
        <v>329</v>
      </c>
      <c s="31" t="s">
        <v>74</v>
      </c>
      <c s="32">
        <v>1</v>
      </c>
      <c s="33">
        <v>0</v>
      </c>
      <c s="33">
        <f>ROUND(ROUND(H202,0)*ROUND(G202,1),0)</f>
      </c>
      <c s="31" t="s">
        <v>51</v>
      </c>
      <c r="O202">
        <f>(I202*21)/100</f>
      </c>
      <c t="s">
        <v>24</v>
      </c>
    </row>
    <row r="203" spans="1:5" ht="12.75">
      <c r="A203" s="34" t="s">
        <v>52</v>
      </c>
      <c r="E203" s="35" t="s">
        <v>48</v>
      </c>
    </row>
    <row r="204" spans="1:5" ht="12.75">
      <c r="A204" s="36" t="s">
        <v>54</v>
      </c>
      <c r="E204" s="37" t="s">
        <v>48</v>
      </c>
    </row>
    <row r="205" spans="1:5" ht="63.75">
      <c r="A205" t="s">
        <v>55</v>
      </c>
      <c r="E205" s="35" t="s">
        <v>326</v>
      </c>
    </row>
    <row r="206" spans="1:16" ht="12.75">
      <c r="A206" s="25" t="s">
        <v>46</v>
      </c>
      <c s="29" t="s">
        <v>330</v>
      </c>
      <c s="29" t="s">
        <v>331</v>
      </c>
      <c s="25" t="s">
        <v>48</v>
      </c>
      <c s="30" t="s">
        <v>332</v>
      </c>
      <c s="31" t="s">
        <v>74</v>
      </c>
      <c s="32">
        <v>2</v>
      </c>
      <c s="33">
        <v>0</v>
      </c>
      <c s="33">
        <f>ROUND(ROUND(H206,0)*ROUND(G206,1),0)</f>
      </c>
      <c s="31" t="s">
        <v>51</v>
      </c>
      <c r="O206">
        <f>(I206*21)/100</f>
      </c>
      <c t="s">
        <v>24</v>
      </c>
    </row>
    <row r="207" spans="1:5" ht="12.75">
      <c r="A207" s="34" t="s">
        <v>52</v>
      </c>
      <c r="E207" s="35" t="s">
        <v>333</v>
      </c>
    </row>
    <row r="208" spans="1:5" ht="12.75">
      <c r="A208" s="36" t="s">
        <v>54</v>
      </c>
      <c r="E208" s="37" t="s">
        <v>48</v>
      </c>
    </row>
    <row r="209" spans="1:5" ht="25.5">
      <c r="A209" t="s">
        <v>55</v>
      </c>
      <c r="E209" s="35" t="s">
        <v>273</v>
      </c>
    </row>
    <row r="210" spans="1:16" ht="12.75">
      <c r="A210" s="25" t="s">
        <v>46</v>
      </c>
      <c s="29" t="s">
        <v>334</v>
      </c>
      <c s="29" t="s">
        <v>288</v>
      </c>
      <c s="25" t="s">
        <v>96</v>
      </c>
      <c s="30" t="s">
        <v>289</v>
      </c>
      <c s="31" t="s">
        <v>129</v>
      </c>
      <c s="32">
        <v>69</v>
      </c>
      <c s="33">
        <v>0</v>
      </c>
      <c s="33">
        <f>ROUND(ROUND(H210,0)*ROUND(G210,1),0)</f>
      </c>
      <c s="31" t="s">
        <v>51</v>
      </c>
      <c r="O210">
        <f>(I210*21)/100</f>
      </c>
      <c t="s">
        <v>24</v>
      </c>
    </row>
    <row r="211" spans="1:5" ht="12.75">
      <c r="A211" s="34" t="s">
        <v>52</v>
      </c>
      <c r="E211" s="35" t="s">
        <v>335</v>
      </c>
    </row>
    <row r="212" spans="1:5" ht="12.75">
      <c r="A212" s="36" t="s">
        <v>54</v>
      </c>
      <c r="E212" s="37" t="s">
        <v>336</v>
      </c>
    </row>
    <row r="213" spans="1:5" ht="51">
      <c r="A213" t="s">
        <v>55</v>
      </c>
      <c r="E213" s="35" t="s">
        <v>292</v>
      </c>
    </row>
    <row r="214" spans="1:16" ht="12.75">
      <c r="A214" s="25" t="s">
        <v>46</v>
      </c>
      <c s="29" t="s">
        <v>337</v>
      </c>
      <c s="29" t="s">
        <v>338</v>
      </c>
      <c s="25" t="s">
        <v>48</v>
      </c>
      <c s="30" t="s">
        <v>339</v>
      </c>
      <c s="31" t="s">
        <v>129</v>
      </c>
      <c s="32">
        <v>6.2</v>
      </c>
      <c s="33">
        <v>0</v>
      </c>
      <c s="33">
        <f>ROUND(ROUND(H214,0)*ROUND(G214,1),0)</f>
      </c>
      <c s="31" t="s">
        <v>51</v>
      </c>
      <c r="O214">
        <f>(I214*21)/100</f>
      </c>
      <c t="s">
        <v>24</v>
      </c>
    </row>
    <row r="215" spans="1:5" ht="12.75">
      <c r="A215" s="34" t="s">
        <v>52</v>
      </c>
      <c r="E215" s="35" t="s">
        <v>340</v>
      </c>
    </row>
    <row r="216" spans="1:5" ht="12.75">
      <c r="A216" s="36" t="s">
        <v>54</v>
      </c>
      <c r="E216" s="37" t="s">
        <v>48</v>
      </c>
    </row>
    <row r="217" spans="1:5" ht="38.25">
      <c r="A217" t="s">
        <v>55</v>
      </c>
      <c r="E217" s="35" t="s">
        <v>341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0+O8+O21+O74+O143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/>
      <c s="9"/>
      <c s="8" t="s">
        <v>342</v>
      </c>
      <c s="38">
        <f>0+I8+I21+I74+I143</f>
      </c>
      <c s="10"/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342</v>
      </c>
      <c s="6"/>
      <c s="18" t="s">
        <v>343</v>
      </c>
      <c s="16"/>
      <c s="16"/>
      <c s="19"/>
      <c s="19"/>
      <c s="6"/>
      <c r="O4" t="s">
        <v>19</v>
      </c>
      <c t="s">
        <v>23</v>
      </c>
    </row>
    <row r="5" spans="1:16" ht="12.75" customHeight="1">
      <c r="A5" s="15" t="s">
        <v>27</v>
      </c>
      <c s="15" t="s">
        <v>28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23</v>
      </c>
      <c s="15" t="s">
        <v>21</v>
      </c>
      <c s="15" t="s">
        <v>24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23</v>
      </c>
      <c s="19"/>
      <c s="27" t="s">
        <v>26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21</v>
      </c>
      <c s="29" t="s">
        <v>107</v>
      </c>
      <c s="25" t="s">
        <v>48</v>
      </c>
      <c s="30" t="s">
        <v>108</v>
      </c>
      <c s="31" t="s">
        <v>109</v>
      </c>
      <c s="32">
        <v>822.1</v>
      </c>
      <c s="33">
        <v>0</v>
      </c>
      <c s="33">
        <f>ROUND(ROUND(H9,0)*ROUND(G9,1),0)</f>
      </c>
      <c s="31" t="s">
        <v>51</v>
      </c>
      <c r="O9">
        <f>(I9*21)/100</f>
      </c>
      <c t="s">
        <v>24</v>
      </c>
    </row>
    <row r="10" spans="1:5" ht="25.5">
      <c r="A10" s="34" t="s">
        <v>52</v>
      </c>
      <c r="E10" s="35" t="s">
        <v>344</v>
      </c>
    </row>
    <row r="11" spans="1:5" ht="12.75">
      <c r="A11" s="36" t="s">
        <v>54</v>
      </c>
      <c r="E11" s="37" t="s">
        <v>345</v>
      </c>
    </row>
    <row r="12" spans="1:5" ht="25.5">
      <c r="A12" t="s">
        <v>55</v>
      </c>
      <c r="E12" s="35" t="s">
        <v>112</v>
      </c>
    </row>
    <row r="13" spans="1:16" ht="12.75">
      <c r="A13" s="25" t="s">
        <v>46</v>
      </c>
      <c s="29" t="s">
        <v>24</v>
      </c>
      <c s="29" t="s">
        <v>113</v>
      </c>
      <c s="25" t="s">
        <v>48</v>
      </c>
      <c s="30" t="s">
        <v>114</v>
      </c>
      <c s="31" t="s">
        <v>109</v>
      </c>
      <c s="32">
        <v>57.9</v>
      </c>
      <c s="33">
        <v>0</v>
      </c>
      <c s="33">
        <f>ROUND(ROUND(H13,0)*ROUND(G13,1),0)</f>
      </c>
      <c s="31" t="s">
        <v>51</v>
      </c>
      <c r="O13">
        <f>(I13*21)/100</f>
      </c>
      <c t="s">
        <v>24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346</v>
      </c>
    </row>
    <row r="16" spans="1:5" ht="25.5">
      <c r="A16" t="s">
        <v>55</v>
      </c>
      <c r="E16" s="35" t="s">
        <v>112</v>
      </c>
    </row>
    <row r="17" spans="1:16" ht="12.75">
      <c r="A17" s="25" t="s">
        <v>46</v>
      </c>
      <c s="29" t="s">
        <v>22</v>
      </c>
      <c s="29" t="s">
        <v>60</v>
      </c>
      <c s="25" t="s">
        <v>48</v>
      </c>
      <c s="30" t="s">
        <v>61</v>
      </c>
      <c s="31" t="s">
        <v>50</v>
      </c>
      <c s="32">
        <v>1</v>
      </c>
      <c s="33">
        <v>0</v>
      </c>
      <c s="33">
        <f>ROUND(ROUND(H17,0)*ROUND(G17,1),0)</f>
      </c>
      <c s="31" t="s">
        <v>51</v>
      </c>
      <c r="O17">
        <f>(I17*21)/100</f>
      </c>
      <c t="s">
        <v>24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48</v>
      </c>
    </row>
    <row r="20" spans="1:5" ht="12.75">
      <c r="A20" t="s">
        <v>55</v>
      </c>
      <c r="E20" s="35" t="s">
        <v>63</v>
      </c>
    </row>
    <row r="21" spans="1:18" ht="12.75" customHeight="1">
      <c r="A21" s="6" t="s">
        <v>44</v>
      </c>
      <c s="6"/>
      <c s="40" t="s">
        <v>21</v>
      </c>
      <c s="6"/>
      <c s="27" t="s">
        <v>117</v>
      </c>
      <c s="6"/>
      <c s="6"/>
      <c s="6"/>
      <c s="41">
        <f>0+Q21</f>
      </c>
      <c s="6"/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25" t="s">
        <v>46</v>
      </c>
      <c s="29" t="s">
        <v>32</v>
      </c>
      <c s="29" t="s">
        <v>118</v>
      </c>
      <c s="25" t="s">
        <v>48</v>
      </c>
      <c s="30" t="s">
        <v>119</v>
      </c>
      <c s="31" t="s">
        <v>109</v>
      </c>
      <c s="32">
        <v>57.9</v>
      </c>
      <c s="33">
        <v>0</v>
      </c>
      <c s="33">
        <f>ROUND(ROUND(H22,0)*ROUND(G22,1),0)</f>
      </c>
      <c s="31" t="s">
        <v>51</v>
      </c>
      <c r="O22">
        <f>(I22*21)/100</f>
      </c>
      <c t="s">
        <v>24</v>
      </c>
    </row>
    <row r="23" spans="1:5" ht="12.75">
      <c r="A23" s="34" t="s">
        <v>52</v>
      </c>
      <c r="E23" s="35" t="s">
        <v>347</v>
      </c>
    </row>
    <row r="24" spans="1:5" ht="12.75">
      <c r="A24" s="36" t="s">
        <v>54</v>
      </c>
      <c r="E24" s="37" t="s">
        <v>346</v>
      </c>
    </row>
    <row r="25" spans="1:5" ht="63.75">
      <c r="A25" t="s">
        <v>55</v>
      </c>
      <c r="E25" s="35" t="s">
        <v>122</v>
      </c>
    </row>
    <row r="26" spans="1:16" ht="12.75">
      <c r="A26" s="25" t="s">
        <v>46</v>
      </c>
      <c s="29" t="s">
        <v>36</v>
      </c>
      <c s="29" t="s">
        <v>348</v>
      </c>
      <c s="25" t="s">
        <v>48</v>
      </c>
      <c s="30" t="s">
        <v>349</v>
      </c>
      <c s="31" t="s">
        <v>109</v>
      </c>
      <c s="32">
        <v>1</v>
      </c>
      <c s="33">
        <v>0</v>
      </c>
      <c s="33">
        <f>ROUND(ROUND(H26,0)*ROUND(G26,1),0)</f>
      </c>
      <c s="31" t="s">
        <v>51</v>
      </c>
      <c r="O26">
        <f>(I26*21)/100</f>
      </c>
      <c t="s">
        <v>24</v>
      </c>
    </row>
    <row r="27" spans="1:5" ht="12.75">
      <c r="A27" s="34" t="s">
        <v>52</v>
      </c>
      <c r="E27" s="35" t="s">
        <v>350</v>
      </c>
    </row>
    <row r="28" spans="1:5" ht="12.75">
      <c r="A28" s="36" t="s">
        <v>54</v>
      </c>
      <c r="E28" s="37" t="s">
        <v>351</v>
      </c>
    </row>
    <row r="29" spans="1:5" ht="63.75">
      <c r="A29" t="s">
        <v>55</v>
      </c>
      <c r="E29" s="35" t="s">
        <v>122</v>
      </c>
    </row>
    <row r="30" spans="1:16" ht="12.75">
      <c r="A30" s="25" t="s">
        <v>46</v>
      </c>
      <c s="29" t="s">
        <v>71</v>
      </c>
      <c s="29" t="s">
        <v>123</v>
      </c>
      <c s="25" t="s">
        <v>90</v>
      </c>
      <c s="30" t="s">
        <v>124</v>
      </c>
      <c s="31" t="s">
        <v>109</v>
      </c>
      <c s="32">
        <v>12.6</v>
      </c>
      <c s="33">
        <v>0</v>
      </c>
      <c s="33">
        <f>ROUND(ROUND(H30,0)*ROUND(G30,1),0)</f>
      </c>
      <c s="31" t="s">
        <v>51</v>
      </c>
      <c r="O30">
        <f>(I30*21)/100</f>
      </c>
      <c t="s">
        <v>24</v>
      </c>
    </row>
    <row r="31" spans="1:5" ht="25.5">
      <c r="A31" s="34" t="s">
        <v>52</v>
      </c>
      <c r="E31" s="35" t="s">
        <v>352</v>
      </c>
    </row>
    <row r="32" spans="1:5" ht="12.75">
      <c r="A32" s="36" t="s">
        <v>54</v>
      </c>
      <c r="E32" s="37" t="s">
        <v>353</v>
      </c>
    </row>
    <row r="33" spans="1:5" ht="63.75">
      <c r="A33" t="s">
        <v>55</v>
      </c>
      <c r="E33" s="35" t="s">
        <v>122</v>
      </c>
    </row>
    <row r="34" spans="1:16" ht="12.75">
      <c r="A34" s="25" t="s">
        <v>46</v>
      </c>
      <c s="29" t="s">
        <v>76</v>
      </c>
      <c s="29" t="s">
        <v>123</v>
      </c>
      <c s="25" t="s">
        <v>96</v>
      </c>
      <c s="30" t="s">
        <v>124</v>
      </c>
      <c s="31" t="s">
        <v>109</v>
      </c>
      <c s="32">
        <v>6.7</v>
      </c>
      <c s="33">
        <v>0</v>
      </c>
      <c s="33">
        <f>ROUND(ROUND(H34,0)*ROUND(G34,1),0)</f>
      </c>
      <c s="31" t="s">
        <v>51</v>
      </c>
      <c r="O34">
        <f>(I34*21)/100</f>
      </c>
      <c t="s">
        <v>24</v>
      </c>
    </row>
    <row r="35" spans="1:5" ht="12.75">
      <c r="A35" s="34" t="s">
        <v>52</v>
      </c>
      <c r="E35" s="35" t="s">
        <v>354</v>
      </c>
    </row>
    <row r="36" spans="1:5" ht="12.75">
      <c r="A36" s="36" t="s">
        <v>54</v>
      </c>
      <c r="E36" s="37" t="s">
        <v>355</v>
      </c>
    </row>
    <row r="37" spans="1:5" ht="63.75">
      <c r="A37" t="s">
        <v>55</v>
      </c>
      <c r="E37" s="35" t="s">
        <v>122</v>
      </c>
    </row>
    <row r="38" spans="1:16" ht="12.75">
      <c r="A38" s="25" t="s">
        <v>46</v>
      </c>
      <c s="29" t="s">
        <v>39</v>
      </c>
      <c s="29" t="s">
        <v>356</v>
      </c>
      <c s="25" t="s">
        <v>90</v>
      </c>
      <c s="30" t="s">
        <v>357</v>
      </c>
      <c s="31" t="s">
        <v>109</v>
      </c>
      <c s="32">
        <v>4.6</v>
      </c>
      <c s="33">
        <v>0</v>
      </c>
      <c s="33">
        <f>ROUND(ROUND(H38,0)*ROUND(G38,1),0)</f>
      </c>
      <c s="31" t="s">
        <v>51</v>
      </c>
      <c r="O38">
        <f>(I38*21)/100</f>
      </c>
      <c t="s">
        <v>24</v>
      </c>
    </row>
    <row r="39" spans="1:5" ht="25.5">
      <c r="A39" s="34" t="s">
        <v>52</v>
      </c>
      <c r="E39" s="35" t="s">
        <v>358</v>
      </c>
    </row>
    <row r="40" spans="1:5" ht="12.75">
      <c r="A40" s="36" t="s">
        <v>54</v>
      </c>
      <c r="E40" s="37" t="s">
        <v>359</v>
      </c>
    </row>
    <row r="41" spans="1:5" ht="63.75">
      <c r="A41" t="s">
        <v>55</v>
      </c>
      <c r="E41" s="35" t="s">
        <v>122</v>
      </c>
    </row>
    <row r="42" spans="1:16" ht="12.75">
      <c r="A42" s="25" t="s">
        <v>46</v>
      </c>
      <c s="29" t="s">
        <v>41</v>
      </c>
      <c s="29" t="s">
        <v>356</v>
      </c>
      <c s="25" t="s">
        <v>96</v>
      </c>
      <c s="30" t="s">
        <v>357</v>
      </c>
      <c s="31" t="s">
        <v>109</v>
      </c>
      <c s="32">
        <v>0.6</v>
      </c>
      <c s="33">
        <v>0</v>
      </c>
      <c s="33">
        <f>ROUND(ROUND(H42,0)*ROUND(G42,1),0)</f>
      </c>
      <c s="31" t="s">
        <v>51</v>
      </c>
      <c r="O42">
        <f>(I42*21)/100</f>
      </c>
      <c t="s">
        <v>24</v>
      </c>
    </row>
    <row r="43" spans="1:5" ht="25.5">
      <c r="A43" s="34" t="s">
        <v>52</v>
      </c>
      <c r="E43" s="35" t="s">
        <v>360</v>
      </c>
    </row>
    <row r="44" spans="1:5" ht="12.75">
      <c r="A44" s="36" t="s">
        <v>54</v>
      </c>
      <c r="E44" s="37" t="s">
        <v>361</v>
      </c>
    </row>
    <row r="45" spans="1:5" ht="63.75">
      <c r="A45" t="s">
        <v>55</v>
      </c>
      <c r="E45" s="35" t="s">
        <v>122</v>
      </c>
    </row>
    <row r="46" spans="1:16" ht="12.75">
      <c r="A46" s="25" t="s">
        <v>46</v>
      </c>
      <c s="29" t="s">
        <v>84</v>
      </c>
      <c s="29" t="s">
        <v>127</v>
      </c>
      <c s="25" t="s">
        <v>90</v>
      </c>
      <c s="30" t="s">
        <v>128</v>
      </c>
      <c s="31" t="s">
        <v>129</v>
      </c>
      <c s="32">
        <v>305.5</v>
      </c>
      <c s="33">
        <v>0</v>
      </c>
      <c s="33">
        <f>ROUND(ROUND(H46,0)*ROUND(G46,1),0)</f>
      </c>
      <c s="31" t="s">
        <v>51</v>
      </c>
      <c r="O46">
        <f>(I46*21)/100</f>
      </c>
      <c t="s">
        <v>24</v>
      </c>
    </row>
    <row r="47" spans="1:5" ht="25.5">
      <c r="A47" s="34" t="s">
        <v>52</v>
      </c>
      <c r="E47" s="35" t="s">
        <v>362</v>
      </c>
    </row>
    <row r="48" spans="1:5" ht="12.75">
      <c r="A48" s="36" t="s">
        <v>54</v>
      </c>
      <c r="E48" s="37" t="s">
        <v>363</v>
      </c>
    </row>
    <row r="49" spans="1:5" ht="63.75">
      <c r="A49" t="s">
        <v>55</v>
      </c>
      <c r="E49" s="35" t="s">
        <v>122</v>
      </c>
    </row>
    <row r="50" spans="1:16" ht="12.75">
      <c r="A50" s="25" t="s">
        <v>46</v>
      </c>
      <c s="29" t="s">
        <v>88</v>
      </c>
      <c s="29" t="s">
        <v>133</v>
      </c>
      <c s="25" t="s">
        <v>90</v>
      </c>
      <c s="30" t="s">
        <v>134</v>
      </c>
      <c s="31" t="s">
        <v>129</v>
      </c>
      <c s="32">
        <v>54.5</v>
      </c>
      <c s="33">
        <v>0</v>
      </c>
      <c s="33">
        <f>ROUND(ROUND(H50,0)*ROUND(G50,1),0)</f>
      </c>
      <c s="31" t="s">
        <v>51</v>
      </c>
      <c r="O50">
        <f>(I50*21)/100</f>
      </c>
      <c t="s">
        <v>24</v>
      </c>
    </row>
    <row r="51" spans="1:5" ht="12.75">
      <c r="A51" s="34" t="s">
        <v>52</v>
      </c>
      <c r="E51" s="35" t="s">
        <v>364</v>
      </c>
    </row>
    <row r="52" spans="1:5" ht="12.75">
      <c r="A52" s="36" t="s">
        <v>54</v>
      </c>
      <c r="E52" s="37" t="s">
        <v>365</v>
      </c>
    </row>
    <row r="53" spans="1:5" ht="63.75">
      <c r="A53" t="s">
        <v>55</v>
      </c>
      <c r="E53" s="35" t="s">
        <v>122</v>
      </c>
    </row>
    <row r="54" spans="1:16" ht="12.75">
      <c r="A54" s="25" t="s">
        <v>46</v>
      </c>
      <c s="29" t="s">
        <v>95</v>
      </c>
      <c s="29" t="s">
        <v>133</v>
      </c>
      <c s="25" t="s">
        <v>96</v>
      </c>
      <c s="30" t="s">
        <v>134</v>
      </c>
      <c s="31" t="s">
        <v>129</v>
      </c>
      <c s="32">
        <v>191.5</v>
      </c>
      <c s="33">
        <v>0</v>
      </c>
      <c s="33">
        <f>ROUND(ROUND(H54,0)*ROUND(G54,1),0)</f>
      </c>
      <c s="31" t="s">
        <v>51</v>
      </c>
      <c r="O54">
        <f>(I54*21)/100</f>
      </c>
      <c t="s">
        <v>24</v>
      </c>
    </row>
    <row r="55" spans="1:5" ht="12.75">
      <c r="A55" s="34" t="s">
        <v>52</v>
      </c>
      <c r="E55" s="35" t="s">
        <v>366</v>
      </c>
    </row>
    <row r="56" spans="1:5" ht="12.75">
      <c r="A56" s="36" t="s">
        <v>54</v>
      </c>
      <c r="E56" s="37" t="s">
        <v>367</v>
      </c>
    </row>
    <row r="57" spans="1:5" ht="63.75">
      <c r="A57" t="s">
        <v>55</v>
      </c>
      <c r="E57" s="35" t="s">
        <v>122</v>
      </c>
    </row>
    <row r="58" spans="1:16" ht="12.75">
      <c r="A58" s="25" t="s">
        <v>46</v>
      </c>
      <c s="29" t="s">
        <v>147</v>
      </c>
      <c s="29" t="s">
        <v>368</v>
      </c>
      <c s="25" t="s">
        <v>48</v>
      </c>
      <c s="30" t="s">
        <v>369</v>
      </c>
      <c s="31" t="s">
        <v>129</v>
      </c>
      <c s="32">
        <v>13.5</v>
      </c>
      <c s="33">
        <v>0</v>
      </c>
      <c s="33">
        <f>ROUND(ROUND(H58,0)*ROUND(G58,1),0)</f>
      </c>
      <c s="31" t="s">
        <v>51</v>
      </c>
      <c r="O58">
        <f>(I58*21)/100</f>
      </c>
      <c t="s">
        <v>24</v>
      </c>
    </row>
    <row r="59" spans="1:5" ht="12.75">
      <c r="A59" s="34" t="s">
        <v>52</v>
      </c>
      <c r="E59" s="35" t="s">
        <v>370</v>
      </c>
    </row>
    <row r="60" spans="1:5" ht="12.75">
      <c r="A60" s="36" t="s">
        <v>54</v>
      </c>
      <c r="E60" s="37" t="s">
        <v>371</v>
      </c>
    </row>
    <row r="61" spans="1:5" ht="63.75">
      <c r="A61" t="s">
        <v>55</v>
      </c>
      <c r="E61" s="35" t="s">
        <v>122</v>
      </c>
    </row>
    <row r="62" spans="1:16" ht="12.75">
      <c r="A62" s="25" t="s">
        <v>46</v>
      </c>
      <c s="29" t="s">
        <v>98</v>
      </c>
      <c s="29" t="s">
        <v>148</v>
      </c>
      <c s="25" t="s">
        <v>48</v>
      </c>
      <c s="30" t="s">
        <v>149</v>
      </c>
      <c s="31" t="s">
        <v>109</v>
      </c>
      <c s="32">
        <v>821.1</v>
      </c>
      <c s="33">
        <v>0</v>
      </c>
      <c s="33">
        <f>ROUND(ROUND(H62,0)*ROUND(G62,1),0)</f>
      </c>
      <c s="31" t="s">
        <v>51</v>
      </c>
      <c r="O62">
        <f>(I62*21)/100</f>
      </c>
      <c t="s">
        <v>24</v>
      </c>
    </row>
    <row r="63" spans="1:5" ht="12.75">
      <c r="A63" s="34" t="s">
        <v>52</v>
      </c>
      <c r="E63" s="35" t="s">
        <v>372</v>
      </c>
    </row>
    <row r="64" spans="1:5" ht="12.75">
      <c r="A64" s="36" t="s">
        <v>54</v>
      </c>
      <c r="E64" s="37" t="s">
        <v>373</v>
      </c>
    </row>
    <row r="65" spans="1:5" ht="369.75">
      <c r="A65" t="s">
        <v>55</v>
      </c>
      <c r="E65" s="35" t="s">
        <v>152</v>
      </c>
    </row>
    <row r="66" spans="1:16" ht="12.75">
      <c r="A66" s="25" t="s">
        <v>46</v>
      </c>
      <c s="29" t="s">
        <v>101</v>
      </c>
      <c s="29" t="s">
        <v>167</v>
      </c>
      <c s="25" t="s">
        <v>48</v>
      </c>
      <c s="30" t="s">
        <v>168</v>
      </c>
      <c s="31" t="s">
        <v>169</v>
      </c>
      <c s="32">
        <v>2737</v>
      </c>
      <c s="33">
        <v>0</v>
      </c>
      <c s="33">
        <f>ROUND(ROUND(H66,0)*ROUND(G66,1),0)</f>
      </c>
      <c s="31" t="s">
        <v>51</v>
      </c>
      <c r="O66">
        <f>(I66*21)/100</f>
      </c>
      <c t="s">
        <v>24</v>
      </c>
    </row>
    <row r="67" spans="1:5" ht="12.75">
      <c r="A67" s="34" t="s">
        <v>52</v>
      </c>
      <c r="E67" s="35" t="s">
        <v>48</v>
      </c>
    </row>
    <row r="68" spans="1:5" ht="12.75">
      <c r="A68" s="36" t="s">
        <v>54</v>
      </c>
      <c r="E68" s="37" t="s">
        <v>374</v>
      </c>
    </row>
    <row r="69" spans="1:5" ht="25.5">
      <c r="A69" t="s">
        <v>55</v>
      </c>
      <c r="E69" s="35" t="s">
        <v>171</v>
      </c>
    </row>
    <row r="70" spans="1:16" ht="12.75">
      <c r="A70" s="25" t="s">
        <v>46</v>
      </c>
      <c s="29" t="s">
        <v>284</v>
      </c>
      <c s="29" t="s">
        <v>127</v>
      </c>
      <c s="25" t="s">
        <v>48</v>
      </c>
      <c s="30" t="s">
        <v>128</v>
      </c>
      <c s="31" t="s">
        <v>129</v>
      </c>
      <c s="32">
        <v>200</v>
      </c>
      <c s="33">
        <v>0</v>
      </c>
      <c s="33">
        <f>ROUND(ROUND(H70,0)*ROUND(G70,1),0)</f>
      </c>
      <c s="31" t="s">
        <v>51</v>
      </c>
      <c r="O70">
        <f>(I70*21)/100</f>
      </c>
      <c t="s">
        <v>24</v>
      </c>
    </row>
    <row r="71" spans="1:5" ht="12.75">
      <c r="A71" s="34" t="s">
        <v>52</v>
      </c>
      <c r="E71" s="35" t="s">
        <v>375</v>
      </c>
    </row>
    <row r="72" spans="1:5" ht="12.75">
      <c r="A72" s="36" t="s">
        <v>54</v>
      </c>
      <c r="E72" s="37" t="s">
        <v>376</v>
      </c>
    </row>
    <row r="73" spans="1:5" ht="63.75">
      <c r="A73" t="s">
        <v>55</v>
      </c>
      <c r="E73" s="35" t="s">
        <v>122</v>
      </c>
    </row>
    <row r="74" spans="1:18" ht="12.75" customHeight="1">
      <c r="A74" s="6" t="s">
        <v>44</v>
      </c>
      <c s="6"/>
      <c s="40" t="s">
        <v>34</v>
      </c>
      <c s="6"/>
      <c s="27" t="s">
        <v>179</v>
      </c>
      <c s="6"/>
      <c s="6"/>
      <c s="6"/>
      <c s="41">
        <f>0+Q74</f>
      </c>
      <c s="6"/>
      <c r="O74">
        <f>0+R74</f>
      </c>
      <c r="Q74">
        <f>0+I75+I79+I83+I87+I91+I95+I99+I103+I107+I111+I115+I119+I123+I127+I131+I135+I139</f>
      </c>
      <c>
        <f>0+O75+O79+O83+O87+O91+O95+O99+O103+O107+O111+O115+O119+O123+O127+O131+O135+O139</f>
      </c>
    </row>
    <row r="75" spans="1:16" ht="12.75">
      <c r="A75" s="25" t="s">
        <v>46</v>
      </c>
      <c s="29" t="s">
        <v>160</v>
      </c>
      <c s="29" t="s">
        <v>235</v>
      </c>
      <c s="25" t="s">
        <v>48</v>
      </c>
      <c s="30" t="s">
        <v>236</v>
      </c>
      <c s="31" t="s">
        <v>169</v>
      </c>
      <c s="32">
        <v>170.5</v>
      </c>
      <c s="33">
        <v>0</v>
      </c>
      <c s="33">
        <f>ROUND(ROUND(H75,0)*ROUND(G75,1),0)</f>
      </c>
      <c s="31" t="s">
        <v>51</v>
      </c>
      <c r="O75">
        <f>(I75*21)/100</f>
      </c>
      <c t="s">
        <v>24</v>
      </c>
    </row>
    <row r="76" spans="1:5" ht="12.75">
      <c r="A76" s="34" t="s">
        <v>52</v>
      </c>
      <c r="E76" s="35" t="s">
        <v>377</v>
      </c>
    </row>
    <row r="77" spans="1:5" ht="12.75">
      <c r="A77" s="36" t="s">
        <v>54</v>
      </c>
      <c r="E77" s="37" t="s">
        <v>378</v>
      </c>
    </row>
    <row r="78" spans="1:5" ht="127.5">
      <c r="A78" t="s">
        <v>55</v>
      </c>
      <c r="E78" s="35" t="s">
        <v>185</v>
      </c>
    </row>
    <row r="79" spans="1:16" ht="12.75">
      <c r="A79" s="25" t="s">
        <v>46</v>
      </c>
      <c s="29" t="s">
        <v>173</v>
      </c>
      <c s="29" t="s">
        <v>379</v>
      </c>
      <c s="25" t="s">
        <v>48</v>
      </c>
      <c s="30" t="s">
        <v>380</v>
      </c>
      <c s="31" t="s">
        <v>169</v>
      </c>
      <c s="32">
        <v>2737</v>
      </c>
      <c s="33">
        <v>0</v>
      </c>
      <c s="33">
        <f>ROUND(ROUND(H79,0)*ROUND(G79,1),0)</f>
      </c>
      <c s="31" t="s">
        <v>51</v>
      </c>
      <c r="O79">
        <f>(I79*21)/100</f>
      </c>
      <c t="s">
        <v>24</v>
      </c>
    </row>
    <row r="80" spans="1:5" ht="12.75">
      <c r="A80" s="34" t="s">
        <v>52</v>
      </c>
      <c r="E80" s="35" t="s">
        <v>381</v>
      </c>
    </row>
    <row r="81" spans="1:5" ht="12.75">
      <c r="A81" s="36" t="s">
        <v>54</v>
      </c>
      <c r="E81" s="37" t="s">
        <v>374</v>
      </c>
    </row>
    <row r="82" spans="1:5" ht="51">
      <c r="A82" t="s">
        <v>55</v>
      </c>
      <c r="E82" s="35" t="s">
        <v>191</v>
      </c>
    </row>
    <row r="83" spans="1:16" ht="12.75">
      <c r="A83" s="25" t="s">
        <v>46</v>
      </c>
      <c s="29" t="s">
        <v>180</v>
      </c>
      <c s="29" t="s">
        <v>382</v>
      </c>
      <c s="25" t="s">
        <v>48</v>
      </c>
      <c s="30" t="s">
        <v>383</v>
      </c>
      <c s="31" t="s">
        <v>169</v>
      </c>
      <c s="32">
        <v>170.5</v>
      </c>
      <c s="33">
        <v>0</v>
      </c>
      <c s="33">
        <f>ROUND(ROUND(H83,0)*ROUND(G83,1),0)</f>
      </c>
      <c s="31" t="s">
        <v>51</v>
      </c>
      <c r="O83">
        <f>(I83*21)/100</f>
      </c>
      <c t="s">
        <v>24</v>
      </c>
    </row>
    <row r="84" spans="1:5" ht="12.75">
      <c r="A84" s="34" t="s">
        <v>52</v>
      </c>
      <c r="E84" s="35" t="s">
        <v>384</v>
      </c>
    </row>
    <row r="85" spans="1:5" ht="12.75">
      <c r="A85" s="36" t="s">
        <v>54</v>
      </c>
      <c r="E85" s="37" t="s">
        <v>378</v>
      </c>
    </row>
    <row r="86" spans="1:5" ht="51">
      <c r="A86" t="s">
        <v>55</v>
      </c>
      <c r="E86" s="35" t="s">
        <v>191</v>
      </c>
    </row>
    <row r="87" spans="1:16" ht="12.75">
      <c r="A87" s="25" t="s">
        <v>46</v>
      </c>
      <c s="29" t="s">
        <v>385</v>
      </c>
      <c s="29" t="s">
        <v>187</v>
      </c>
      <c s="25" t="s">
        <v>48</v>
      </c>
      <c s="30" t="s">
        <v>188</v>
      </c>
      <c s="31" t="s">
        <v>169</v>
      </c>
      <c s="32">
        <v>2737</v>
      </c>
      <c s="33">
        <v>0</v>
      </c>
      <c s="33">
        <f>ROUND(ROUND(H87,0)*ROUND(G87,1),0)</f>
      </c>
      <c s="31" t="s">
        <v>51</v>
      </c>
      <c r="O87">
        <f>(I87*21)/100</f>
      </c>
      <c t="s">
        <v>24</v>
      </c>
    </row>
    <row r="88" spans="1:5" ht="12.75">
      <c r="A88" s="34" t="s">
        <v>52</v>
      </c>
      <c r="E88" s="35" t="s">
        <v>386</v>
      </c>
    </row>
    <row r="89" spans="1:5" ht="12.75">
      <c r="A89" s="36" t="s">
        <v>54</v>
      </c>
      <c r="E89" s="37" t="s">
        <v>374</v>
      </c>
    </row>
    <row r="90" spans="1:5" ht="51">
      <c r="A90" t="s">
        <v>55</v>
      </c>
      <c r="E90" s="35" t="s">
        <v>191</v>
      </c>
    </row>
    <row r="91" spans="1:16" ht="12.75">
      <c r="A91" s="25" t="s">
        <v>46</v>
      </c>
      <c s="29" t="s">
        <v>387</v>
      </c>
      <c s="29" t="s">
        <v>211</v>
      </c>
      <c s="25" t="s">
        <v>48</v>
      </c>
      <c s="30" t="s">
        <v>212</v>
      </c>
      <c s="31" t="s">
        <v>169</v>
      </c>
      <c s="32">
        <v>159.5</v>
      </c>
      <c s="33">
        <v>0</v>
      </c>
      <c s="33">
        <f>ROUND(ROUND(H91,0)*ROUND(G91,1),0)</f>
      </c>
      <c s="31" t="s">
        <v>51</v>
      </c>
      <c r="O91">
        <f>(I91*21)/100</f>
      </c>
      <c t="s">
        <v>24</v>
      </c>
    </row>
    <row r="92" spans="1:5" ht="12.75">
      <c r="A92" s="34" t="s">
        <v>52</v>
      </c>
      <c r="E92" s="35" t="s">
        <v>388</v>
      </c>
    </row>
    <row r="93" spans="1:5" ht="12.75">
      <c r="A93" s="36" t="s">
        <v>54</v>
      </c>
      <c r="E93" s="37" t="s">
        <v>389</v>
      </c>
    </row>
    <row r="94" spans="1:5" ht="153">
      <c r="A94" t="s">
        <v>55</v>
      </c>
      <c r="E94" s="35" t="s">
        <v>215</v>
      </c>
    </row>
    <row r="95" spans="1:16" ht="12.75">
      <c r="A95" s="25" t="s">
        <v>46</v>
      </c>
      <c s="29" t="s">
        <v>390</v>
      </c>
      <c s="29" t="s">
        <v>391</v>
      </c>
      <c s="25" t="s">
        <v>90</v>
      </c>
      <c s="30" t="s">
        <v>392</v>
      </c>
      <c s="31" t="s">
        <v>169</v>
      </c>
      <c s="32">
        <v>715</v>
      </c>
      <c s="33">
        <v>0</v>
      </c>
      <c s="33">
        <f>ROUND(ROUND(H95,0)*ROUND(G95,1),0)</f>
      </c>
      <c s="31" t="s">
        <v>51</v>
      </c>
      <c r="O95">
        <f>(I95*21)/100</f>
      </c>
      <c t="s">
        <v>24</v>
      </c>
    </row>
    <row r="96" spans="1:5" ht="12.75">
      <c r="A96" s="34" t="s">
        <v>52</v>
      </c>
      <c r="E96" s="35" t="s">
        <v>393</v>
      </c>
    </row>
    <row r="97" spans="1:5" ht="12.75">
      <c r="A97" s="36" t="s">
        <v>54</v>
      </c>
      <c r="E97" s="37" t="s">
        <v>394</v>
      </c>
    </row>
    <row r="98" spans="1:5" ht="153">
      <c r="A98" t="s">
        <v>55</v>
      </c>
      <c r="E98" s="35" t="s">
        <v>215</v>
      </c>
    </row>
    <row r="99" spans="1:16" ht="12.75">
      <c r="A99" s="25" t="s">
        <v>46</v>
      </c>
      <c s="29" t="s">
        <v>203</v>
      </c>
      <c s="29" t="s">
        <v>395</v>
      </c>
      <c s="25" t="s">
        <v>90</v>
      </c>
      <c s="30" t="s">
        <v>396</v>
      </c>
      <c s="31" t="s">
        <v>169</v>
      </c>
      <c s="32">
        <v>6</v>
      </c>
      <c s="33">
        <v>0</v>
      </c>
      <c s="33">
        <f>ROUND(ROUND(H99,0)*ROUND(G99,1),0)</f>
      </c>
      <c s="31" t="s">
        <v>51</v>
      </c>
      <c r="O99">
        <f>(I99*21)/100</f>
      </c>
      <c t="s">
        <v>24</v>
      </c>
    </row>
    <row r="100" spans="1:5" ht="12.75">
      <c r="A100" s="34" t="s">
        <v>52</v>
      </c>
      <c r="E100" s="35" t="s">
        <v>397</v>
      </c>
    </row>
    <row r="101" spans="1:5" ht="12.75">
      <c r="A101" s="36" t="s">
        <v>54</v>
      </c>
      <c r="E101" s="37" t="s">
        <v>398</v>
      </c>
    </row>
    <row r="102" spans="1:5" ht="153">
      <c r="A102" t="s">
        <v>55</v>
      </c>
      <c r="E102" s="35" t="s">
        <v>215</v>
      </c>
    </row>
    <row r="103" spans="1:16" ht="12.75">
      <c r="A103" s="25" t="s">
        <v>46</v>
      </c>
      <c s="29" t="s">
        <v>208</v>
      </c>
      <c s="29" t="s">
        <v>395</v>
      </c>
      <c s="25" t="s">
        <v>96</v>
      </c>
      <c s="30" t="s">
        <v>396</v>
      </c>
      <c s="31" t="s">
        <v>169</v>
      </c>
      <c s="32">
        <v>4.5</v>
      </c>
      <c s="33">
        <v>0</v>
      </c>
      <c s="33">
        <f>ROUND(ROUND(H103,0)*ROUND(G103,1),0)</f>
      </c>
      <c s="31" t="s">
        <v>51</v>
      </c>
      <c r="O103">
        <f>(I103*21)/100</f>
      </c>
      <c t="s">
        <v>24</v>
      </c>
    </row>
    <row r="104" spans="1:5" ht="12.75">
      <c r="A104" s="34" t="s">
        <v>52</v>
      </c>
      <c r="E104" s="35" t="s">
        <v>399</v>
      </c>
    </row>
    <row r="105" spans="1:5" ht="12.75">
      <c r="A105" s="36" t="s">
        <v>54</v>
      </c>
      <c r="E105" s="37" t="s">
        <v>400</v>
      </c>
    </row>
    <row r="106" spans="1:5" ht="153">
      <c r="A106" t="s">
        <v>55</v>
      </c>
      <c r="E106" s="35" t="s">
        <v>215</v>
      </c>
    </row>
    <row r="107" spans="1:16" ht="12.75">
      <c r="A107" s="25" t="s">
        <v>46</v>
      </c>
      <c s="29" t="s">
        <v>401</v>
      </c>
      <c s="29" t="s">
        <v>395</v>
      </c>
      <c s="25" t="s">
        <v>220</v>
      </c>
      <c s="30" t="s">
        <v>396</v>
      </c>
      <c s="31" t="s">
        <v>169</v>
      </c>
      <c s="32">
        <v>382</v>
      </c>
      <c s="33">
        <v>0</v>
      </c>
      <c s="33">
        <f>ROUND(ROUND(H107,0)*ROUND(G107,1),0)</f>
      </c>
      <c s="31" t="s">
        <v>51</v>
      </c>
      <c r="O107">
        <f>(I107*21)/100</f>
      </c>
      <c t="s">
        <v>24</v>
      </c>
    </row>
    <row r="108" spans="1:5" ht="12.75">
      <c r="A108" s="34" t="s">
        <v>52</v>
      </c>
      <c r="E108" s="35" t="s">
        <v>402</v>
      </c>
    </row>
    <row r="109" spans="1:5" ht="12.75">
      <c r="A109" s="36" t="s">
        <v>54</v>
      </c>
      <c r="E109" s="37" t="s">
        <v>403</v>
      </c>
    </row>
    <row r="110" spans="1:5" ht="153">
      <c r="A110" t="s">
        <v>55</v>
      </c>
      <c r="E110" s="35" t="s">
        <v>215</v>
      </c>
    </row>
    <row r="111" spans="1:16" ht="12.75">
      <c r="A111" s="25" t="s">
        <v>46</v>
      </c>
      <c s="29" t="s">
        <v>404</v>
      </c>
      <c s="29" t="s">
        <v>395</v>
      </c>
      <c s="25" t="s">
        <v>405</v>
      </c>
      <c s="30" t="s">
        <v>396</v>
      </c>
      <c s="31" t="s">
        <v>169</v>
      </c>
      <c s="32">
        <v>115.5</v>
      </c>
      <c s="33">
        <v>0</v>
      </c>
      <c s="33">
        <f>ROUND(ROUND(H111,0)*ROUND(G111,1),0)</f>
      </c>
      <c s="31" t="s">
        <v>51</v>
      </c>
      <c r="O111">
        <f>(I111*21)/100</f>
      </c>
      <c t="s">
        <v>24</v>
      </c>
    </row>
    <row r="112" spans="1:5" ht="25.5">
      <c r="A112" s="34" t="s">
        <v>52</v>
      </c>
      <c r="E112" s="35" t="s">
        <v>406</v>
      </c>
    </row>
    <row r="113" spans="1:5" ht="12.75">
      <c r="A113" s="36" t="s">
        <v>54</v>
      </c>
      <c r="E113" s="37" t="s">
        <v>407</v>
      </c>
    </row>
    <row r="114" spans="1:5" ht="153">
      <c r="A114" t="s">
        <v>55</v>
      </c>
      <c r="E114" s="35" t="s">
        <v>215</v>
      </c>
    </row>
    <row r="115" spans="1:16" ht="12.75">
      <c r="A115" s="25" t="s">
        <v>46</v>
      </c>
      <c s="29" t="s">
        <v>408</v>
      </c>
      <c s="29" t="s">
        <v>409</v>
      </c>
      <c s="25" t="s">
        <v>90</v>
      </c>
      <c s="30" t="s">
        <v>410</v>
      </c>
      <c s="31" t="s">
        <v>169</v>
      </c>
      <c s="32">
        <v>117.5</v>
      </c>
      <c s="33">
        <v>0</v>
      </c>
      <c s="33">
        <f>ROUND(ROUND(H115,0)*ROUND(G115,1),0)</f>
      </c>
      <c s="31" t="s">
        <v>51</v>
      </c>
      <c r="O115">
        <f>(I115*21)/100</f>
      </c>
      <c t="s">
        <v>24</v>
      </c>
    </row>
    <row r="116" spans="1:5" ht="25.5">
      <c r="A116" s="34" t="s">
        <v>52</v>
      </c>
      <c r="E116" s="35" t="s">
        <v>411</v>
      </c>
    </row>
    <row r="117" spans="1:5" ht="38.25">
      <c r="A117" s="36" t="s">
        <v>54</v>
      </c>
      <c r="E117" s="37" t="s">
        <v>412</v>
      </c>
    </row>
    <row r="118" spans="1:5" ht="153">
      <c r="A118" t="s">
        <v>55</v>
      </c>
      <c r="E118" s="35" t="s">
        <v>215</v>
      </c>
    </row>
    <row r="119" spans="1:16" ht="12.75">
      <c r="A119" s="25" t="s">
        <v>46</v>
      </c>
      <c s="29" t="s">
        <v>413</v>
      </c>
      <c s="29" t="s">
        <v>409</v>
      </c>
      <c s="25" t="s">
        <v>96</v>
      </c>
      <c s="30" t="s">
        <v>410</v>
      </c>
      <c s="31" t="s">
        <v>169</v>
      </c>
      <c s="32">
        <v>32.5</v>
      </c>
      <c s="33">
        <v>0</v>
      </c>
      <c s="33">
        <f>ROUND(ROUND(H119,0)*ROUND(G119,1),0)</f>
      </c>
      <c s="31" t="s">
        <v>51</v>
      </c>
      <c r="O119">
        <f>(I119*21)/100</f>
      </c>
      <c t="s">
        <v>24</v>
      </c>
    </row>
    <row r="120" spans="1:5" ht="12.75">
      <c r="A120" s="34" t="s">
        <v>52</v>
      </c>
      <c r="E120" s="35" t="s">
        <v>414</v>
      </c>
    </row>
    <row r="121" spans="1:5" ht="12.75">
      <c r="A121" s="36" t="s">
        <v>54</v>
      </c>
      <c r="E121" s="37" t="s">
        <v>415</v>
      </c>
    </row>
    <row r="122" spans="1:5" ht="153">
      <c r="A122" t="s">
        <v>55</v>
      </c>
      <c r="E122" s="35" t="s">
        <v>215</v>
      </c>
    </row>
    <row r="123" spans="1:16" ht="12.75">
      <c r="A123" s="25" t="s">
        <v>46</v>
      </c>
      <c s="29" t="s">
        <v>265</v>
      </c>
      <c s="29" t="s">
        <v>391</v>
      </c>
      <c s="25" t="s">
        <v>220</v>
      </c>
      <c s="30" t="s">
        <v>416</v>
      </c>
      <c s="31" t="s">
        <v>169</v>
      </c>
      <c s="32">
        <v>13</v>
      </c>
      <c s="33">
        <v>0</v>
      </c>
      <c s="33">
        <f>ROUND(ROUND(H123,0)*ROUND(G123,1),0)</f>
      </c>
      <c s="31" t="s">
        <v>51</v>
      </c>
      <c r="O123">
        <f>(I123*21)/100</f>
      </c>
      <c t="s">
        <v>24</v>
      </c>
    </row>
    <row r="124" spans="1:5" ht="12.75">
      <c r="A124" s="34" t="s">
        <v>52</v>
      </c>
      <c r="E124" s="35" t="s">
        <v>417</v>
      </c>
    </row>
    <row r="125" spans="1:5" ht="12.75">
      <c r="A125" s="36" t="s">
        <v>54</v>
      </c>
      <c r="E125" s="37" t="s">
        <v>418</v>
      </c>
    </row>
    <row r="126" spans="1:5" ht="153">
      <c r="A126" t="s">
        <v>55</v>
      </c>
      <c r="E126" s="35" t="s">
        <v>215</v>
      </c>
    </row>
    <row r="127" spans="1:16" ht="12.75">
      <c r="A127" s="25" t="s">
        <v>46</v>
      </c>
      <c s="29" t="s">
        <v>269</v>
      </c>
      <c s="29" t="s">
        <v>395</v>
      </c>
      <c s="25" t="s">
        <v>419</v>
      </c>
      <c s="30" t="s">
        <v>396</v>
      </c>
      <c s="31" t="s">
        <v>169</v>
      </c>
      <c s="32">
        <v>238</v>
      </c>
      <c s="33">
        <v>0</v>
      </c>
      <c s="33">
        <f>ROUND(ROUND(H127,0)*ROUND(G127,1),0)</f>
      </c>
      <c s="31" t="s">
        <v>51</v>
      </c>
      <c r="O127">
        <f>(I127*21)/100</f>
      </c>
      <c t="s">
        <v>24</v>
      </c>
    </row>
    <row r="128" spans="1:5" ht="12.75">
      <c r="A128" s="34" t="s">
        <v>52</v>
      </c>
      <c r="E128" s="35" t="s">
        <v>420</v>
      </c>
    </row>
    <row r="129" spans="1:5" ht="12.75">
      <c r="A129" s="36" t="s">
        <v>54</v>
      </c>
      <c r="E129" s="37" t="s">
        <v>421</v>
      </c>
    </row>
    <row r="130" spans="1:5" ht="153">
      <c r="A130" t="s">
        <v>55</v>
      </c>
      <c r="E130" s="35" t="s">
        <v>215</v>
      </c>
    </row>
    <row r="131" spans="1:16" ht="12.75">
      <c r="A131" s="25" t="s">
        <v>46</v>
      </c>
      <c s="29" t="s">
        <v>422</v>
      </c>
      <c s="29" t="s">
        <v>395</v>
      </c>
      <c s="25" t="s">
        <v>423</v>
      </c>
      <c s="30" t="s">
        <v>396</v>
      </c>
      <c s="31" t="s">
        <v>169</v>
      </c>
      <c s="32">
        <v>245</v>
      </c>
      <c s="33">
        <v>0</v>
      </c>
      <c s="33">
        <f>ROUND(ROUND(H131,0)*ROUND(G131,1),0)</f>
      </c>
      <c s="31" t="s">
        <v>51</v>
      </c>
      <c r="O131">
        <f>(I131*21)/100</f>
      </c>
      <c t="s">
        <v>24</v>
      </c>
    </row>
    <row r="132" spans="1:5" ht="12.75">
      <c r="A132" s="34" t="s">
        <v>52</v>
      </c>
      <c r="E132" s="35" t="s">
        <v>424</v>
      </c>
    </row>
    <row r="133" spans="1:5" ht="12.75">
      <c r="A133" s="36" t="s">
        <v>54</v>
      </c>
      <c r="E133" s="37" t="s">
        <v>425</v>
      </c>
    </row>
    <row r="134" spans="1:5" ht="153">
      <c r="A134" t="s">
        <v>55</v>
      </c>
      <c r="E134" s="35" t="s">
        <v>215</v>
      </c>
    </row>
    <row r="135" spans="1:16" ht="12.75">
      <c r="A135" s="25" t="s">
        <v>46</v>
      </c>
      <c s="29" t="s">
        <v>274</v>
      </c>
      <c s="29" t="s">
        <v>395</v>
      </c>
      <c s="25" t="s">
        <v>426</v>
      </c>
      <c s="30" t="s">
        <v>396</v>
      </c>
      <c s="31" t="s">
        <v>169</v>
      </c>
      <c s="32">
        <v>105</v>
      </c>
      <c s="33">
        <v>0</v>
      </c>
      <c s="33">
        <f>ROUND(ROUND(H135,0)*ROUND(G135,1),0)</f>
      </c>
      <c s="31" t="s">
        <v>51</v>
      </c>
      <c r="O135">
        <f>(I135*21)/100</f>
      </c>
      <c t="s">
        <v>24</v>
      </c>
    </row>
    <row r="136" spans="1:5" ht="12.75">
      <c r="A136" s="34" t="s">
        <v>52</v>
      </c>
      <c r="E136" s="35" t="s">
        <v>427</v>
      </c>
    </row>
    <row r="137" spans="1:5" ht="12.75">
      <c r="A137" s="36" t="s">
        <v>54</v>
      </c>
      <c r="E137" s="37" t="s">
        <v>428</v>
      </c>
    </row>
    <row r="138" spans="1:5" ht="153">
      <c r="A138" t="s">
        <v>55</v>
      </c>
      <c r="E138" s="35" t="s">
        <v>215</v>
      </c>
    </row>
    <row r="139" spans="1:16" ht="12.75">
      <c r="A139" s="25" t="s">
        <v>46</v>
      </c>
      <c s="29" t="s">
        <v>279</v>
      </c>
      <c s="29" t="s">
        <v>230</v>
      </c>
      <c s="25" t="s">
        <v>48</v>
      </c>
      <c s="30" t="s">
        <v>231</v>
      </c>
      <c s="31" t="s">
        <v>169</v>
      </c>
      <c s="32">
        <v>109.5</v>
      </c>
      <c s="33">
        <v>0</v>
      </c>
      <c s="33">
        <f>ROUND(ROUND(H139,0)*ROUND(G139,1),0)</f>
      </c>
      <c s="31" t="s">
        <v>51</v>
      </c>
      <c r="O139">
        <f>(I139*21)/100</f>
      </c>
      <c t="s">
        <v>24</v>
      </c>
    </row>
    <row r="140" spans="1:5" ht="12.75">
      <c r="A140" s="34" t="s">
        <v>52</v>
      </c>
      <c r="E140" s="35" t="s">
        <v>48</v>
      </c>
    </row>
    <row r="141" spans="1:5" ht="12.75">
      <c r="A141" s="36" t="s">
        <v>54</v>
      </c>
      <c r="E141" s="37" t="s">
        <v>429</v>
      </c>
    </row>
    <row r="142" spans="1:5" ht="89.25">
      <c r="A142" t="s">
        <v>55</v>
      </c>
      <c r="E142" s="35" t="s">
        <v>228</v>
      </c>
    </row>
    <row r="143" spans="1:18" ht="12.75" customHeight="1">
      <c r="A143" s="6" t="s">
        <v>44</v>
      </c>
      <c s="6"/>
      <c s="40" t="s">
        <v>39</v>
      </c>
      <c s="6"/>
      <c s="27" t="s">
        <v>264</v>
      </c>
      <c s="6"/>
      <c s="6"/>
      <c s="6"/>
      <c s="41">
        <f>0+Q143</f>
      </c>
      <c s="6"/>
      <c r="O143">
        <f>0+R143</f>
      </c>
      <c r="Q143">
        <f>0+I144+I148+I152+I156+I160+I164</f>
      </c>
      <c>
        <f>0+O144+O148+O152+O156+O160+O164</f>
      </c>
    </row>
    <row r="144" spans="1:16" ht="12.75">
      <c r="A144" s="25" t="s">
        <v>46</v>
      </c>
      <c s="29" t="s">
        <v>430</v>
      </c>
      <c s="29" t="s">
        <v>270</v>
      </c>
      <c s="25" t="s">
        <v>48</v>
      </c>
      <c s="30" t="s">
        <v>271</v>
      </c>
      <c s="31" t="s">
        <v>74</v>
      </c>
      <c s="32">
        <v>2</v>
      </c>
      <c s="33">
        <v>0</v>
      </c>
      <c s="33">
        <f>ROUND(ROUND(H144,0)*ROUND(G144,1),0)</f>
      </c>
      <c s="31" t="s">
        <v>51</v>
      </c>
      <c r="O144">
        <f>(I144*21)/100</f>
      </c>
      <c t="s">
        <v>24</v>
      </c>
    </row>
    <row r="145" spans="1:5" ht="12.75">
      <c r="A145" s="34" t="s">
        <v>52</v>
      </c>
      <c r="E145" s="35" t="s">
        <v>431</v>
      </c>
    </row>
    <row r="146" spans="1:5" ht="12.75">
      <c r="A146" s="36" t="s">
        <v>54</v>
      </c>
      <c r="E146" s="37" t="s">
        <v>48</v>
      </c>
    </row>
    <row r="147" spans="1:5" ht="25.5">
      <c r="A147" t="s">
        <v>55</v>
      </c>
      <c r="E147" s="35" t="s">
        <v>273</v>
      </c>
    </row>
    <row r="148" spans="1:16" ht="12.75">
      <c r="A148" s="25" t="s">
        <v>46</v>
      </c>
      <c s="29" t="s">
        <v>216</v>
      </c>
      <c s="29" t="s">
        <v>288</v>
      </c>
      <c s="25" t="s">
        <v>90</v>
      </c>
      <c s="30" t="s">
        <v>289</v>
      </c>
      <c s="31" t="s">
        <v>129</v>
      </c>
      <c s="32">
        <v>206</v>
      </c>
      <c s="33">
        <v>0</v>
      </c>
      <c s="33">
        <f>ROUND(ROUND(H148,0)*ROUND(G148,1),0)</f>
      </c>
      <c s="31" t="s">
        <v>51</v>
      </c>
      <c r="O148">
        <f>(I148*21)/100</f>
      </c>
      <c t="s">
        <v>24</v>
      </c>
    </row>
    <row r="149" spans="1:5" ht="12.75">
      <c r="A149" s="34" t="s">
        <v>52</v>
      </c>
      <c r="E149" s="35" t="s">
        <v>432</v>
      </c>
    </row>
    <row r="150" spans="1:5" ht="12.75">
      <c r="A150" s="36" t="s">
        <v>54</v>
      </c>
      <c r="E150" s="37" t="s">
        <v>433</v>
      </c>
    </row>
    <row r="151" spans="1:5" ht="51">
      <c r="A151" t="s">
        <v>55</v>
      </c>
      <c r="E151" s="35" t="s">
        <v>292</v>
      </c>
    </row>
    <row r="152" spans="1:16" ht="12.75">
      <c r="A152" s="25" t="s">
        <v>46</v>
      </c>
      <c s="29" t="s">
        <v>219</v>
      </c>
      <c s="29" t="s">
        <v>434</v>
      </c>
      <c s="25" t="s">
        <v>90</v>
      </c>
      <c s="30" t="s">
        <v>435</v>
      </c>
      <c s="31" t="s">
        <v>129</v>
      </c>
      <c s="32">
        <v>1298</v>
      </c>
      <c s="33">
        <v>0</v>
      </c>
      <c s="33">
        <f>ROUND(ROUND(H152,0)*ROUND(G152,1),0)</f>
      </c>
      <c s="31" t="s">
        <v>51</v>
      </c>
      <c r="O152">
        <f>(I152*21)/100</f>
      </c>
      <c t="s">
        <v>24</v>
      </c>
    </row>
    <row r="153" spans="1:5" ht="12.75">
      <c r="A153" s="34" t="s">
        <v>52</v>
      </c>
      <c r="E153" s="35" t="s">
        <v>436</v>
      </c>
    </row>
    <row r="154" spans="1:5" ht="12.75">
      <c r="A154" s="36" t="s">
        <v>54</v>
      </c>
      <c r="E154" s="37" t="s">
        <v>437</v>
      </c>
    </row>
    <row r="155" spans="1:5" ht="51">
      <c r="A155" t="s">
        <v>55</v>
      </c>
      <c r="E155" s="35" t="s">
        <v>292</v>
      </c>
    </row>
    <row r="156" spans="1:16" ht="12.75">
      <c r="A156" s="25" t="s">
        <v>46</v>
      </c>
      <c s="29" t="s">
        <v>223</v>
      </c>
      <c s="29" t="s">
        <v>438</v>
      </c>
      <c s="25" t="s">
        <v>48</v>
      </c>
      <c s="30" t="s">
        <v>439</v>
      </c>
      <c s="31" t="s">
        <v>129</v>
      </c>
      <c s="32">
        <v>13.5</v>
      </c>
      <c s="33">
        <v>0</v>
      </c>
      <c s="33">
        <f>ROUND(ROUND(H156,0)*ROUND(G156,1),0)</f>
      </c>
      <c s="31" t="s">
        <v>51</v>
      </c>
      <c r="O156">
        <f>(I156*21)/100</f>
      </c>
      <c t="s">
        <v>24</v>
      </c>
    </row>
    <row r="157" spans="1:5" ht="12.75">
      <c r="A157" s="34" t="s">
        <v>52</v>
      </c>
      <c r="E157" s="35" t="s">
        <v>48</v>
      </c>
    </row>
    <row r="158" spans="1:5" ht="12.75">
      <c r="A158" s="36" t="s">
        <v>54</v>
      </c>
      <c r="E158" s="37" t="s">
        <v>440</v>
      </c>
    </row>
    <row r="159" spans="1:5" ht="51">
      <c r="A159" t="s">
        <v>55</v>
      </c>
      <c r="E159" s="35" t="s">
        <v>303</v>
      </c>
    </row>
    <row r="160" spans="1:16" ht="12.75">
      <c r="A160" s="25" t="s">
        <v>46</v>
      </c>
      <c s="29" t="s">
        <v>229</v>
      </c>
      <c s="29" t="s">
        <v>441</v>
      </c>
      <c s="25" t="s">
        <v>48</v>
      </c>
      <c s="30" t="s">
        <v>315</v>
      </c>
      <c s="31" t="s">
        <v>74</v>
      </c>
      <c s="32">
        <v>6</v>
      </c>
      <c s="33">
        <v>0</v>
      </c>
      <c s="33">
        <f>ROUND(ROUND(H160,0)*ROUND(G160,1),0)</f>
      </c>
      <c s="31" t="s">
        <v>51</v>
      </c>
      <c r="O160">
        <f>(I160*21)/100</f>
      </c>
      <c t="s">
        <v>24</v>
      </c>
    </row>
    <row r="161" spans="1:5" ht="12.75">
      <c r="A161" s="34" t="s">
        <v>52</v>
      </c>
      <c r="E161" s="35" t="s">
        <v>48</v>
      </c>
    </row>
    <row r="162" spans="1:5" ht="12.75">
      <c r="A162" s="36" t="s">
        <v>54</v>
      </c>
      <c r="E162" s="37" t="s">
        <v>48</v>
      </c>
    </row>
    <row r="163" spans="1:5" ht="89.25">
      <c r="A163" t="s">
        <v>55</v>
      </c>
      <c r="E163" s="35" t="s">
        <v>317</v>
      </c>
    </row>
    <row r="164" spans="1:16" ht="12.75">
      <c r="A164" s="25" t="s">
        <v>46</v>
      </c>
      <c s="29" t="s">
        <v>442</v>
      </c>
      <c s="29" t="s">
        <v>319</v>
      </c>
      <c s="25" t="s">
        <v>48</v>
      </c>
      <c s="30" t="s">
        <v>320</v>
      </c>
      <c s="31" t="s">
        <v>74</v>
      </c>
      <c s="32">
        <v>20</v>
      </c>
      <c s="33">
        <v>0</v>
      </c>
      <c s="33">
        <f>ROUND(ROUND(H164,0)*ROUND(G164,1),0)</f>
      </c>
      <c s="31" t="s">
        <v>51</v>
      </c>
      <c r="O164">
        <f>(I164*21)/100</f>
      </c>
      <c t="s">
        <v>24</v>
      </c>
    </row>
    <row r="165" spans="1:5" ht="12.75">
      <c r="A165" s="34" t="s">
        <v>52</v>
      </c>
      <c r="E165" s="35" t="s">
        <v>443</v>
      </c>
    </row>
    <row r="166" spans="1:5" ht="12.75">
      <c r="A166" s="36" t="s">
        <v>54</v>
      </c>
      <c r="E166" s="37" t="s">
        <v>48</v>
      </c>
    </row>
    <row r="167" spans="1:5" ht="76.5">
      <c r="A167" t="s">
        <v>55</v>
      </c>
      <c r="E167" s="35" t="s">
        <v>322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0+O9+O18+O35+O40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21</v>
      </c>
      <c s="38">
        <f>0+I9+I18+I35+I40</f>
      </c>
      <c s="10"/>
      <c r="O3" t="s">
        <v>18</v>
      </c>
      <c t="s">
        <v>23</v>
      </c>
    </row>
    <row r="4" spans="1:16" ht="15" customHeight="1">
      <c r="A4" t="s">
        <v>16</v>
      </c>
      <c s="12" t="s">
        <v>444</v>
      </c>
      <c s="13" t="s">
        <v>445</v>
      </c>
      <c s="1"/>
      <c s="14" t="s">
        <v>446</v>
      </c>
      <c s="12"/>
      <c s="1"/>
      <c s="11"/>
      <c s="11"/>
      <c s="1"/>
      <c r="O4" t="s">
        <v>19</v>
      </c>
      <c t="s">
        <v>23</v>
      </c>
    </row>
    <row r="5" spans="1:16" ht="12.75" customHeight="1">
      <c r="A5" t="s">
        <v>447</v>
      </c>
      <c s="16" t="s">
        <v>17</v>
      </c>
      <c s="17" t="s">
        <v>21</v>
      </c>
      <c s="6"/>
      <c s="18" t="s">
        <v>448</v>
      </c>
      <c s="16"/>
      <c s="16"/>
      <c s="6"/>
      <c s="6"/>
      <c s="6"/>
      <c r="O5" t="s">
        <v>20</v>
      </c>
      <c t="s">
        <v>24</v>
      </c>
    </row>
    <row r="6" spans="1:10" ht="12.75" customHeight="1">
      <c r="A6" s="15" t="s">
        <v>27</v>
      </c>
      <c s="15" t="s">
        <v>28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23</v>
      </c>
      <c s="15" t="s">
        <v>21</v>
      </c>
      <c s="15" t="s">
        <v>24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23</v>
      </c>
      <c s="19"/>
      <c s="27" t="s">
        <v>26</v>
      </c>
      <c s="19"/>
      <c s="19"/>
      <c s="19"/>
      <c s="28">
        <f>0+Q9</f>
      </c>
      <c s="19"/>
      <c r="O9">
        <f>0+R9</f>
      </c>
      <c r="Q9">
        <f>0+I10+I14</f>
      </c>
      <c>
        <f>0+O10+O14</f>
      </c>
    </row>
    <row r="10" spans="1:16" ht="12.75">
      <c r="A10" s="25" t="s">
        <v>46</v>
      </c>
      <c s="29" t="s">
        <v>21</v>
      </c>
      <c s="29" t="s">
        <v>107</v>
      </c>
      <c s="25" t="s">
        <v>48</v>
      </c>
      <c s="30" t="s">
        <v>108</v>
      </c>
      <c s="31" t="s">
        <v>109</v>
      </c>
      <c s="32">
        <v>6.7</v>
      </c>
      <c s="33">
        <v>0</v>
      </c>
      <c s="33">
        <f>ROUND(ROUND(H10,0)*ROUND(G10,1),0)</f>
      </c>
      <c s="31" t="s">
        <v>51</v>
      </c>
      <c r="O10">
        <f>(I10*21)/100</f>
      </c>
      <c t="s">
        <v>24</v>
      </c>
    </row>
    <row r="11" spans="1:5" ht="12.75">
      <c r="A11" s="34" t="s">
        <v>52</v>
      </c>
      <c r="E11" s="35" t="s">
        <v>450</v>
      </c>
    </row>
    <row r="12" spans="1:5" ht="38.25">
      <c r="A12" s="36" t="s">
        <v>54</v>
      </c>
      <c r="E12" s="37" t="s">
        <v>451</v>
      </c>
    </row>
    <row r="13" spans="1:5" ht="25.5">
      <c r="A13" t="s">
        <v>55</v>
      </c>
      <c r="E13" s="35" t="s">
        <v>112</v>
      </c>
    </row>
    <row r="14" spans="1:16" ht="12.75">
      <c r="A14" s="25" t="s">
        <v>46</v>
      </c>
      <c s="29" t="s">
        <v>24</v>
      </c>
      <c s="29" t="s">
        <v>113</v>
      </c>
      <c s="25" t="s">
        <v>48</v>
      </c>
      <c s="30" t="s">
        <v>114</v>
      </c>
      <c s="31" t="s">
        <v>109</v>
      </c>
      <c s="32">
        <v>3.6</v>
      </c>
      <c s="33">
        <v>0</v>
      </c>
      <c s="33">
        <f>ROUND(ROUND(H14,0)*ROUND(G14,1),0)</f>
      </c>
      <c s="31" t="s">
        <v>51</v>
      </c>
      <c r="O14">
        <f>(I14*21)/100</f>
      </c>
      <c t="s">
        <v>24</v>
      </c>
    </row>
    <row r="15" spans="1:5" ht="12.75">
      <c r="A15" s="34" t="s">
        <v>52</v>
      </c>
      <c r="E15" s="35" t="s">
        <v>115</v>
      </c>
    </row>
    <row r="16" spans="1:5" ht="12.75">
      <c r="A16" s="36" t="s">
        <v>54</v>
      </c>
      <c r="E16" s="37" t="s">
        <v>452</v>
      </c>
    </row>
    <row r="17" spans="1:5" ht="25.5">
      <c r="A17" t="s">
        <v>55</v>
      </c>
      <c r="E17" s="35" t="s">
        <v>112</v>
      </c>
    </row>
    <row r="18" spans="1:18" ht="12.75" customHeight="1">
      <c r="A18" s="6" t="s">
        <v>44</v>
      </c>
      <c s="6"/>
      <c s="40" t="s">
        <v>21</v>
      </c>
      <c s="6"/>
      <c s="27" t="s">
        <v>117</v>
      </c>
      <c s="6"/>
      <c s="6"/>
      <c s="6"/>
      <c s="41">
        <f>0+Q18</f>
      </c>
      <c s="6"/>
      <c r="O18">
        <f>0+R18</f>
      </c>
      <c r="Q18">
        <f>0+I19+I23+I27+I31</f>
      </c>
      <c>
        <f>0+O19+O23+O27+O31</f>
      </c>
    </row>
    <row r="19" spans="1:16" ht="12.75">
      <c r="A19" s="25" t="s">
        <v>46</v>
      </c>
      <c s="29" t="s">
        <v>22</v>
      </c>
      <c s="29" t="s">
        <v>118</v>
      </c>
      <c s="25" t="s">
        <v>48</v>
      </c>
      <c s="30" t="s">
        <v>119</v>
      </c>
      <c s="31" t="s">
        <v>109</v>
      </c>
      <c s="32">
        <v>3.6</v>
      </c>
      <c s="33">
        <v>0</v>
      </c>
      <c s="33">
        <f>ROUND(ROUND(H19,0)*ROUND(G19,1),0)</f>
      </c>
      <c s="31" t="s">
        <v>51</v>
      </c>
      <c r="O19">
        <f>(I19*21)/100</f>
      </c>
      <c t="s">
        <v>24</v>
      </c>
    </row>
    <row r="20" spans="1:5" ht="12.75">
      <c r="A20" s="34" t="s">
        <v>52</v>
      </c>
      <c r="E20" s="35" t="s">
        <v>453</v>
      </c>
    </row>
    <row r="21" spans="1:5" ht="12.75">
      <c r="A21" s="36" t="s">
        <v>54</v>
      </c>
      <c r="E21" s="37" t="s">
        <v>452</v>
      </c>
    </row>
    <row r="22" spans="1:5" ht="63.75">
      <c r="A22" t="s">
        <v>55</v>
      </c>
      <c r="E22" s="35" t="s">
        <v>122</v>
      </c>
    </row>
    <row r="23" spans="1:16" ht="12.75">
      <c r="A23" s="25" t="s">
        <v>46</v>
      </c>
      <c s="29" t="s">
        <v>32</v>
      </c>
      <c s="29" t="s">
        <v>348</v>
      </c>
      <c s="25" t="s">
        <v>48</v>
      </c>
      <c s="30" t="s">
        <v>349</v>
      </c>
      <c s="31" t="s">
        <v>109</v>
      </c>
      <c s="32">
        <v>5.2</v>
      </c>
      <c s="33">
        <v>0</v>
      </c>
      <c s="33">
        <f>ROUND(ROUND(H23,0)*ROUND(G23,1),0)</f>
      </c>
      <c s="31" t="s">
        <v>51</v>
      </c>
      <c r="O23">
        <f>(I23*21)/100</f>
      </c>
      <c t="s">
        <v>24</v>
      </c>
    </row>
    <row r="24" spans="1:5" ht="12.75">
      <c r="A24" s="34" t="s">
        <v>52</v>
      </c>
      <c r="E24" s="35" t="s">
        <v>453</v>
      </c>
    </row>
    <row r="25" spans="1:5" ht="38.25">
      <c r="A25" s="36" t="s">
        <v>54</v>
      </c>
      <c r="E25" s="37" t="s">
        <v>454</v>
      </c>
    </row>
    <row r="26" spans="1:5" ht="63.75">
      <c r="A26" t="s">
        <v>55</v>
      </c>
      <c r="E26" s="35" t="s">
        <v>122</v>
      </c>
    </row>
    <row r="27" spans="1:16" ht="12.75">
      <c r="A27" s="25" t="s">
        <v>46</v>
      </c>
      <c s="29" t="s">
        <v>34</v>
      </c>
      <c s="29" t="s">
        <v>356</v>
      </c>
      <c s="25" t="s">
        <v>48</v>
      </c>
      <c s="30" t="s">
        <v>357</v>
      </c>
      <c s="31" t="s">
        <v>109</v>
      </c>
      <c s="32">
        <v>1.5</v>
      </c>
      <c s="33">
        <v>0</v>
      </c>
      <c s="33">
        <f>ROUND(ROUND(H27,0)*ROUND(G27,1),0)</f>
      </c>
      <c s="31" t="s">
        <v>51</v>
      </c>
      <c r="O27">
        <f>(I27*21)/100</f>
      </c>
      <c t="s">
        <v>24</v>
      </c>
    </row>
    <row r="28" spans="1:5" ht="12.75">
      <c r="A28" s="34" t="s">
        <v>52</v>
      </c>
      <c r="E28" s="35" t="s">
        <v>455</v>
      </c>
    </row>
    <row r="29" spans="1:5" ht="12.75">
      <c r="A29" s="36" t="s">
        <v>54</v>
      </c>
      <c r="E29" s="37" t="s">
        <v>456</v>
      </c>
    </row>
    <row r="30" spans="1:5" ht="63.75">
      <c r="A30" t="s">
        <v>55</v>
      </c>
      <c r="E30" s="35" t="s">
        <v>122</v>
      </c>
    </row>
    <row r="31" spans="1:16" ht="12.75">
      <c r="A31" s="25" t="s">
        <v>46</v>
      </c>
      <c s="29" t="s">
        <v>36</v>
      </c>
      <c s="29" t="s">
        <v>123</v>
      </c>
      <c s="25" t="s">
        <v>48</v>
      </c>
      <c s="30" t="s">
        <v>124</v>
      </c>
      <c s="31" t="s">
        <v>109</v>
      </c>
      <c s="32">
        <v>1</v>
      </c>
      <c s="33">
        <v>0</v>
      </c>
      <c s="33">
        <f>ROUND(ROUND(H31,0)*ROUND(G31,1),0)</f>
      </c>
      <c s="31" t="s">
        <v>51</v>
      </c>
      <c r="O31">
        <f>(I31*21)/100</f>
      </c>
      <c t="s">
        <v>24</v>
      </c>
    </row>
    <row r="32" spans="1:5" ht="12.75">
      <c r="A32" s="34" t="s">
        <v>52</v>
      </c>
      <c r="E32" s="35" t="s">
        <v>457</v>
      </c>
    </row>
    <row r="33" spans="1:5" ht="12.75">
      <c r="A33" s="36" t="s">
        <v>54</v>
      </c>
      <c r="E33" s="37" t="s">
        <v>458</v>
      </c>
    </row>
    <row r="34" spans="1:5" ht="63.75">
      <c r="A34" t="s">
        <v>55</v>
      </c>
      <c r="E34" s="35" t="s">
        <v>122</v>
      </c>
    </row>
    <row r="35" spans="1:18" ht="12.75" customHeight="1">
      <c r="A35" s="6" t="s">
        <v>44</v>
      </c>
      <c s="6"/>
      <c s="40" t="s">
        <v>22</v>
      </c>
      <c s="6"/>
      <c s="27" t="s">
        <v>459</v>
      </c>
      <c s="6"/>
      <c s="6"/>
      <c s="6"/>
      <c s="41">
        <f>0+Q35</f>
      </c>
      <c s="6"/>
      <c r="O35">
        <f>0+R35</f>
      </c>
      <c r="Q35">
        <f>0+I36</f>
      </c>
      <c>
        <f>0+O36</f>
      </c>
    </row>
    <row r="36" spans="1:16" ht="12.75">
      <c r="A36" s="25" t="s">
        <v>46</v>
      </c>
      <c s="29" t="s">
        <v>71</v>
      </c>
      <c s="29" t="s">
        <v>460</v>
      </c>
      <c s="25" t="s">
        <v>48</v>
      </c>
      <c s="30" t="s">
        <v>461</v>
      </c>
      <c s="31" t="s">
        <v>296</v>
      </c>
      <c s="32">
        <v>8</v>
      </c>
      <c s="33">
        <v>0</v>
      </c>
      <c s="33">
        <f>ROUND(ROUND(H36,0)*ROUND(G36,1),0)</f>
      </c>
      <c s="31" t="s">
        <v>51</v>
      </c>
      <c r="O36">
        <f>(I36*21)/100</f>
      </c>
      <c t="s">
        <v>24</v>
      </c>
    </row>
    <row r="37" spans="1:5" ht="12.75">
      <c r="A37" s="34" t="s">
        <v>52</v>
      </c>
      <c r="E37" s="35" t="s">
        <v>48</v>
      </c>
    </row>
    <row r="38" spans="1:5" ht="12.75">
      <c r="A38" s="36" t="s">
        <v>54</v>
      </c>
      <c r="E38" s="37" t="s">
        <v>48</v>
      </c>
    </row>
    <row r="39" spans="1:5" ht="12.75">
      <c r="A39" t="s">
        <v>55</v>
      </c>
      <c r="E39" s="35" t="s">
        <v>48</v>
      </c>
    </row>
    <row r="40" spans="1:18" ht="12.75" customHeight="1">
      <c r="A40" s="6" t="s">
        <v>44</v>
      </c>
      <c s="6"/>
      <c s="40" t="s">
        <v>34</v>
      </c>
      <c s="6"/>
      <c s="27" t="s">
        <v>179</v>
      </c>
      <c s="6"/>
      <c s="6"/>
      <c s="6"/>
      <c s="41">
        <f>0+Q40</f>
      </c>
      <c s="6"/>
      <c r="O40">
        <f>0+R40</f>
      </c>
      <c r="Q40">
        <f>0+I41</f>
      </c>
      <c>
        <f>0+O41</f>
      </c>
    </row>
    <row r="41" spans="1:16" ht="12.75">
      <c r="A41" s="25" t="s">
        <v>46</v>
      </c>
      <c s="29" t="s">
        <v>76</v>
      </c>
      <c s="29" t="s">
        <v>395</v>
      </c>
      <c s="25" t="s">
        <v>48</v>
      </c>
      <c s="30" t="s">
        <v>396</v>
      </c>
      <c s="31" t="s">
        <v>169</v>
      </c>
      <c s="32">
        <v>160</v>
      </c>
      <c s="33">
        <v>0</v>
      </c>
      <c s="33">
        <f>ROUND(ROUND(H41,0)*ROUND(G41,1),0)</f>
      </c>
      <c s="31" t="s">
        <v>51</v>
      </c>
      <c r="O41">
        <f>(I41*21)/100</f>
      </c>
      <c t="s">
        <v>24</v>
      </c>
    </row>
    <row r="42" spans="1:5" ht="12.75">
      <c r="A42" s="34" t="s">
        <v>52</v>
      </c>
      <c r="E42" s="35" t="s">
        <v>462</v>
      </c>
    </row>
    <row r="43" spans="1:5" ht="12.75">
      <c r="A43" s="36" t="s">
        <v>54</v>
      </c>
      <c r="E43" s="37" t="s">
        <v>463</v>
      </c>
    </row>
    <row r="44" spans="1:5" ht="153">
      <c r="A44" t="s">
        <v>55</v>
      </c>
      <c r="E44" s="35" t="s">
        <v>215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/>
      <c s="9"/>
      <c s="8" t="s">
        <v>464</v>
      </c>
      <c s="38">
        <f>0+I8</f>
      </c>
      <c s="10"/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464</v>
      </c>
      <c s="6"/>
      <c s="18" t="s">
        <v>465</v>
      </c>
      <c s="16"/>
      <c s="16"/>
      <c s="19"/>
      <c s="19"/>
      <c s="6"/>
      <c r="O4" t="s">
        <v>19</v>
      </c>
      <c t="s">
        <v>23</v>
      </c>
    </row>
    <row r="5" spans="1:16" ht="12.75" customHeight="1">
      <c r="A5" s="15" t="s">
        <v>27</v>
      </c>
      <c s="15" t="s">
        <v>28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23</v>
      </c>
      <c s="15" t="s">
        <v>21</v>
      </c>
      <c s="15" t="s">
        <v>24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23</v>
      </c>
      <c s="19"/>
      <c s="27" t="s">
        <v>26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21</v>
      </c>
      <c s="29" t="s">
        <v>466</v>
      </c>
      <c s="25" t="s">
        <v>48</v>
      </c>
      <c s="30" t="s">
        <v>467</v>
      </c>
      <c s="31" t="s">
        <v>50</v>
      </c>
      <c s="32">
        <v>1</v>
      </c>
      <c s="33">
        <v>0</v>
      </c>
      <c s="33">
        <f>ROUND(ROUND(H9,0)*ROUND(G9,1),0)</f>
      </c>
      <c s="31" t="s">
        <v>51</v>
      </c>
      <c r="O9">
        <f>(I9*21)/100</f>
      </c>
      <c t="s">
        <v>24</v>
      </c>
    </row>
    <row r="10" spans="1:5" ht="140.25">
      <c r="A10" s="34" t="s">
        <v>52</v>
      </c>
      <c r="E10" s="35" t="s">
        <v>468</v>
      </c>
    </row>
    <row r="11" spans="1:5" ht="12.75">
      <c r="A11" s="36" t="s">
        <v>54</v>
      </c>
      <c r="E11" s="37" t="s">
        <v>48</v>
      </c>
    </row>
    <row r="12" spans="1:5" ht="12.75">
      <c r="A12" t="s">
        <v>55</v>
      </c>
      <c r="E12" s="35" t="s">
        <v>63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0+O8+O13+O22+O31+O40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/>
      <c s="9"/>
      <c s="8" t="s">
        <v>469</v>
      </c>
      <c s="38">
        <f>0+I8+I13+I22+I31+I40</f>
      </c>
      <c s="10"/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469</v>
      </c>
      <c s="6"/>
      <c s="18" t="s">
        <v>470</v>
      </c>
      <c s="16"/>
      <c s="16"/>
      <c s="19"/>
      <c s="19"/>
      <c s="6"/>
      <c r="O4" t="s">
        <v>19</v>
      </c>
      <c t="s">
        <v>23</v>
      </c>
    </row>
    <row r="5" spans="1:16" ht="12.75" customHeight="1">
      <c r="A5" s="15" t="s">
        <v>27</v>
      </c>
      <c s="15" t="s">
        <v>28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23</v>
      </c>
      <c s="15" t="s">
        <v>21</v>
      </c>
      <c s="15" t="s">
        <v>24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23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21</v>
      </c>
      <c s="29" t="s">
        <v>107</v>
      </c>
      <c s="25" t="s">
        <v>48</v>
      </c>
      <c s="30" t="s">
        <v>108</v>
      </c>
      <c s="31" t="s">
        <v>109</v>
      </c>
      <c s="32">
        <v>125.4</v>
      </c>
      <c s="33">
        <v>0</v>
      </c>
      <c s="33">
        <f>ROUND(ROUND(H9,0)*ROUND(G9,1),0)</f>
      </c>
      <c s="31" t="s">
        <v>51</v>
      </c>
      <c r="O9">
        <f>(I9*21)/100</f>
      </c>
      <c t="s">
        <v>24</v>
      </c>
    </row>
    <row r="10" spans="1:5" ht="12.75">
      <c r="A10" s="34" t="s">
        <v>52</v>
      </c>
      <c r="E10" s="35" t="s">
        <v>471</v>
      </c>
    </row>
    <row r="11" spans="1:5" ht="12.75">
      <c r="A11" s="36" t="s">
        <v>54</v>
      </c>
      <c r="E11" s="37" t="s">
        <v>472</v>
      </c>
    </row>
    <row r="12" spans="1:5" ht="25.5">
      <c r="A12" t="s">
        <v>55</v>
      </c>
      <c r="E12" s="35" t="s">
        <v>112</v>
      </c>
    </row>
    <row r="13" spans="1:18" ht="12.75" customHeight="1">
      <c r="A13" s="6" t="s">
        <v>44</v>
      </c>
      <c s="6"/>
      <c s="40" t="s">
        <v>21</v>
      </c>
      <c s="6"/>
      <c s="27" t="s">
        <v>473</v>
      </c>
      <c s="6"/>
      <c s="6"/>
      <c s="6"/>
      <c s="41">
        <f>0+Q13</f>
      </c>
      <c s="6"/>
      <c r="O13">
        <f>0+R13</f>
      </c>
      <c r="Q13">
        <f>0+I14+I18</f>
      </c>
      <c>
        <f>0+O14+O18</f>
      </c>
    </row>
    <row r="14" spans="1:16" ht="12.75">
      <c r="A14" s="25" t="s">
        <v>46</v>
      </c>
      <c s="29" t="s">
        <v>32</v>
      </c>
      <c s="29" t="s">
        <v>474</v>
      </c>
      <c s="25" t="s">
        <v>48</v>
      </c>
      <c s="30" t="s">
        <v>475</v>
      </c>
      <c s="31" t="s">
        <v>109</v>
      </c>
      <c s="32">
        <v>125.4</v>
      </c>
      <c s="33">
        <v>0</v>
      </c>
      <c s="33">
        <f>ROUND(ROUND(H14,0)*ROUND(G14,1),0)</f>
      </c>
      <c s="31" t="s">
        <v>51</v>
      </c>
      <c r="O14">
        <f>(I14*21)/100</f>
      </c>
      <c t="s">
        <v>24</v>
      </c>
    </row>
    <row r="15" spans="1:5" ht="12.75">
      <c r="A15" s="34" t="s">
        <v>52</v>
      </c>
      <c r="E15" s="35" t="s">
        <v>476</v>
      </c>
    </row>
    <row r="16" spans="1:5" ht="12.75">
      <c r="A16" s="36" t="s">
        <v>54</v>
      </c>
      <c r="E16" s="37" t="s">
        <v>477</v>
      </c>
    </row>
    <row r="17" spans="1:5" ht="318.75">
      <c r="A17" t="s">
        <v>55</v>
      </c>
      <c r="E17" s="35" t="s">
        <v>159</v>
      </c>
    </row>
    <row r="18" spans="1:16" ht="12.75">
      <c r="A18" s="25" t="s">
        <v>46</v>
      </c>
      <c s="29" t="s">
        <v>39</v>
      </c>
      <c s="29" t="s">
        <v>478</v>
      </c>
      <c s="25" t="s">
        <v>48</v>
      </c>
      <c s="30" t="s">
        <v>479</v>
      </c>
      <c s="31" t="s">
        <v>109</v>
      </c>
      <c s="32">
        <v>103.8</v>
      </c>
      <c s="33">
        <v>0</v>
      </c>
      <c s="33">
        <f>ROUND(ROUND(H18,0)*ROUND(G18,1),0)</f>
      </c>
      <c s="31" t="s">
        <v>51</v>
      </c>
      <c r="O18">
        <f>(I18*21)/100</f>
      </c>
      <c t="s">
        <v>24</v>
      </c>
    </row>
    <row r="19" spans="1:5" ht="25.5">
      <c r="A19" s="34" t="s">
        <v>52</v>
      </c>
      <c r="E19" s="35" t="s">
        <v>480</v>
      </c>
    </row>
    <row r="20" spans="1:5" ht="12.75">
      <c r="A20" s="36" t="s">
        <v>54</v>
      </c>
      <c r="E20" s="37" t="s">
        <v>481</v>
      </c>
    </row>
    <row r="21" spans="1:5" ht="293.25">
      <c r="A21" t="s">
        <v>55</v>
      </c>
      <c r="E21" s="35" t="s">
        <v>482</v>
      </c>
    </row>
    <row r="22" spans="1:18" ht="12.75" customHeight="1">
      <c r="A22" s="6" t="s">
        <v>44</v>
      </c>
      <c s="6"/>
      <c s="40" t="s">
        <v>32</v>
      </c>
      <c s="6"/>
      <c s="27" t="s">
        <v>483</v>
      </c>
      <c s="6"/>
      <c s="6"/>
      <c s="6"/>
      <c s="41">
        <f>0+Q22</f>
      </c>
      <c s="6"/>
      <c r="O22">
        <f>0+R22</f>
      </c>
      <c r="Q22">
        <f>0+I23+I27</f>
      </c>
      <c>
        <f>0+O23+O27</f>
      </c>
    </row>
    <row r="23" spans="1:16" ht="12.75">
      <c r="A23" s="25" t="s">
        <v>46</v>
      </c>
      <c s="29" t="s">
        <v>41</v>
      </c>
      <c s="29" t="s">
        <v>484</v>
      </c>
      <c s="25" t="s">
        <v>48</v>
      </c>
      <c s="30" t="s">
        <v>485</v>
      </c>
      <c s="31" t="s">
        <v>109</v>
      </c>
      <c s="32">
        <v>2.1</v>
      </c>
      <c s="33">
        <v>0</v>
      </c>
      <c s="33">
        <f>ROUND(ROUND(H23,0)*ROUND(G23,1),0)</f>
      </c>
      <c s="31" t="s">
        <v>51</v>
      </c>
      <c r="O23">
        <f>(I23*21)/100</f>
      </c>
      <c t="s">
        <v>24</v>
      </c>
    </row>
    <row r="24" spans="1:5" ht="12.75">
      <c r="A24" s="34" t="s">
        <v>52</v>
      </c>
      <c r="E24" s="35" t="s">
        <v>486</v>
      </c>
    </row>
    <row r="25" spans="1:5" ht="12.75">
      <c r="A25" s="36" t="s">
        <v>54</v>
      </c>
      <c r="E25" s="37" t="s">
        <v>487</v>
      </c>
    </row>
    <row r="26" spans="1:5" ht="369.75">
      <c r="A26" t="s">
        <v>55</v>
      </c>
      <c r="E26" s="35" t="s">
        <v>488</v>
      </c>
    </row>
    <row r="27" spans="1:16" ht="12.75">
      <c r="A27" s="25" t="s">
        <v>46</v>
      </c>
      <c s="29" t="s">
        <v>43</v>
      </c>
      <c s="29" t="s">
        <v>489</v>
      </c>
      <c s="25" t="s">
        <v>48</v>
      </c>
      <c s="30" t="s">
        <v>490</v>
      </c>
      <c s="31" t="s">
        <v>109</v>
      </c>
      <c s="32">
        <v>6.5</v>
      </c>
      <c s="33">
        <v>0</v>
      </c>
      <c s="33">
        <f>ROUND(ROUND(H27,0)*ROUND(G27,1),0)</f>
      </c>
      <c s="31" t="s">
        <v>51</v>
      </c>
      <c r="O27">
        <f>(I27*21)/100</f>
      </c>
      <c t="s">
        <v>24</v>
      </c>
    </row>
    <row r="28" spans="1:5" ht="12.75">
      <c r="A28" s="34" t="s">
        <v>52</v>
      </c>
      <c r="E28" s="35" t="s">
        <v>491</v>
      </c>
    </row>
    <row r="29" spans="1:5" ht="12.75">
      <c r="A29" s="36" t="s">
        <v>54</v>
      </c>
      <c r="E29" s="37" t="s">
        <v>492</v>
      </c>
    </row>
    <row r="30" spans="1:5" ht="369.75">
      <c r="A30" t="s">
        <v>55</v>
      </c>
      <c r="E30" s="35" t="s">
        <v>488</v>
      </c>
    </row>
    <row r="31" spans="1:18" ht="12.75" customHeight="1">
      <c r="A31" s="6" t="s">
        <v>44</v>
      </c>
      <c s="6"/>
      <c s="40" t="s">
        <v>76</v>
      </c>
      <c s="6"/>
      <c s="27" t="s">
        <v>493</v>
      </c>
      <c s="6"/>
      <c s="6"/>
      <c s="6"/>
      <c s="41">
        <f>0+Q31</f>
      </c>
      <c s="6"/>
      <c r="O31">
        <f>0+R31</f>
      </c>
      <c r="Q31">
        <f>0+I32+I36</f>
      </c>
      <c>
        <f>0+O32+O36</f>
      </c>
    </row>
    <row r="32" spans="1:16" ht="12.75">
      <c r="A32" s="25" t="s">
        <v>46</v>
      </c>
      <c s="29" t="s">
        <v>88</v>
      </c>
      <c s="29" t="s">
        <v>494</v>
      </c>
      <c s="25" t="s">
        <v>48</v>
      </c>
      <c s="30" t="s">
        <v>495</v>
      </c>
      <c s="31" t="s">
        <v>74</v>
      </c>
      <c s="32">
        <v>21</v>
      </c>
      <c s="33">
        <v>0</v>
      </c>
      <c s="33">
        <f>ROUND(ROUND(H32,0)*ROUND(G32,1),0)</f>
      </c>
      <c s="31" t="s">
        <v>51</v>
      </c>
      <c r="O32">
        <f>(I32*21)/100</f>
      </c>
      <c t="s">
        <v>24</v>
      </c>
    </row>
    <row r="33" spans="1:5" ht="25.5">
      <c r="A33" s="34" t="s">
        <v>52</v>
      </c>
      <c r="E33" s="35" t="s">
        <v>496</v>
      </c>
    </row>
    <row r="34" spans="1:5" ht="12.75">
      <c r="A34" s="36" t="s">
        <v>54</v>
      </c>
      <c r="E34" s="37" t="s">
        <v>48</v>
      </c>
    </row>
    <row r="35" spans="1:5" ht="76.5">
      <c r="A35" t="s">
        <v>55</v>
      </c>
      <c r="E35" s="35" t="s">
        <v>497</v>
      </c>
    </row>
    <row r="36" spans="1:16" ht="12.75">
      <c r="A36" s="25" t="s">
        <v>46</v>
      </c>
      <c s="29" t="s">
        <v>95</v>
      </c>
      <c s="29" t="s">
        <v>498</v>
      </c>
      <c s="25" t="s">
        <v>48</v>
      </c>
      <c s="30" t="s">
        <v>499</v>
      </c>
      <c s="31" t="s">
        <v>74</v>
      </c>
      <c s="32">
        <v>5</v>
      </c>
      <c s="33">
        <v>0</v>
      </c>
      <c s="33">
        <f>ROUND(ROUND(H36,0)*ROUND(G36,1),0)</f>
      </c>
      <c s="31" t="s">
        <v>51</v>
      </c>
      <c r="O36">
        <f>(I36*21)/100</f>
      </c>
      <c t="s">
        <v>24</v>
      </c>
    </row>
    <row r="37" spans="1:5" ht="12.75">
      <c r="A37" s="34" t="s">
        <v>52</v>
      </c>
      <c r="E37" s="35" t="s">
        <v>500</v>
      </c>
    </row>
    <row r="38" spans="1:5" ht="12.75">
      <c r="A38" s="36" t="s">
        <v>54</v>
      </c>
      <c r="E38" s="37" t="s">
        <v>48</v>
      </c>
    </row>
    <row r="39" spans="1:5" ht="25.5">
      <c r="A39" t="s">
        <v>55</v>
      </c>
      <c r="E39" s="35" t="s">
        <v>501</v>
      </c>
    </row>
    <row r="40" spans="1:18" ht="12.75" customHeight="1">
      <c r="A40" s="6" t="s">
        <v>44</v>
      </c>
      <c s="6"/>
      <c s="40" t="s">
        <v>39</v>
      </c>
      <c s="6"/>
      <c s="27" t="s">
        <v>264</v>
      </c>
      <c s="6"/>
      <c s="6"/>
      <c s="6"/>
      <c s="41">
        <f>0+Q40</f>
      </c>
      <c s="6"/>
      <c r="O40">
        <f>0+R40</f>
      </c>
      <c r="Q40">
        <f>0+I41+I45</f>
      </c>
      <c>
        <f>0+O41+O45</f>
      </c>
    </row>
    <row r="41" spans="1:16" ht="12.75">
      <c r="A41" s="25" t="s">
        <v>46</v>
      </c>
      <c s="29" t="s">
        <v>147</v>
      </c>
      <c s="29" t="s">
        <v>502</v>
      </c>
      <c s="25" t="s">
        <v>48</v>
      </c>
      <c s="30" t="s">
        <v>503</v>
      </c>
      <c s="31" t="s">
        <v>129</v>
      </c>
      <c s="32">
        <v>42</v>
      </c>
      <c s="33">
        <v>0</v>
      </c>
      <c s="33">
        <f>ROUND(ROUND(H41,0)*ROUND(G41,1),0)</f>
      </c>
      <c s="31" t="s">
        <v>51</v>
      </c>
      <c r="O41">
        <f>(I41*21)/100</f>
      </c>
      <c t="s">
        <v>24</v>
      </c>
    </row>
    <row r="42" spans="1:5" ht="25.5">
      <c r="A42" s="34" t="s">
        <v>52</v>
      </c>
      <c r="E42" s="35" t="s">
        <v>504</v>
      </c>
    </row>
    <row r="43" spans="1:5" ht="12.75">
      <c r="A43" s="36" t="s">
        <v>54</v>
      </c>
      <c r="E43" s="37" t="s">
        <v>505</v>
      </c>
    </row>
    <row r="44" spans="1:5" ht="76.5">
      <c r="A44" t="s">
        <v>55</v>
      </c>
      <c r="E44" s="35" t="s">
        <v>506</v>
      </c>
    </row>
    <row r="45" spans="1:16" ht="12.75">
      <c r="A45" s="25" t="s">
        <v>46</v>
      </c>
      <c s="29" t="s">
        <v>98</v>
      </c>
      <c s="29" t="s">
        <v>314</v>
      </c>
      <c s="25" t="s">
        <v>48</v>
      </c>
      <c s="30" t="s">
        <v>315</v>
      </c>
      <c s="31" t="s">
        <v>74</v>
      </c>
      <c s="32">
        <v>6</v>
      </c>
      <c s="33">
        <v>0</v>
      </c>
      <c s="33">
        <f>ROUND(ROUND(H45,0)*ROUND(G45,1),0)</f>
      </c>
      <c s="31" t="s">
        <v>51</v>
      </c>
      <c r="O45">
        <f>(I45*21)/100</f>
      </c>
      <c t="s">
        <v>24</v>
      </c>
    </row>
    <row r="46" spans="1:5" ht="12.75">
      <c r="A46" s="34" t="s">
        <v>52</v>
      </c>
      <c r="E46" s="35" t="s">
        <v>316</v>
      </c>
    </row>
    <row r="47" spans="1:5" ht="12.75">
      <c r="A47" s="36" t="s">
        <v>54</v>
      </c>
      <c r="E47" s="37" t="s">
        <v>48</v>
      </c>
    </row>
    <row r="48" spans="1:5" ht="89.25">
      <c r="A48" t="s">
        <v>55</v>
      </c>
      <c r="E48" s="35" t="s">
        <v>317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/>
      <c s="9"/>
      <c s="8" t="s">
        <v>507</v>
      </c>
      <c s="38">
        <f>0+I8</f>
      </c>
      <c s="10"/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507</v>
      </c>
      <c s="6"/>
      <c s="18" t="s">
        <v>508</v>
      </c>
      <c s="16"/>
      <c s="16"/>
      <c s="19"/>
      <c s="19"/>
      <c s="6"/>
      <c r="O4" t="s">
        <v>19</v>
      </c>
      <c t="s">
        <v>23</v>
      </c>
    </row>
    <row r="5" spans="1:16" ht="12.75" customHeight="1">
      <c r="A5" s="15" t="s">
        <v>27</v>
      </c>
      <c s="15" t="s">
        <v>28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23</v>
      </c>
      <c s="15" t="s">
        <v>21</v>
      </c>
      <c s="15" t="s">
        <v>24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76</v>
      </c>
      <c s="19"/>
      <c s="27" t="s">
        <v>263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21</v>
      </c>
      <c s="29" t="s">
        <v>509</v>
      </c>
      <c s="25" t="s">
        <v>48</v>
      </c>
      <c s="30" t="s">
        <v>510</v>
      </c>
      <c s="31" t="s">
        <v>50</v>
      </c>
      <c s="32">
        <v>1</v>
      </c>
      <c s="33">
        <v>0</v>
      </c>
      <c s="33">
        <f>ROUND(ROUND(H9,0)*ROUND(G9,1),0)</f>
      </c>
      <c s="31" t="s">
        <v>51</v>
      </c>
      <c r="O9">
        <f>(I9*21)/100</f>
      </c>
      <c t="s">
        <v>24</v>
      </c>
    </row>
    <row r="10" spans="1:5" ht="12.75">
      <c r="A10" s="34" t="s">
        <v>52</v>
      </c>
      <c r="E10" s="35" t="s">
        <v>511</v>
      </c>
    </row>
    <row r="11" spans="1:5" ht="12.75">
      <c r="A11" s="36" t="s">
        <v>54</v>
      </c>
      <c r="E11" s="37" t="s">
        <v>48</v>
      </c>
    </row>
    <row r="12" spans="1:5" ht="12.75">
      <c r="A12" t="s">
        <v>55</v>
      </c>
      <c r="E12" s="35" t="s">
        <v>48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/>
      <c s="9"/>
      <c s="8" t="s">
        <v>512</v>
      </c>
      <c s="38">
        <f>0+I8</f>
      </c>
      <c s="10"/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512</v>
      </c>
      <c s="6"/>
      <c s="18" t="s">
        <v>513</v>
      </c>
      <c s="16"/>
      <c s="16"/>
      <c s="19"/>
      <c s="19"/>
      <c s="6"/>
      <c r="O4" t="s">
        <v>19</v>
      </c>
      <c t="s">
        <v>23</v>
      </c>
    </row>
    <row r="5" spans="1:16" ht="12.75" customHeight="1">
      <c r="A5" s="15" t="s">
        <v>27</v>
      </c>
      <c s="15" t="s">
        <v>28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23</v>
      </c>
      <c s="15" t="s">
        <v>21</v>
      </c>
      <c s="15" t="s">
        <v>24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76</v>
      </c>
      <c s="19"/>
      <c s="27" t="s">
        <v>263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21</v>
      </c>
      <c s="29" t="s">
        <v>514</v>
      </c>
      <c s="25" t="s">
        <v>48</v>
      </c>
      <c s="30" t="s">
        <v>515</v>
      </c>
      <c s="31" t="s">
        <v>50</v>
      </c>
      <c s="32">
        <v>1</v>
      </c>
      <c s="33">
        <v>0</v>
      </c>
      <c s="33">
        <f>ROUND(ROUND(H9,0)*ROUND(G9,1),0)</f>
      </c>
      <c s="31" t="s">
        <v>51</v>
      </c>
      <c r="O9">
        <f>(I9*21)/100</f>
      </c>
      <c t="s">
        <v>24</v>
      </c>
    </row>
    <row r="10" spans="1:5" ht="12.75">
      <c r="A10" s="34" t="s">
        <v>52</v>
      </c>
      <c r="E10" s="35" t="s">
        <v>511</v>
      </c>
    </row>
    <row r="11" spans="1:5" ht="12.75">
      <c r="A11" s="36" t="s">
        <v>54</v>
      </c>
      <c r="E11" s="37" t="s">
        <v>48</v>
      </c>
    </row>
    <row r="12" spans="1:5" ht="12.75">
      <c r="A12" t="s">
        <v>55</v>
      </c>
      <c r="E12" s="35" t="s">
        <v>48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