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O 303.1 - Stoka A20..." sheetId="2" r:id="rId2"/>
    <sheet name="02 - SO 303.2 - Stoka B" sheetId="3" r:id="rId3"/>
    <sheet name="02 - SO 304 - Vodovod" sheetId="4" r:id="rId4"/>
    <sheet name="03 - Vedlejší a ostatní n..." sheetId="5" r:id="rId5"/>
    <sheet name="Seznam figur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'01 - SO 303.1 - Stoka A20...'!$C$96:$K$370</definedName>
    <definedName name="_xlnm.Print_Area" localSheetId="1">'01 - SO 303.1 - Stoka A20...'!$C$4:$J$41,'01 - SO 303.1 - Stoka A20...'!$C$47:$J$76,'01 - SO 303.1 - Stoka A20...'!$C$82:$K$370</definedName>
    <definedName name="_xlnm.Print_Titles" localSheetId="1">'01 - SO 303.1 - Stoka A20...'!$96:$96</definedName>
    <definedName name="_xlnm._FilterDatabase" localSheetId="2" hidden="1">'02 - SO 303.2 - Stoka B'!$C$95:$K$259</definedName>
    <definedName name="_xlnm.Print_Area" localSheetId="2">'02 - SO 303.2 - Stoka B'!$C$4:$J$41,'02 - SO 303.2 - Stoka B'!$C$47:$J$75,'02 - SO 303.2 - Stoka B'!$C$81:$K$259</definedName>
    <definedName name="_xlnm.Print_Titles" localSheetId="2">'02 - SO 303.2 - Stoka B'!$95:$95</definedName>
    <definedName name="_xlnm._FilterDatabase" localSheetId="3" hidden="1">'02 - SO 304 - Vodovod'!$C$86:$K$447</definedName>
    <definedName name="_xlnm.Print_Area" localSheetId="3">'02 - SO 304 - Vodovod'!$C$4:$J$39,'02 - SO 304 - Vodovod'!$C$45:$J$68,'02 - SO 304 - Vodovod'!$C$74:$K$447</definedName>
    <definedName name="_xlnm.Print_Titles" localSheetId="3">'02 - SO 304 - Vodovod'!$86:$86</definedName>
    <definedName name="_xlnm._FilterDatabase" localSheetId="4" hidden="1">'03 - Vedlejší a ostatní n...'!$C$79:$K$90</definedName>
    <definedName name="_xlnm.Print_Area" localSheetId="4">'03 - Vedlejší a ostatní n...'!$C$4:$J$39,'03 - Vedlejší a ostatní n...'!$C$45:$J$61,'03 - Vedlejší a ostatní n...'!$C$67:$K$90</definedName>
    <definedName name="_xlnm.Print_Titles" localSheetId="4">'03 - Vedlejší a ostatní n...'!$79:$79</definedName>
    <definedName name="_xlnm.Print_Area" localSheetId="5">'Seznam figur'!$C$4:$G$367</definedName>
    <definedName name="_xlnm.Print_Titles" localSheetId="5">'Seznam figur'!$9:$9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59"/>
  <c i="5" r="J35"/>
  <c i="1" r="AX59"/>
  <c i="5"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70"/>
  <c i="4" r="J37"/>
  <c r="J36"/>
  <c i="1" r="AY58"/>
  <c i="4" r="J35"/>
  <c i="1" r="AX58"/>
  <c i="4" r="BI447"/>
  <c r="BH447"/>
  <c r="BG447"/>
  <c r="BF447"/>
  <c r="T447"/>
  <c r="T446"/>
  <c r="R447"/>
  <c r="R446"/>
  <c r="P447"/>
  <c r="P446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1"/>
  <c r="BH421"/>
  <c r="BG421"/>
  <c r="BF421"/>
  <c r="T421"/>
  <c r="R421"/>
  <c r="P421"/>
  <c r="BI418"/>
  <c r="BH418"/>
  <c r="BG418"/>
  <c r="BF418"/>
  <c r="T418"/>
  <c r="R418"/>
  <c r="P418"/>
  <c r="BI416"/>
  <c r="BH416"/>
  <c r="BG416"/>
  <c r="BF416"/>
  <c r="T416"/>
  <c r="R416"/>
  <c r="P416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10"/>
  <c r="BH410"/>
  <c r="BG410"/>
  <c r="BF410"/>
  <c r="T410"/>
  <c r="R410"/>
  <c r="P410"/>
  <c r="BI408"/>
  <c r="BH408"/>
  <c r="BG408"/>
  <c r="BF408"/>
  <c r="T408"/>
  <c r="R408"/>
  <c r="P408"/>
  <c r="BI407"/>
  <c r="BH407"/>
  <c r="BG407"/>
  <c r="BF407"/>
  <c r="T407"/>
  <c r="R407"/>
  <c r="P407"/>
  <c r="BI405"/>
  <c r="BH405"/>
  <c r="BG405"/>
  <c r="BF405"/>
  <c r="T405"/>
  <c r="R405"/>
  <c r="P405"/>
  <c r="BI404"/>
  <c r="BH404"/>
  <c r="BG404"/>
  <c r="BF404"/>
  <c r="T404"/>
  <c r="R404"/>
  <c r="P404"/>
  <c r="BI402"/>
  <c r="BH402"/>
  <c r="BG402"/>
  <c r="BF402"/>
  <c r="T402"/>
  <c r="R402"/>
  <c r="P402"/>
  <c r="BI401"/>
  <c r="BH401"/>
  <c r="BG401"/>
  <c r="BF401"/>
  <c r="T401"/>
  <c r="R401"/>
  <c r="P401"/>
  <c r="BI399"/>
  <c r="BH399"/>
  <c r="BG399"/>
  <c r="BF399"/>
  <c r="T399"/>
  <c r="R399"/>
  <c r="P399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1"/>
  <c r="BH391"/>
  <c r="BG391"/>
  <c r="BF391"/>
  <c r="T391"/>
  <c r="R391"/>
  <c r="P391"/>
  <c r="BI389"/>
  <c r="BH389"/>
  <c r="BG389"/>
  <c r="BF389"/>
  <c r="T389"/>
  <c r="R389"/>
  <c r="P389"/>
  <c r="BI388"/>
  <c r="BH388"/>
  <c r="BG388"/>
  <c r="BF388"/>
  <c r="T388"/>
  <c r="R388"/>
  <c r="P388"/>
  <c r="BI386"/>
  <c r="BH386"/>
  <c r="BG386"/>
  <c r="BF386"/>
  <c r="T386"/>
  <c r="R386"/>
  <c r="P386"/>
  <c r="BI385"/>
  <c r="BH385"/>
  <c r="BG385"/>
  <c r="BF385"/>
  <c r="T385"/>
  <c r="R385"/>
  <c r="P385"/>
  <c r="BI383"/>
  <c r="BH383"/>
  <c r="BG383"/>
  <c r="BF383"/>
  <c r="T383"/>
  <c r="R383"/>
  <c r="P383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7"/>
  <c r="BH377"/>
  <c r="BG377"/>
  <c r="BF377"/>
  <c r="T377"/>
  <c r="R377"/>
  <c r="P377"/>
  <c r="BI374"/>
  <c r="BH374"/>
  <c r="BG374"/>
  <c r="BF374"/>
  <c r="T374"/>
  <c r="R374"/>
  <c r="P374"/>
  <c r="BI372"/>
  <c r="BH372"/>
  <c r="BG372"/>
  <c r="BF372"/>
  <c r="T372"/>
  <c r="R372"/>
  <c r="P372"/>
  <c r="BI369"/>
  <c r="BH369"/>
  <c r="BG369"/>
  <c r="BF369"/>
  <c r="T369"/>
  <c r="R369"/>
  <c r="P369"/>
  <c r="BI367"/>
  <c r="BH367"/>
  <c r="BG367"/>
  <c r="BF367"/>
  <c r="T367"/>
  <c r="R367"/>
  <c r="P367"/>
  <c r="BI364"/>
  <c r="BH364"/>
  <c r="BG364"/>
  <c r="BF364"/>
  <c r="T364"/>
  <c r="R364"/>
  <c r="P364"/>
  <c r="BI362"/>
  <c r="BH362"/>
  <c r="BG362"/>
  <c r="BF362"/>
  <c r="T362"/>
  <c r="R362"/>
  <c r="P362"/>
  <c r="BI359"/>
  <c r="BH359"/>
  <c r="BG359"/>
  <c r="BF359"/>
  <c r="T359"/>
  <c r="R359"/>
  <c r="P359"/>
  <c r="BI357"/>
  <c r="BH357"/>
  <c r="BG357"/>
  <c r="BF357"/>
  <c r="T357"/>
  <c r="R357"/>
  <c r="P357"/>
  <c r="BI354"/>
  <c r="BH354"/>
  <c r="BG354"/>
  <c r="BF354"/>
  <c r="T354"/>
  <c r="R354"/>
  <c r="P354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6"/>
  <c r="BH196"/>
  <c r="BG196"/>
  <c r="BF196"/>
  <c r="T196"/>
  <c r="R196"/>
  <c r="P196"/>
  <c r="BI185"/>
  <c r="BH185"/>
  <c r="BG185"/>
  <c r="BF185"/>
  <c r="T185"/>
  <c r="R185"/>
  <c r="P185"/>
  <c r="BI182"/>
  <c r="BH182"/>
  <c r="BG182"/>
  <c r="BF182"/>
  <c r="T182"/>
  <c r="R182"/>
  <c r="P182"/>
  <c r="BI170"/>
  <c r="BH170"/>
  <c r="BG170"/>
  <c r="BF170"/>
  <c r="T170"/>
  <c r="R170"/>
  <c r="P170"/>
  <c r="BI168"/>
  <c r="BH168"/>
  <c r="BG168"/>
  <c r="BF168"/>
  <c r="T168"/>
  <c r="R168"/>
  <c r="P168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77"/>
  <c i="3" r="J39"/>
  <c r="J38"/>
  <c i="1" r="AY57"/>
  <c i="3" r="J37"/>
  <c i="1" r="AX57"/>
  <c i="3"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1"/>
  <c r="BH251"/>
  <c r="BG251"/>
  <c r="BF251"/>
  <c r="T251"/>
  <c r="T250"/>
  <c r="R251"/>
  <c r="R250"/>
  <c r="P251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4"/>
  <c r="BH184"/>
  <c r="BG184"/>
  <c r="BF184"/>
  <c r="T184"/>
  <c r="R184"/>
  <c r="P184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69"/>
  <c r="BH169"/>
  <c r="BG169"/>
  <c r="BF169"/>
  <c r="T169"/>
  <c r="R169"/>
  <c r="P169"/>
  <c r="BI167"/>
  <c r="BH167"/>
  <c r="BG167"/>
  <c r="BF167"/>
  <c r="T167"/>
  <c r="R167"/>
  <c r="P167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J93"/>
  <c r="J92"/>
  <c r="F92"/>
  <c r="F90"/>
  <c r="E88"/>
  <c r="J59"/>
  <c r="J58"/>
  <c r="F58"/>
  <c r="F56"/>
  <c r="E54"/>
  <c r="J20"/>
  <c r="E20"/>
  <c r="F93"/>
  <c r="J19"/>
  <c r="J14"/>
  <c r="J56"/>
  <c r="E7"/>
  <c r="E84"/>
  <c i="2" r="J39"/>
  <c r="J38"/>
  <c i="1" r="AY56"/>
  <c i="2" r="J37"/>
  <c i="1" r="AX56"/>
  <c i="2"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T354"/>
  <c r="R355"/>
  <c r="R354"/>
  <c r="P355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6"/>
  <c r="BH326"/>
  <c r="BG326"/>
  <c r="BF326"/>
  <c r="T326"/>
  <c r="R326"/>
  <c r="P326"/>
  <c r="BI325"/>
  <c r="BH325"/>
  <c r="BG325"/>
  <c r="BF325"/>
  <c r="T325"/>
  <c r="R325"/>
  <c r="P325"/>
  <c r="BI319"/>
  <c r="BH319"/>
  <c r="BG319"/>
  <c r="BF319"/>
  <c r="T319"/>
  <c r="R319"/>
  <c r="P319"/>
  <c r="BI314"/>
  <c r="BH314"/>
  <c r="BG314"/>
  <c r="BF314"/>
  <c r="T314"/>
  <c r="R314"/>
  <c r="P314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88"/>
  <c r="BH288"/>
  <c r="BG288"/>
  <c r="BF288"/>
  <c r="T288"/>
  <c r="R288"/>
  <c r="P288"/>
  <c r="BI286"/>
  <c r="BH286"/>
  <c r="BG286"/>
  <c r="BF286"/>
  <c r="T286"/>
  <c r="R286"/>
  <c r="P286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18"/>
  <c r="BH218"/>
  <c r="BG218"/>
  <c r="BF218"/>
  <c r="T218"/>
  <c r="R218"/>
  <c r="P218"/>
  <c r="BI213"/>
  <c r="BH213"/>
  <c r="BG213"/>
  <c r="BF213"/>
  <c r="T213"/>
  <c r="R213"/>
  <c r="P213"/>
  <c r="BI210"/>
  <c r="BH210"/>
  <c r="BG210"/>
  <c r="BF210"/>
  <c r="T210"/>
  <c r="R210"/>
  <c r="P210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88"/>
  <c r="BH188"/>
  <c r="BG188"/>
  <c r="BF188"/>
  <c r="T188"/>
  <c r="R188"/>
  <c r="P188"/>
  <c r="BI186"/>
  <c r="BH186"/>
  <c r="BG186"/>
  <c r="BF186"/>
  <c r="T186"/>
  <c r="R186"/>
  <c r="P186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5"/>
  <c r="BH105"/>
  <c r="BG105"/>
  <c r="BF105"/>
  <c r="T105"/>
  <c r="R105"/>
  <c r="P105"/>
  <c r="BI104"/>
  <c r="BH104"/>
  <c r="BG104"/>
  <c r="BF104"/>
  <c r="T104"/>
  <c r="R104"/>
  <c r="P104"/>
  <c r="BI100"/>
  <c r="BH100"/>
  <c r="BG100"/>
  <c r="BF100"/>
  <c r="T100"/>
  <c r="R100"/>
  <c r="P100"/>
  <c r="J94"/>
  <c r="J93"/>
  <c r="F93"/>
  <c r="F91"/>
  <c r="E89"/>
  <c r="J59"/>
  <c r="J58"/>
  <c r="F58"/>
  <c r="F56"/>
  <c r="E54"/>
  <c r="J20"/>
  <c r="E20"/>
  <c r="F59"/>
  <c r="J19"/>
  <c r="J14"/>
  <c r="J56"/>
  <c r="E7"/>
  <c r="E85"/>
  <c i="1" r="L50"/>
  <c r="AM50"/>
  <c r="AM49"/>
  <c r="L49"/>
  <c r="AM47"/>
  <c r="L47"/>
  <c r="L45"/>
  <c r="L44"/>
  <c i="5" r="BK90"/>
  <c i="4" r="BK442"/>
  <c r="J440"/>
  <c r="J418"/>
  <c r="J410"/>
  <c r="J391"/>
  <c r="BK386"/>
  <c r="J380"/>
  <c r="J364"/>
  <c r="BK348"/>
  <c r="J325"/>
  <c r="BK296"/>
  <c r="BK292"/>
  <c r="J290"/>
  <c r="BK287"/>
  <c r="BK281"/>
  <c r="J276"/>
  <c r="BK267"/>
  <c r="BK263"/>
  <c r="J247"/>
  <c r="BK242"/>
  <c r="J226"/>
  <c r="BK218"/>
  <c r="J196"/>
  <c r="J149"/>
  <c r="BK113"/>
  <c r="BK99"/>
  <c i="3" r="BK229"/>
  <c r="J224"/>
  <c r="J217"/>
  <c r="BK206"/>
  <c r="BK192"/>
  <c r="BK169"/>
  <c r="J113"/>
  <c r="J99"/>
  <c i="2" r="J368"/>
  <c r="J348"/>
  <c r="BK325"/>
  <c r="J307"/>
  <c r="J296"/>
  <c r="BK288"/>
  <c r="J269"/>
  <c r="J258"/>
  <c r="BK234"/>
  <c r="BK198"/>
  <c r="BK169"/>
  <c r="J131"/>
  <c r="BK118"/>
  <c r="J104"/>
  <c i="4" r="BK436"/>
  <c r="J416"/>
  <c r="J401"/>
  <c r="BK394"/>
  <c r="BK372"/>
  <c r="BK362"/>
  <c r="BK350"/>
  <c r="BK340"/>
  <c r="J323"/>
  <c r="BK314"/>
  <c r="BK301"/>
  <c r="J295"/>
  <c r="BK285"/>
  <c r="J279"/>
  <c r="BK270"/>
  <c r="J263"/>
  <c r="BK231"/>
  <c r="BK222"/>
  <c r="J213"/>
  <c r="J182"/>
  <c r="J151"/>
  <c r="J115"/>
  <c r="BK102"/>
  <c i="3" r="BK259"/>
  <c r="J254"/>
  <c r="BK242"/>
  <c r="BK227"/>
  <c r="J222"/>
  <c r="J213"/>
  <c r="J209"/>
  <c r="J198"/>
  <c r="BK184"/>
  <c r="BK167"/>
  <c r="BK154"/>
  <c r="BK148"/>
  <c r="J118"/>
  <c r="BK108"/>
  <c i="2" r="J355"/>
  <c r="J346"/>
  <c r="BK307"/>
  <c r="J281"/>
  <c r="J272"/>
  <c r="J262"/>
  <c r="J239"/>
  <c r="J229"/>
  <c r="BK173"/>
  <c r="J152"/>
  <c r="J119"/>
  <c i="5" r="J90"/>
  <c r="J88"/>
  <c r="BK83"/>
  <c i="4" r="BK430"/>
  <c r="J408"/>
  <c r="J396"/>
  <c r="BK389"/>
  <c r="BK359"/>
  <c r="J351"/>
  <c r="BK341"/>
  <c r="BK321"/>
  <c r="BK306"/>
  <c r="BK289"/>
  <c r="BK278"/>
  <c r="J268"/>
  <c r="BK262"/>
  <c r="J250"/>
  <c r="J238"/>
  <c r="J228"/>
  <c r="J223"/>
  <c r="BK205"/>
  <c r="BK159"/>
  <c r="J155"/>
  <c r="J131"/>
  <c r="J105"/>
  <c r="BK95"/>
  <c i="3" r="J248"/>
  <c r="BK238"/>
  <c r="J106"/>
  <c r="J101"/>
  <c i="2" r="BK355"/>
  <c r="BK335"/>
  <c r="BK308"/>
  <c r="J303"/>
  <c r="J286"/>
  <c r="J276"/>
  <c r="BK264"/>
  <c r="BK229"/>
  <c r="BK188"/>
  <c r="J169"/>
  <c r="BK123"/>
  <c r="BK109"/>
  <c i="4" r="BK438"/>
  <c r="BK434"/>
  <c r="BK418"/>
  <c r="BK411"/>
  <c r="BK405"/>
  <c r="BK392"/>
  <c r="BK382"/>
  <c r="J362"/>
  <c r="BK346"/>
  <c r="J341"/>
  <c r="J335"/>
  <c r="J326"/>
  <c r="J309"/>
  <c r="J302"/>
  <c r="J293"/>
  <c r="J285"/>
  <c r="BK279"/>
  <c r="BK274"/>
  <c r="J252"/>
  <c r="J231"/>
  <c r="BK227"/>
  <c r="J220"/>
  <c r="J205"/>
  <c r="BK149"/>
  <c r="BK115"/>
  <c r="J104"/>
  <c r="BK94"/>
  <c i="3" r="J244"/>
  <c r="J229"/>
  <c r="BK221"/>
  <c r="BK217"/>
  <c r="J210"/>
  <c r="BK205"/>
  <c r="BK193"/>
  <c r="BK180"/>
  <c r="BK156"/>
  <c r="J148"/>
  <c r="J126"/>
  <c r="BK118"/>
  <c r="BK105"/>
  <c r="BK101"/>
  <c i="2" r="BK348"/>
  <c r="BK338"/>
  <c r="J314"/>
  <c r="J308"/>
  <c r="BK301"/>
  <c r="J282"/>
  <c r="J274"/>
  <c r="BK269"/>
  <c r="BK266"/>
  <c r="J263"/>
  <c r="BK248"/>
  <c r="BK236"/>
  <c r="BK201"/>
  <c r="J186"/>
  <c r="J162"/>
  <c r="BK133"/>
  <c r="J121"/>
  <c r="BK113"/>
  <c i="4" r="BK200"/>
  <c r="BK131"/>
  <c r="J102"/>
  <c i="3" r="BK257"/>
  <c r="J226"/>
  <c r="BK218"/>
  <c r="BK214"/>
  <c r="BK195"/>
  <c r="BK178"/>
  <c r="BK145"/>
  <c r="J122"/>
  <c r="BK107"/>
  <c i="2" r="BK368"/>
  <c r="J361"/>
  <c r="J340"/>
  <c r="BK314"/>
  <c r="J309"/>
  <c r="J297"/>
  <c r="BK286"/>
  <c r="BK271"/>
  <c r="BK260"/>
  <c r="J243"/>
  <c r="BK210"/>
  <c r="J173"/>
  <c r="J163"/>
  <c r="BK110"/>
  <c r="BK100"/>
  <c i="4" r="J430"/>
  <c r="BK415"/>
  <c r="J402"/>
  <c r="BK398"/>
  <c r="J377"/>
  <c r="BK369"/>
  <c r="J359"/>
  <c r="BK349"/>
  <c r="J345"/>
  <c r="BK331"/>
  <c r="BK316"/>
  <c r="BK313"/>
  <c r="J299"/>
  <c r="J294"/>
  <c r="BK284"/>
  <c r="BK272"/>
  <c r="BK268"/>
  <c r="BK250"/>
  <c r="BK225"/>
  <c r="BK220"/>
  <c r="J200"/>
  <c r="J170"/>
  <c r="J146"/>
  <c r="BK90"/>
  <c i="3" r="J255"/>
  <c r="BK244"/>
  <c r="BK233"/>
  <c r="BK225"/>
  <c r="BK219"/>
  <c r="J211"/>
  <c r="BK207"/>
  <c r="BK200"/>
  <c r="BK191"/>
  <c r="J169"/>
  <c r="J156"/>
  <c r="J146"/>
  <c r="BK138"/>
  <c r="BK113"/>
  <c r="BK106"/>
  <c i="2" r="J350"/>
  <c r="J311"/>
  <c r="BK296"/>
  <c r="BK282"/>
  <c r="BK276"/>
  <c r="J266"/>
  <c r="J255"/>
  <c r="J236"/>
  <c r="J227"/>
  <c r="BK167"/>
  <c r="BK148"/>
  <c r="BK111"/>
  <c i="5" r="BK89"/>
  <c r="BK87"/>
  <c r="J86"/>
  <c i="4" r="J434"/>
  <c r="J426"/>
  <c r="J405"/>
  <c r="BK391"/>
  <c r="J367"/>
  <c r="J348"/>
  <c r="BK335"/>
  <c r="J316"/>
  <c r="BK304"/>
  <c r="J287"/>
  <c r="J272"/>
  <c r="J265"/>
  <c r="J255"/>
  <c r="J242"/>
  <c r="J232"/>
  <c r="BK226"/>
  <c r="J219"/>
  <c r="BK170"/>
  <c r="BK157"/>
  <c r="BK153"/>
  <c r="BK119"/>
  <c r="BK101"/>
  <c i="3" r="BK254"/>
  <c r="J242"/>
  <c r="J109"/>
  <c r="J102"/>
  <c i="2" r="BK365"/>
  <c r="J344"/>
  <c r="J325"/>
  <c r="BK305"/>
  <c r="J301"/>
  <c r="J275"/>
  <c r="BK261"/>
  <c r="BK228"/>
  <c r="BK213"/>
  <c r="J171"/>
  <c r="J133"/>
  <c r="J116"/>
  <c r="J105"/>
  <c i="4" r="J436"/>
  <c r="J421"/>
  <c r="J415"/>
  <c r="BK407"/>
  <c r="J399"/>
  <c r="J383"/>
  <c r="J372"/>
  <c r="J350"/>
  <c r="J343"/>
  <c r="J340"/>
  <c r="BK327"/>
  <c r="BK323"/>
  <c r="J307"/>
  <c r="J301"/>
  <c r="BK291"/>
  <c r="BK283"/>
  <c r="J278"/>
  <c r="J275"/>
  <c r="J267"/>
  <c r="BK247"/>
  <c r="J233"/>
  <c r="J225"/>
  <c r="J217"/>
  <c r="J153"/>
  <c r="BK146"/>
  <c r="J109"/>
  <c r="J99"/>
  <c r="J90"/>
  <c i="3" r="J238"/>
  <c r="BK224"/>
  <c r="J218"/>
  <c r="BK211"/>
  <c r="J208"/>
  <c r="J200"/>
  <c r="J191"/>
  <c r="J161"/>
  <c r="J150"/>
  <c r="J128"/>
  <c r="BK122"/>
  <c r="J108"/>
  <c r="BK102"/>
  <c i="2" r="J352"/>
  <c r="BK344"/>
  <c r="J326"/>
  <c r="BK310"/>
  <c r="J302"/>
  <c r="J294"/>
  <c r="BK277"/>
  <c r="BK272"/>
  <c r="J267"/>
  <c r="BK262"/>
  <c r="BK250"/>
  <c r="BK239"/>
  <c r="BK205"/>
  <c r="J188"/>
  <c r="BK152"/>
  <c r="BK131"/>
  <c r="J118"/>
  <c r="J111"/>
  <c i="5" r="J82"/>
  <c i="4" r="BK447"/>
  <c r="BK440"/>
  <c r="BK432"/>
  <c r="J411"/>
  <c r="J398"/>
  <c r="J388"/>
  <c r="J382"/>
  <c r="BK377"/>
  <c r="BK354"/>
  <c r="BK343"/>
  <c r="BK308"/>
  <c r="BK293"/>
  <c r="J289"/>
  <c r="J284"/>
  <c r="J280"/>
  <c r="J273"/>
  <c r="BK266"/>
  <c r="J262"/>
  <c r="BK240"/>
  <c r="BK232"/>
  <c r="J221"/>
  <c r="J210"/>
  <c r="BK182"/>
  <c r="J119"/>
  <c r="BK107"/>
  <c r="J95"/>
  <c i="3" r="J227"/>
  <c r="BK222"/>
  <c r="BK215"/>
  <c r="BK203"/>
  <c r="J180"/>
  <c r="BK146"/>
  <c r="BK126"/>
  <c r="BK109"/>
  <c i="2" r="J370"/>
  <c r="BK363"/>
  <c r="BK342"/>
  <c r="J335"/>
  <c r="BK311"/>
  <c r="BK303"/>
  <c r="J293"/>
  <c r="BK274"/>
  <c r="J268"/>
  <c r="BK255"/>
  <c r="J213"/>
  <c r="J201"/>
  <c r="J167"/>
  <c r="BK129"/>
  <c r="J109"/>
  <c i="5" r="BK84"/>
  <c i="4" r="BK421"/>
  <c r="BK404"/>
  <c r="BK396"/>
  <c r="J378"/>
  <c r="BK367"/>
  <c r="J352"/>
  <c r="BK347"/>
  <c r="J344"/>
  <c r="J327"/>
  <c r="BK315"/>
  <c r="BK302"/>
  <c r="J296"/>
  <c r="BK286"/>
  <c r="BK275"/>
  <c r="J269"/>
  <c r="BK255"/>
  <c r="BK229"/>
  <c r="BK221"/>
  <c r="BK214"/>
  <c r="J185"/>
  <c r="J159"/>
  <c r="J117"/>
  <c r="BK98"/>
  <c i="3" r="J259"/>
  <c r="J251"/>
  <c r="BK240"/>
  <c r="BK232"/>
  <c r="BK223"/>
  <c r="J215"/>
  <c r="BK210"/>
  <c r="J206"/>
  <c r="J195"/>
  <c r="J178"/>
  <c r="BK161"/>
  <c r="BK152"/>
  <c r="J145"/>
  <c r="BK128"/>
  <c r="BK111"/>
  <c i="2" r="BK361"/>
  <c r="BK326"/>
  <c r="J300"/>
  <c r="J288"/>
  <c r="J277"/>
  <c r="J271"/>
  <c r="BK258"/>
  <c r="BK245"/>
  <c r="BK230"/>
  <c r="BK175"/>
  <c r="BK162"/>
  <c r="BK121"/>
  <c r="BK104"/>
  <c i="5" r="BK88"/>
  <c r="BK86"/>
  <c r="BK82"/>
  <c i="4" r="BK428"/>
  <c r="J407"/>
  <c r="J394"/>
  <c r="J386"/>
  <c r="J354"/>
  <c r="J347"/>
  <c r="BK333"/>
  <c r="J314"/>
  <c r="BK299"/>
  <c r="J274"/>
  <c r="J266"/>
  <c r="J257"/>
  <c r="BK245"/>
  <c r="J240"/>
  <c r="J229"/>
  <c r="J224"/>
  <c r="J218"/>
  <c r="J168"/>
  <c r="J157"/>
  <c r="BK135"/>
  <c r="BK117"/>
  <c r="BK100"/>
  <c i="3" r="BK251"/>
  <c r="J240"/>
  <c r="BK116"/>
  <c r="J105"/>
  <c r="BK99"/>
  <c i="2" r="J363"/>
  <c r="J342"/>
  <c r="J319"/>
  <c r="BK304"/>
  <c r="BK299"/>
  <c r="BK280"/>
  <c r="J270"/>
  <c r="BK253"/>
  <c r="BK227"/>
  <c r="BK186"/>
  <c r="J165"/>
  <c r="BK127"/>
  <c r="J113"/>
  <c i="5" r="J84"/>
  <c i="4" r="J428"/>
  <c r="BK416"/>
  <c r="BK408"/>
  <c r="J404"/>
  <c r="BK385"/>
  <c r="J374"/>
  <c r="BK357"/>
  <c r="BK345"/>
  <c r="BK338"/>
  <c r="BK326"/>
  <c r="J315"/>
  <c r="J306"/>
  <c r="BK297"/>
  <c r="BK288"/>
  <c r="J281"/>
  <c r="BK276"/>
  <c r="J270"/>
  <c r="BK257"/>
  <c r="BK238"/>
  <c r="BK230"/>
  <c r="BK224"/>
  <c r="J214"/>
  <c r="BK151"/>
  <c r="J133"/>
  <c r="BK105"/>
  <c r="J98"/>
  <c i="3" r="BK255"/>
  <c r="BK236"/>
  <c r="J225"/>
  <c r="BK220"/>
  <c r="J214"/>
  <c r="BK209"/>
  <c r="J203"/>
  <c r="J184"/>
  <c r="BK158"/>
  <c r="J152"/>
  <c r="J138"/>
  <c r="J124"/>
  <c r="J114"/>
  <c i="2" r="J365"/>
  <c r="BK346"/>
  <c r="J332"/>
  <c r="J312"/>
  <c r="J306"/>
  <c r="BK300"/>
  <c r="J280"/>
  <c r="BK273"/>
  <c r="BK268"/>
  <c r="J264"/>
  <c r="J261"/>
  <c r="BK243"/>
  <c r="J228"/>
  <c r="BK178"/>
  <c r="J150"/>
  <c r="J129"/>
  <c r="BK116"/>
  <c r="J100"/>
  <c i="5" r="J83"/>
  <c i="4" r="J447"/>
  <c r="J442"/>
  <c r="J438"/>
  <c r="BK413"/>
  <c r="BK401"/>
  <c r="J389"/>
  <c r="J385"/>
  <c r="BK378"/>
  <c r="J357"/>
  <c r="BK344"/>
  <c r="BK309"/>
  <c r="BK295"/>
  <c r="J291"/>
  <c r="J288"/>
  <c r="J282"/>
  <c r="BK277"/>
  <c r="BK269"/>
  <c r="BK264"/>
  <c r="BK260"/>
  <c r="J245"/>
  <c r="J234"/>
  <c r="J222"/>
  <c r="BK213"/>
  <c r="BK185"/>
  <c r="J147"/>
  <c r="BK109"/>
  <c r="J100"/>
  <c i="3" r="J233"/>
  <c r="J221"/>
  <c r="BK213"/>
  <c r="J193"/>
  <c r="J175"/>
  <c r="J136"/>
  <c r="J111"/>
  <c i="2" r="BK370"/>
  <c r="J366"/>
  <c r="BK350"/>
  <c r="J338"/>
  <c r="J310"/>
  <c r="J299"/>
  <c r="BK294"/>
  <c r="J273"/>
  <c r="BK267"/>
  <c r="J248"/>
  <c r="BK218"/>
  <c r="J205"/>
  <c r="BK171"/>
  <c r="BK165"/>
  <c r="BK119"/>
  <c r="BK105"/>
  <c i="5" r="J85"/>
  <c i="4" r="BK426"/>
  <c r="BK410"/>
  <c r="BK399"/>
  <c r="BK388"/>
  <c r="BK374"/>
  <c r="BK364"/>
  <c r="BK351"/>
  <c r="J346"/>
  <c r="J338"/>
  <c r="J321"/>
  <c r="BK307"/>
  <c r="J297"/>
  <c r="J292"/>
  <c r="BK280"/>
  <c r="BK271"/>
  <c r="J264"/>
  <c r="J230"/>
  <c r="BK223"/>
  <c r="BK217"/>
  <c r="BK196"/>
  <c r="BK168"/>
  <c r="J135"/>
  <c r="BK104"/>
  <c r="BK97"/>
  <c i="3" r="J257"/>
  <c r="BK248"/>
  <c r="J236"/>
  <c r="BK226"/>
  <c r="J220"/>
  <c r="J212"/>
  <c r="BK208"/>
  <c r="J205"/>
  <c r="J192"/>
  <c r="BK175"/>
  <c r="J158"/>
  <c r="BK150"/>
  <c r="BK140"/>
  <c r="BK114"/>
  <c r="J107"/>
  <c i="2" r="BK352"/>
  <c r="BK312"/>
  <c r="J304"/>
  <c r="BK293"/>
  <c r="BK278"/>
  <c r="BK275"/>
  <c r="BK263"/>
  <c r="J253"/>
  <c r="J234"/>
  <c r="J210"/>
  <c r="BK163"/>
  <c r="J127"/>
  <c r="J110"/>
  <c i="5" r="J89"/>
  <c r="J87"/>
  <c r="BK85"/>
  <c i="4" r="J432"/>
  <c r="J413"/>
  <c r="BK402"/>
  <c r="J392"/>
  <c r="BK383"/>
  <c r="BK352"/>
  <c r="J342"/>
  <c r="J331"/>
  <c r="J313"/>
  <c r="BK290"/>
  <c r="J283"/>
  <c r="J271"/>
  <c r="J260"/>
  <c r="BK252"/>
  <c r="BK233"/>
  <c r="J227"/>
  <c r="BK210"/>
  <c r="J162"/>
  <c r="BK155"/>
  <c r="BK133"/>
  <c r="J107"/>
  <c r="J94"/>
  <c i="3" r="J246"/>
  <c r="BK136"/>
  <c r="J104"/>
  <c i="2" r="BK366"/>
  <c r="J358"/>
  <c r="BK332"/>
  <c r="BK306"/>
  <c r="BK302"/>
  <c r="J278"/>
  <c r="BK265"/>
  <c r="J250"/>
  <c r="J218"/>
  <c r="J178"/>
  <c r="BK150"/>
  <c r="BK115"/>
  <c i="1" r="AS55"/>
  <c i="4" r="BK380"/>
  <c r="J369"/>
  <c r="J349"/>
  <c r="BK342"/>
  <c r="J333"/>
  <c r="BK325"/>
  <c r="J308"/>
  <c r="J304"/>
  <c r="BK294"/>
  <c r="J286"/>
  <c r="BK282"/>
  <c r="J277"/>
  <c r="BK273"/>
  <c r="BK265"/>
  <c r="BK234"/>
  <c r="BK228"/>
  <c r="BK219"/>
  <c r="BK162"/>
  <c r="BK147"/>
  <c r="J113"/>
  <c r="J101"/>
  <c r="J97"/>
  <c i="3" r="BK246"/>
  <c r="J232"/>
  <c r="J223"/>
  <c r="J219"/>
  <c r="BK212"/>
  <c r="J207"/>
  <c r="BK198"/>
  <c r="J167"/>
  <c r="J154"/>
  <c r="J140"/>
  <c r="BK124"/>
  <c r="J116"/>
  <c r="BK104"/>
  <c i="2" r="BK358"/>
  <c r="BK340"/>
  <c r="BK319"/>
  <c r="BK309"/>
  <c r="J305"/>
  <c r="BK297"/>
  <c r="BK281"/>
  <c r="BK270"/>
  <c r="J265"/>
  <c r="J260"/>
  <c r="J245"/>
  <c r="J230"/>
  <c r="J198"/>
  <c r="J175"/>
  <c r="J148"/>
  <c r="J123"/>
  <c r="J115"/>
  <c l="1" r="BK99"/>
  <c r="BK200"/>
  <c r="J200"/>
  <c r="J66"/>
  <c r="BK212"/>
  <c r="J212"/>
  <c r="J67"/>
  <c r="T235"/>
  <c r="BK318"/>
  <c r="J318"/>
  <c r="J69"/>
  <c r="R337"/>
  <c r="P357"/>
  <c r="T364"/>
  <c r="R367"/>
  <c i="3" r="R98"/>
  <c r="P177"/>
  <c r="R183"/>
  <c r="P194"/>
  <c r="R228"/>
  <c r="T235"/>
  <c r="R253"/>
  <c r="T256"/>
  <c i="4" r="T89"/>
  <c r="T184"/>
  <c r="R204"/>
  <c i="5" r="T81"/>
  <c r="T80"/>
  <c i="2" r="P99"/>
  <c r="P200"/>
  <c r="P212"/>
  <c r="R235"/>
  <c r="T318"/>
  <c r="BK337"/>
  <c r="J337"/>
  <c r="J70"/>
  <c r="BK364"/>
  <c r="J364"/>
  <c r="J74"/>
  <c r="BK367"/>
  <c r="J367"/>
  <c r="J75"/>
  <c r="T367"/>
  <c i="3" r="P98"/>
  <c r="R177"/>
  <c r="T183"/>
  <c r="R194"/>
  <c r="T228"/>
  <c r="P235"/>
  <c r="BK256"/>
  <c r="J256"/>
  <c r="J74"/>
  <c i="4" r="BK89"/>
  <c r="BK204"/>
  <c r="J204"/>
  <c r="J63"/>
  <c r="BK334"/>
  <c r="J334"/>
  <c r="J64"/>
  <c r="T334"/>
  <c r="P420"/>
  <c r="T420"/>
  <c r="P427"/>
  <c r="T427"/>
  <c i="5" r="R81"/>
  <c r="R80"/>
  <c i="2" r="T99"/>
  <c r="R200"/>
  <c r="R212"/>
  <c r="P235"/>
  <c r="R318"/>
  <c r="T337"/>
  <c r="BK357"/>
  <c r="BK356"/>
  <c r="J356"/>
  <c r="J72"/>
  <c r="R357"/>
  <c r="P364"/>
  <c r="P367"/>
  <c i="3" r="T98"/>
  <c r="T97"/>
  <c r="T177"/>
  <c r="P183"/>
  <c r="T194"/>
  <c r="P228"/>
  <c r="R235"/>
  <c r="BK253"/>
  <c r="J253"/>
  <c r="J73"/>
  <c r="T253"/>
  <c r="T252"/>
  <c r="P256"/>
  <c i="4" r="P89"/>
  <c r="BK184"/>
  <c r="J184"/>
  <c r="J62"/>
  <c r="R184"/>
  <c r="T204"/>
  <c i="5" r="P81"/>
  <c r="P80"/>
  <c i="1" r="AU59"/>
  <c i="2" r="R99"/>
  <c r="R98"/>
  <c r="T200"/>
  <c r="T212"/>
  <c r="BK235"/>
  <c r="J235"/>
  <c r="J68"/>
  <c r="P318"/>
  <c r="P337"/>
  <c r="T357"/>
  <c r="T356"/>
  <c r="R364"/>
  <c i="3" r="BK98"/>
  <c r="J98"/>
  <c r="J65"/>
  <c r="BK177"/>
  <c r="J177"/>
  <c r="J66"/>
  <c r="BK183"/>
  <c r="J183"/>
  <c r="J67"/>
  <c r="BK194"/>
  <c r="J194"/>
  <c r="J68"/>
  <c r="BK228"/>
  <c r="J228"/>
  <c r="J69"/>
  <c r="BK235"/>
  <c r="J235"/>
  <c r="J70"/>
  <c r="P253"/>
  <c r="P252"/>
  <c r="R256"/>
  <c i="4" r="R89"/>
  <c r="P184"/>
  <c r="P204"/>
  <c r="P334"/>
  <c r="R334"/>
  <c r="BK420"/>
  <c r="J420"/>
  <c r="J65"/>
  <c r="R420"/>
  <c r="BK427"/>
  <c r="J427"/>
  <c r="J66"/>
  <c r="R427"/>
  <c i="5" r="BK81"/>
  <c r="J81"/>
  <c r="J60"/>
  <c i="2" r="F94"/>
  <c r="BE104"/>
  <c r="BE109"/>
  <c r="BE127"/>
  <c r="BE163"/>
  <c r="BE165"/>
  <c r="BE167"/>
  <c r="BE169"/>
  <c r="BE171"/>
  <c r="BE210"/>
  <c r="BE218"/>
  <c r="BE253"/>
  <c r="BE258"/>
  <c r="BE282"/>
  <c r="BE286"/>
  <c r="BE293"/>
  <c r="BE325"/>
  <c r="BE355"/>
  <c r="BE361"/>
  <c r="BE365"/>
  <c r="BE366"/>
  <c i="3" r="J90"/>
  <c r="BE99"/>
  <c r="BE106"/>
  <c r="BE108"/>
  <c r="BE109"/>
  <c r="BE111"/>
  <c r="BE136"/>
  <c r="BE145"/>
  <c r="BE175"/>
  <c r="BE178"/>
  <c r="BE184"/>
  <c r="BE198"/>
  <c r="BE203"/>
  <c r="BE206"/>
  <c r="BE210"/>
  <c r="BE213"/>
  <c r="BE215"/>
  <c r="BE217"/>
  <c r="BE219"/>
  <c r="BE220"/>
  <c r="BE223"/>
  <c r="BE224"/>
  <c r="BE227"/>
  <c r="BE229"/>
  <c r="BE232"/>
  <c r="BE233"/>
  <c r="BE236"/>
  <c r="BE240"/>
  <c r="BE248"/>
  <c r="BE251"/>
  <c i="4" r="E48"/>
  <c r="BE95"/>
  <c r="BE97"/>
  <c r="BE101"/>
  <c r="BE117"/>
  <c r="BE119"/>
  <c r="BE135"/>
  <c r="BE170"/>
  <c r="BE196"/>
  <c r="BE210"/>
  <c r="BE217"/>
  <c r="BE218"/>
  <c r="BE222"/>
  <c r="BE225"/>
  <c r="BE231"/>
  <c r="BE238"/>
  <c r="BE263"/>
  <c r="BE266"/>
  <c r="BE268"/>
  <c r="BE269"/>
  <c r="BE271"/>
  <c r="BE280"/>
  <c r="BE287"/>
  <c r="BE289"/>
  <c r="BE292"/>
  <c r="BE296"/>
  <c r="BE304"/>
  <c r="BE309"/>
  <c r="BE314"/>
  <c r="BE326"/>
  <c r="BE344"/>
  <c r="BE348"/>
  <c r="BE364"/>
  <c r="BE386"/>
  <c r="BE388"/>
  <c r="BE394"/>
  <c r="BE396"/>
  <c r="BE398"/>
  <c r="BE401"/>
  <c r="BE410"/>
  <c r="BE430"/>
  <c i="5" r="BE90"/>
  <c i="2" r="J91"/>
  <c r="BE100"/>
  <c r="BE110"/>
  <c r="BE118"/>
  <c r="BE119"/>
  <c r="BE152"/>
  <c r="BE162"/>
  <c r="BE173"/>
  <c r="BE198"/>
  <c r="BE201"/>
  <c r="BE205"/>
  <c r="BE230"/>
  <c r="BE234"/>
  <c r="BE236"/>
  <c r="BE239"/>
  <c r="BE245"/>
  <c r="BE255"/>
  <c r="BE266"/>
  <c r="BE267"/>
  <c r="BE268"/>
  <c r="BE270"/>
  <c r="BE271"/>
  <c r="BE272"/>
  <c r="BE274"/>
  <c r="BE288"/>
  <c r="BE294"/>
  <c r="BE296"/>
  <c r="BE300"/>
  <c r="BE310"/>
  <c r="BE311"/>
  <c r="BE312"/>
  <c r="BE340"/>
  <c r="BE348"/>
  <c r="BE350"/>
  <c r="BE358"/>
  <c i="3" r="E50"/>
  <c r="BE107"/>
  <c r="BE113"/>
  <c r="BE118"/>
  <c r="BE126"/>
  <c r="BE242"/>
  <c r="BE244"/>
  <c r="BE255"/>
  <c i="4" r="J52"/>
  <c r="F84"/>
  <c r="BE102"/>
  <c r="BE109"/>
  <c r="BE113"/>
  <c r="BE146"/>
  <c r="BE153"/>
  <c r="BE155"/>
  <c r="BE157"/>
  <c r="BE182"/>
  <c r="BE185"/>
  <c r="BE200"/>
  <c r="BE213"/>
  <c r="BE214"/>
  <c r="BE220"/>
  <c r="BE221"/>
  <c r="BE224"/>
  <c r="BE230"/>
  <c r="BE255"/>
  <c r="BE272"/>
  <c r="BE275"/>
  <c r="BE279"/>
  <c r="BE284"/>
  <c r="BE285"/>
  <c r="BE291"/>
  <c r="BE293"/>
  <c r="BE294"/>
  <c r="BE295"/>
  <c r="BE307"/>
  <c r="BE315"/>
  <c r="BE323"/>
  <c r="BE342"/>
  <c r="BE343"/>
  <c r="BE345"/>
  <c r="BE359"/>
  <c r="BE362"/>
  <c r="BE369"/>
  <c r="BE372"/>
  <c r="BE374"/>
  <c r="BE377"/>
  <c r="BE378"/>
  <c r="BE399"/>
  <c r="BE415"/>
  <c r="BE416"/>
  <c r="BE418"/>
  <c r="BE432"/>
  <c r="BE436"/>
  <c i="5" r="J52"/>
  <c r="F77"/>
  <c r="BE83"/>
  <c r="BE85"/>
  <c r="BE86"/>
  <c r="BE87"/>
  <c r="BE88"/>
  <c r="BE89"/>
  <c i="2" r="BE105"/>
  <c r="BE116"/>
  <c r="BE129"/>
  <c r="BE131"/>
  <c r="BE188"/>
  <c r="BE213"/>
  <c r="BE228"/>
  <c r="BE248"/>
  <c r="BE260"/>
  <c r="BE264"/>
  <c r="BE269"/>
  <c r="BE273"/>
  <c r="BE297"/>
  <c r="BE301"/>
  <c r="BE302"/>
  <c r="BE303"/>
  <c r="BE304"/>
  <c r="BE305"/>
  <c r="BE309"/>
  <c r="BE314"/>
  <c r="BE319"/>
  <c r="BE332"/>
  <c r="BE335"/>
  <c r="BE338"/>
  <c r="BE342"/>
  <c r="BE346"/>
  <c r="BE363"/>
  <c i="3" r="F59"/>
  <c r="BE122"/>
  <c r="BE128"/>
  <c r="BE140"/>
  <c r="BE146"/>
  <c r="BE150"/>
  <c r="BE152"/>
  <c r="BE154"/>
  <c r="BE156"/>
  <c r="BE169"/>
  <c r="BE192"/>
  <c r="BE193"/>
  <c r="BE195"/>
  <c r="BE205"/>
  <c r="BE207"/>
  <c r="BE208"/>
  <c r="BE209"/>
  <c r="BE214"/>
  <c r="BE218"/>
  <c r="BE222"/>
  <c r="BE226"/>
  <c r="BE238"/>
  <c r="BE246"/>
  <c r="BE254"/>
  <c r="BE257"/>
  <c r="BE259"/>
  <c i="4" r="BE94"/>
  <c r="BE98"/>
  <c r="BE99"/>
  <c r="BE100"/>
  <c r="BE105"/>
  <c r="BE107"/>
  <c r="BE131"/>
  <c r="BE147"/>
  <c r="BE149"/>
  <c r="BE226"/>
  <c r="BE232"/>
  <c r="BE233"/>
  <c r="BE234"/>
  <c r="BE240"/>
  <c r="BE242"/>
  <c r="BE245"/>
  <c r="BE252"/>
  <c r="BE257"/>
  <c r="BE260"/>
  <c r="BE264"/>
  <c r="BE265"/>
  <c r="BE273"/>
  <c r="BE276"/>
  <c r="BE277"/>
  <c r="BE281"/>
  <c r="BE288"/>
  <c r="BE290"/>
  <c r="BE299"/>
  <c r="BE308"/>
  <c r="BE333"/>
  <c r="BE341"/>
  <c r="BE354"/>
  <c r="BE380"/>
  <c r="BE383"/>
  <c r="BE389"/>
  <c r="BE391"/>
  <c r="BE405"/>
  <c r="BE408"/>
  <c r="BE411"/>
  <c r="BE413"/>
  <c r="BE421"/>
  <c r="BE434"/>
  <c i="5" r="BE84"/>
  <c i="2" r="E50"/>
  <c r="BE111"/>
  <c r="BE113"/>
  <c r="BE115"/>
  <c r="BE121"/>
  <c r="BE123"/>
  <c r="BE133"/>
  <c r="BE148"/>
  <c r="BE150"/>
  <c r="BE175"/>
  <c r="BE178"/>
  <c r="BE186"/>
  <c r="BE227"/>
  <c r="BE229"/>
  <c r="BE243"/>
  <c r="BE250"/>
  <c r="BE261"/>
  <c r="BE262"/>
  <c r="BE263"/>
  <c r="BE265"/>
  <c r="BE275"/>
  <c r="BE276"/>
  <c r="BE277"/>
  <c r="BE278"/>
  <c r="BE280"/>
  <c r="BE281"/>
  <c r="BE299"/>
  <c r="BE306"/>
  <c r="BE307"/>
  <c r="BE308"/>
  <c r="BE326"/>
  <c r="BE344"/>
  <c r="BE352"/>
  <c r="BE368"/>
  <c r="BE370"/>
  <c r="BK354"/>
  <c r="J354"/>
  <c r="J71"/>
  <c i="3" r="BE101"/>
  <c r="BE102"/>
  <c r="BE104"/>
  <c r="BE105"/>
  <c r="BE114"/>
  <c r="BE116"/>
  <c r="BE124"/>
  <c r="BE138"/>
  <c r="BE148"/>
  <c r="BE158"/>
  <c r="BE161"/>
  <c r="BE167"/>
  <c r="BE180"/>
  <c r="BE191"/>
  <c r="BE200"/>
  <c r="BE211"/>
  <c r="BE212"/>
  <c r="BE221"/>
  <c r="BE225"/>
  <c r="BK250"/>
  <c r="J250"/>
  <c r="J71"/>
  <c i="4" r="BE90"/>
  <c r="BE104"/>
  <c r="BE115"/>
  <c r="BE133"/>
  <c r="BE151"/>
  <c r="BE159"/>
  <c r="BE162"/>
  <c r="BE168"/>
  <c r="BE205"/>
  <c r="BE219"/>
  <c r="BE223"/>
  <c r="BE227"/>
  <c r="BE228"/>
  <c r="BE229"/>
  <c r="BE247"/>
  <c r="BE250"/>
  <c r="BE262"/>
  <c r="BE267"/>
  <c r="BE270"/>
  <c r="BE274"/>
  <c r="BE278"/>
  <c r="BE282"/>
  <c r="BE283"/>
  <c r="BE286"/>
  <c r="BE297"/>
  <c r="BE301"/>
  <c r="BE302"/>
  <c r="BE306"/>
  <c r="BE313"/>
  <c r="BE316"/>
  <c r="BE321"/>
  <c r="BE325"/>
  <c r="BE327"/>
  <c r="BE331"/>
  <c r="BE335"/>
  <c r="BE338"/>
  <c r="BE340"/>
  <c r="BE346"/>
  <c r="BE347"/>
  <c r="BE349"/>
  <c r="BE350"/>
  <c r="BE351"/>
  <c r="BE352"/>
  <c r="BE357"/>
  <c r="BE367"/>
  <c r="BE382"/>
  <c r="BE385"/>
  <c r="BE392"/>
  <c r="BE402"/>
  <c r="BE404"/>
  <c r="BE407"/>
  <c r="BE426"/>
  <c r="BE428"/>
  <c r="BE438"/>
  <c r="BE440"/>
  <c r="BE442"/>
  <c r="BE447"/>
  <c r="BK446"/>
  <c r="J446"/>
  <c r="J67"/>
  <c i="5" r="E48"/>
  <c r="BE82"/>
  <c i="3" r="F39"/>
  <c i="1" r="BD57"/>
  <c i="5" r="J34"/>
  <c i="1" r="AW59"/>
  <c i="4" r="F34"/>
  <c i="1" r="BA58"/>
  <c i="3" r="F38"/>
  <c i="1" r="BC57"/>
  <c i="3" r="F37"/>
  <c i="1" r="BB57"/>
  <c i="2" r="F39"/>
  <c i="1" r="BD56"/>
  <c i="2" r="F37"/>
  <c i="1" r="BB56"/>
  <c i="3" r="F36"/>
  <c i="1" r="BA57"/>
  <c i="5" r="F35"/>
  <c i="1" r="BB59"/>
  <c i="5" r="F37"/>
  <c i="1" r="BD59"/>
  <c i="4" r="J34"/>
  <c i="1" r="AW58"/>
  <c i="2" r="F36"/>
  <c i="1" r="BA56"/>
  <c i="3" r="J36"/>
  <c i="1" r="AW57"/>
  <c i="5" r="F34"/>
  <c i="1" r="BA59"/>
  <c i="5" r="F36"/>
  <c i="1" r="BC59"/>
  <c i="2" r="J36"/>
  <c i="1" r="AW56"/>
  <c i="4" r="F37"/>
  <c i="1" r="BD58"/>
  <c i="4" r="F35"/>
  <c i="1" r="BB58"/>
  <c i="2" r="F38"/>
  <c i="1" r="BC56"/>
  <c r="AS54"/>
  <c i="4" r="F36"/>
  <c i="1" r="BC58"/>
  <c i="4" l="1" r="BK88"/>
  <c r="J88"/>
  <c r="J60"/>
  <c r="R88"/>
  <c r="R87"/>
  <c i="2" r="R356"/>
  <c r="R97"/>
  <c i="4" r="T88"/>
  <c r="T87"/>
  <c i="3" r="R252"/>
  <c i="2" r="BK98"/>
  <c r="J98"/>
  <c r="J64"/>
  <c i="4" r="P88"/>
  <c r="P87"/>
  <c i="1" r="AU58"/>
  <c i="2" r="P356"/>
  <c i="3" r="T96"/>
  <c i="2" r="T98"/>
  <c r="T97"/>
  <c i="3" r="P97"/>
  <c r="P96"/>
  <c i="1" r="AU57"/>
  <c i="2" r="P98"/>
  <c r="P97"/>
  <c i="1" r="AU56"/>
  <c i="3" r="R97"/>
  <c r="R96"/>
  <c i="2" r="J99"/>
  <c r="J65"/>
  <c i="5" r="BK80"/>
  <c r="J80"/>
  <c r="J59"/>
  <c i="2" r="J357"/>
  <c r="J73"/>
  <c i="3" r="BK252"/>
  <c r="J252"/>
  <c r="J72"/>
  <c i="4" r="J89"/>
  <c r="J61"/>
  <c i="3" r="BK97"/>
  <c r="BK96"/>
  <c r="J96"/>
  <c r="J63"/>
  <c r="F35"/>
  <c i="1" r="AZ57"/>
  <c i="3" r="J35"/>
  <c i="1" r="AV57"/>
  <c r="AT57"/>
  <c i="2" r="F35"/>
  <c i="1" r="AZ56"/>
  <c r="BA55"/>
  <c r="AW55"/>
  <c i="4" r="J33"/>
  <c i="1" r="AV58"/>
  <c r="AT58"/>
  <c i="5" r="F33"/>
  <c i="1" r="AZ59"/>
  <c i="4" r="F33"/>
  <c i="1" r="AZ58"/>
  <c r="BC55"/>
  <c r="BC54"/>
  <c r="W32"/>
  <c i="5" r="J33"/>
  <c i="1" r="AV59"/>
  <c r="AT59"/>
  <c r="BD55"/>
  <c r="BD54"/>
  <c r="W33"/>
  <c r="BB55"/>
  <c r="AX55"/>
  <c i="2" r="J35"/>
  <c i="1" r="AV56"/>
  <c r="AT56"/>
  <c i="2" l="1" r="BK97"/>
  <c r="J97"/>
  <c i="3" r="J97"/>
  <c r="J64"/>
  <c i="4" r="BK87"/>
  <c r="J87"/>
  <c i="1" r="AZ55"/>
  <c r="AZ54"/>
  <c r="W29"/>
  <c i="2" r="J32"/>
  <c i="1" r="AG56"/>
  <c r="AN56"/>
  <c r="AU55"/>
  <c r="AU54"/>
  <c r="AY55"/>
  <c i="3" r="J32"/>
  <c i="1" r="AG57"/>
  <c r="AN57"/>
  <c r="BB54"/>
  <c r="AX54"/>
  <c i="4" r="J30"/>
  <c i="1" r="AG58"/>
  <c r="AN58"/>
  <c r="BA54"/>
  <c r="W30"/>
  <c r="AY54"/>
  <c i="5" r="J30"/>
  <c i="1" r="AG59"/>
  <c r="AN59"/>
  <c i="2" l="1" r="J63"/>
  <c i="4" r="J59"/>
  <c i="2" r="J41"/>
  <c i="4" r="J39"/>
  <c i="5" r="J39"/>
  <c i="3" r="J41"/>
  <c i="1" r="AV54"/>
  <c r="AK29"/>
  <c r="AV55"/>
  <c r="AT55"/>
  <c r="W31"/>
  <c r="AG55"/>
  <c r="AG54"/>
  <c r="AK26"/>
  <c r="AW54"/>
  <c r="AK30"/>
  <c l="1" r="AK35"/>
  <c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<sst xmlns="http://schemas.openxmlformats.org/spreadsheetml/2006/main">
  <si>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</si>
  <si>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</si>
  <si>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</si>
  <si>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</si>
  <si>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</si>
  <si>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{c90c8f04-6d37-4fef-b6ab-f112ba1aa034}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</si>
  <si>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</si>
  <si>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</si>
  <si>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</si>
  <si>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</si>
  <si>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</si>
  <si>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</si>
  <si>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</si>
  <si>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</si>
  <si>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1007_21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</si>
  <si>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</si>
  <si>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</si>
  <si>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Vrchlabí - Krkonošská - 2. etapa</t>
  </si>
  <si>
    <t>KSO:</t>
  </si>
  <si>
    <t/>
  </si>
  <si>
    <t>CC-CZ:</t>
  </si>
  <si>
    <t>Místo:</t>
  </si>
  <si>
    <t>Vrchlabí</t>
  </si>
  <si>
    <t>Datum:</t>
  </si>
  <si>
    <t>26. 1. 2021</t>
  </si>
  <si>
    <t>Zadavatel:</t>
  </si>
  <si>
    <t>IČ:</t>
  </si>
  <si>
    <t>Město Vrchlabí</t>
  </si>
  <si>
    <t>DIČ:</t>
  </si>
  <si>
    <t>Uchazeč:</t>
  </si>
  <si>
    <t>Vyplň údaj</t>
  </si>
  <si>
    <t>Projektant:</t>
  </si>
  <si>
    <t>Ing. Vratislav Preclík</t>
  </si>
  <si>
    <t>True</t>
  </si>
  <si>
    <t>Zpracovatel:</t>
  </si>
  <si>
    <t>Ing. Eva Mrvová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</si>
  <si>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</si>
  <si>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</si>
  <si>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</si>
  <si>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</si>
  <si>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</si>
  <si>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</si>
  <si>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</si>
  <si>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</si>
  <si>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</si>
  <si>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</si>
  <si>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</si>
  <si>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</si>
  <si>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</si>
  <si>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</si>
  <si>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</si>
  <si>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</si>
  <si>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</si>
  <si>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</si>
  <si>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</si>
  <si>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</si>
  <si>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</si>
  <si>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</si>
  <si>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</si>
  <si>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</si>
  <si>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</si>
  <si>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</si>
  <si>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</si>
  <si>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</si>
  <si>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</si>
  <si>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</si>
  <si>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</si>
  <si>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</si>
  <si>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</si>
  <si>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</si>
  <si>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</si>
  <si>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</si>
  <si>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</si>
  <si>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</si>
  <si>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</si>
  <si>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</si>
  <si>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</si>
  <si>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SO 303 - Kanalizace</t>
  </si>
  <si>
    <t>STA</t>
  </si>
  <si>
    <t>1</t>
  </si>
  <si>
    <t>{8a5c3150-a94a-4b1d-911f-94dc41974864}</t>
  </si>
  <si>
    <t>2</t>
  </si>
  <si>
    <t>/</t>
  </si>
  <si>
    <t>SO 303.1 - Stoka A20, drenáž DA20</t>
  </si>
  <si>
    <t>Soupis</t>
  </si>
  <si>
    <t>{b72ef495-ba11-44fd-b11a-55a1755987f7}</t>
  </si>
  <si>
    <t>02</t>
  </si>
  <si>
    <t>SO 303.2 - Stoka B</t>
  </si>
  <si>
    <t>{8e368bb1-3562-4c8f-b512-6a53720dd9a1}</t>
  </si>
  <si>
    <t>SO 304 - Vodovod</t>
  </si>
  <si>
    <t>{a4229c10-d3a9-4546-956d-d879cc106bdd}</t>
  </si>
  <si>
    <t>03</t>
  </si>
  <si>
    <t>Vedlejší a ostatní náklady</t>
  </si>
  <si>
    <t>VON</t>
  </si>
  <si>
    <t>{cbf26b3a-b159-46a6-a284-4946f42141ff}</t>
  </si>
  <si>
    <t>PE_150</t>
  </si>
  <si>
    <t>PE-HD DN 150 drenážní</t>
  </si>
  <si>
    <t>m</t>
  </si>
  <si>
    <t>186,5</t>
  </si>
  <si>
    <t>lo_dr</t>
  </si>
  <si>
    <t>lože drenáž</t>
  </si>
  <si>
    <t>m3</t>
  </si>
  <si>
    <t>57,87</t>
  </si>
  <si>
    <t>KRYCÍ LIST SOUPISU PRACÍ</t>
  </si>
  <si>
    <t>výkop rýhy</t>
  </si>
  <si>
    <t>1243,353</t>
  </si>
  <si>
    <t>KT_150</t>
  </si>
  <si>
    <t>kameninová trouba DN 150</t>
  </si>
  <si>
    <t>199,4</t>
  </si>
  <si>
    <t>s</t>
  </si>
  <si>
    <t>sondy kopané</t>
  </si>
  <si>
    <t>58,5</t>
  </si>
  <si>
    <t>ob</t>
  </si>
  <si>
    <t>obsyp potrubí 300mm nad potrubí</t>
  </si>
  <si>
    <t>290,275</t>
  </si>
  <si>
    <t>Objekt:</t>
  </si>
  <si>
    <t>lo</t>
  </si>
  <si>
    <t>lože pod potrubí</t>
  </si>
  <si>
    <t>90,881</t>
  </si>
  <si>
    <t>01 - SO 303 - Kanalizace</t>
  </si>
  <si>
    <t>KT_200</t>
  </si>
  <si>
    <t>kameninová trouba DN 200</t>
  </si>
  <si>
    <t>114,7</t>
  </si>
  <si>
    <t>Soupis:</t>
  </si>
  <si>
    <t>KT_300</t>
  </si>
  <si>
    <t>kameninová trouba DN 300</t>
  </si>
  <si>
    <t>103,9</t>
  </si>
  <si>
    <t>01 - SO 303.1 - Stoka A20, drenáž DA20</t>
  </si>
  <si>
    <t>KT_400</t>
  </si>
  <si>
    <t>kameninová trouba DN 400</t>
  </si>
  <si>
    <t>83,5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</si>
  <si>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</si>
  <si>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</si>
  <si>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</si>
  <si>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</si>
  <si>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</si>
  <si>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</si>
  <si>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</si>
  <si>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</si>
  <si>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</si>
  <si>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</si>
  <si>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</si>
  <si>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</si>
  <si>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</si>
  <si>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</si>
  <si>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</si>
  <si>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</si>
  <si>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</si>
  <si>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</si>
  <si>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</si>
  <si>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</si>
  <si>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</si>
  <si>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</si>
  <si>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</si>
  <si>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</si>
  <si>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</si>
  <si>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</si>
  <si>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</si>
  <si>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</si>
  <si>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</si>
  <si>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</si>
  <si>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</si>
  <si>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</si>
  <si>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</si>
  <si>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</si>
  <si>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</si>
  <si>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</si>
  <si>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m2</t>
  </si>
  <si>
    <t>CS ÚRS 2021 01</t>
  </si>
  <si>
    <t>4</t>
  </si>
  <si>
    <t>-604716915</t>
  </si>
  <si>
    <t>VV</t>
  </si>
  <si>
    <t>1,1*KT_150</t>
  </si>
  <si>
    <t>1,1*KT_200</t>
  </si>
  <si>
    <t>Součet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</si>
  <si>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</si>
  <si>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</si>
  <si>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424649370</t>
  </si>
  <si>
    <t>3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</si>
  <si>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</si>
  <si>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</si>
  <si>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-2093640654</t>
  </si>
  <si>
    <t>1,1*KT_300</t>
  </si>
  <si>
    <t>1,4*KT_400</t>
  </si>
  <si>
    <t>113107231</t>
  </si>
  <si>
    <t>Odstranění podkladů nebo krytů strojně plochy jednotlivě přes 200 m2 s přemístěním hmot na skládku na vzdálenost do 20 m nebo s naložením na dopravní prostředek z betonu prostého, o tl. vrstvy přes 100 do 150 mm</t>
  </si>
  <si>
    <t>2034671974</t>
  </si>
  <si>
    <t>5</t>
  </si>
  <si>
    <t>113154124</t>
  </si>
  <si>
    <t>Frézování živičného podkladu nebo krytu s naložením na dopravní prostředek plochy do 500 m2 bez překážek v trase pruhu šířky přes 0,5 m do 1 m, tloušťky vrstvy 100 mm</t>
  </si>
  <si>
    <t>1862138461</t>
  </si>
  <si>
    <t>6</t>
  </si>
  <si>
    <t>119001401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</si>
  <si>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</si>
  <si>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-537172871</t>
  </si>
  <si>
    <t>1,4*12</t>
  </si>
  <si>
    <t>7</t>
  </si>
  <si>
    <t>119001422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</si>
  <si>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přes 3 do 6 kabelů</t>
  </si>
  <si>
    <t>-1324192358</t>
  </si>
  <si>
    <t>1,4*4</t>
  </si>
  <si>
    <t>8</t>
  </si>
  <si>
    <t>119001423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</si>
  <si>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přes 6 kabelů</t>
  </si>
  <si>
    <t>1634091512</t>
  </si>
  <si>
    <t>9</t>
  </si>
  <si>
    <t>1190021R1</t>
  </si>
  <si>
    <t>Přechodová lávka délky do 4 m včetně zábradlí pro zabezpečení výkopu zřízení</t>
  </si>
  <si>
    <t>kus</t>
  </si>
  <si>
    <t>-263555508</t>
  </si>
  <si>
    <t>1*4</t>
  </si>
  <si>
    <t>10</t>
  </si>
  <si>
    <t>1190021R2</t>
  </si>
  <si>
    <t xml:space="preserve">Přechodová lávka délky do 4 m včetně zábradlí pro zabezpečení výkopu odstranění </t>
  </si>
  <si>
    <t>-51765833</t>
  </si>
  <si>
    <t>11</t>
  </si>
  <si>
    <t>130001101</t>
  </si>
  <si>
    <t>Příplatek k cenám hloubených vykopávek za ztížení vykopávky v blízkosti podzemního vedení nebo výbušnin pro jakoukoliv třídu horniny</t>
  </si>
  <si>
    <t>-713574687</t>
  </si>
  <si>
    <t>1,0*1,5*(12+4+1)*1,4</t>
  </si>
  <si>
    <t>12</t>
  </si>
  <si>
    <t>131113101</t>
  </si>
  <si>
    <t>Hloubení jam ručně zapažených i nezapažených s urovnáním dna do předepsaného profilu a spádu v hornině třídy těžitelnosti I skupiny 1 a 2 soudržných</t>
  </si>
  <si>
    <t>1238866241</t>
  </si>
  <si>
    <t>s*0,1</t>
  </si>
  <si>
    <t>13</t>
  </si>
  <si>
    <t>131213101</t>
  </si>
  <si>
    <t>Hloubení jam ručně zapažených i nezapažených s urovnáním dna do předepsaného profilu a spádu v hornině třídy těžitelnosti I skupiny 3 soudržných</t>
  </si>
  <si>
    <t>276854347</t>
  </si>
  <si>
    <t xml:space="preserve">1,0*1,5*1,3*30  "sondy kopané"</t>
  </si>
  <si>
    <t>s*0,4</t>
  </si>
  <si>
    <t>14</t>
  </si>
  <si>
    <t>131313101</t>
  </si>
  <si>
    <t>Hloubení jam ručně zapažených i nezapažených s urovnáním dna do předepsaného profilu a spádu v hornině třídy těžitelnosti II skupiny 4 soudržných</t>
  </si>
  <si>
    <t>-259573137</t>
  </si>
  <si>
    <t>s*0,35</t>
  </si>
  <si>
    <t>131413101</t>
  </si>
  <si>
    <t>Hloubení jam ručně zapažených i nezapažených s urovnáním dna do předepsaného profilu a spádu v hornině třídy těžitelnosti II skupiny 5 soudržných</t>
  </si>
  <si>
    <t>-982493873</t>
  </si>
  <si>
    <t>s*0,15</t>
  </si>
  <si>
    <t>16</t>
  </si>
  <si>
    <t>132154206</t>
  </si>
  <si>
    <t>Hloubení zapažených rýh šířky přes 800 do 2 000 mm strojně s urovnáním dna do předepsaného profilu a spádu v hornině třídy těžitelnosti I skupiny 1 a 2 přes 1 000 do 5 000 m3</t>
  </si>
  <si>
    <t>-721601957</t>
  </si>
  <si>
    <t>v*0,1</t>
  </si>
  <si>
    <t>17</t>
  </si>
  <si>
    <t>132254206</t>
  </si>
  <si>
    <t>Hloubení zapažených rýh šířky přes 800 do 2 000 mm strojně s urovnáním dna do předepsaného profilu a spádu v hornině třídy těžitelnosti I skupiny 3 přes 1 000 do 5 000 m3</t>
  </si>
  <si>
    <t>-918879143</t>
  </si>
  <si>
    <t>1,1*KT_300*(2,3-0,52)</t>
  </si>
  <si>
    <t>1,4*KT_400*(2,4-0,52)</t>
  </si>
  <si>
    <t>prohloubení drenáž 2xDN 150</t>
  </si>
  <si>
    <t>1,2*83,5*0,3 "pro DN 400"</t>
  </si>
  <si>
    <t>0,9*(PE_150-83,5)*0,3 "pro DN 300"</t>
  </si>
  <si>
    <t>domovní přípojky</t>
  </si>
  <si>
    <t>1,1*KT_150*(2,3-0,34)</t>
  </si>
  <si>
    <t>1,1*KT_200*(2,3-0,34)</t>
  </si>
  <si>
    <t>rozšíření pro šachty betonové</t>
  </si>
  <si>
    <t>(2,5*2,5-1,1*1,1)*(2,4-0,52)*7</t>
  </si>
  <si>
    <t>stoka BE 800 stávající</t>
  </si>
  <si>
    <t xml:space="preserve">2,5*2,5*1,5*2  "výměna skruží"</t>
  </si>
  <si>
    <t>v*0,4</t>
  </si>
  <si>
    <t>18</t>
  </si>
  <si>
    <t>132354206</t>
  </si>
  <si>
    <t>Hloubení zapažených rýh šířky přes 800 do 2 000 mm strojně s urovnáním dna do předepsaného profilu a spádu v hornině třídy těžitelnosti II skupiny 4 přes 1 000 do 5 000 m3</t>
  </si>
  <si>
    <t>-1696668575</t>
  </si>
  <si>
    <t>v*0,35</t>
  </si>
  <si>
    <t>19</t>
  </si>
  <si>
    <t>132454206</t>
  </si>
  <si>
    <t>Hloubení zapažených rýh šířky přes 800 do 2 000 mm strojně s urovnáním dna do předepsaného profilu a spádu v hornině třídy těžitelnosti II skupiny 5 přes 1 000 do 5 000 m3</t>
  </si>
  <si>
    <t>1874511047</t>
  </si>
  <si>
    <t>v*0,15</t>
  </si>
  <si>
    <t>20</t>
  </si>
  <si>
    <t>151101101</t>
  </si>
  <si>
    <t>Zřízení pažení a rozepření stěn rýh pro podzemní vedení příložné pro jakoukoliv mezerovitost, hloubky do 2 m</t>
  </si>
  <si>
    <t>-2031201375</t>
  </si>
  <si>
    <t>souběh s vodovodem</t>
  </si>
  <si>
    <t>KT_300*2,3</t>
  </si>
  <si>
    <t>KT_400*2,4</t>
  </si>
  <si>
    <t>KT_150*2,3*2</t>
  </si>
  <si>
    <t>KT_200*2,3*2</t>
  </si>
  <si>
    <t xml:space="preserve">2,5*4*1,5*2  "výměna skruží"</t>
  </si>
  <si>
    <t>151101111</t>
  </si>
  <si>
    <t>Odstranění pažení a rozepření stěn rýh pro podzemní vedení s uložením materiálu na vzdálenost do 3 m od kraje výkopu příložné, hloubky do 2 m</t>
  </si>
  <si>
    <t>1840646685</t>
  </si>
  <si>
    <t>22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</si>
  <si>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</si>
  <si>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</si>
  <si>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-877030475</t>
  </si>
  <si>
    <t>v*0,5 "mezideponie"</t>
  </si>
  <si>
    <t>23</t>
  </si>
  <si>
    <t>162351123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</si>
  <si>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</si>
  <si>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-590254756</t>
  </si>
  <si>
    <t>24</t>
  </si>
  <si>
    <t>162551108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</si>
  <si>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</si>
  <si>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947405209</t>
  </si>
  <si>
    <t>v*0,5</t>
  </si>
  <si>
    <t>25</t>
  </si>
  <si>
    <t>162551128</t>
  </si>
  <si>
    <t>Vodorovné přemístění výkopku nebo sypaniny po suchu na obvyklém dopravním prostředku, bez naložení výkopku, avšak se složením bez rozhrnutí z horniny třídy těžitelnosti II skupiny 4 a 5 na vzdálenost přes 2 500 do 3 000 m</t>
  </si>
  <si>
    <t>1521587816</t>
  </si>
  <si>
    <t>26</t>
  </si>
  <si>
    <t>167151111</t>
  </si>
  <si>
    <t>Nakládání, skládání a překládání neulehlého výkopku nebo sypaniny strojně nakládání, množství přes 100 m3, z hornin třídy těžitelnosti I, skupiny 1 až 3</t>
  </si>
  <si>
    <t>-1408905019</t>
  </si>
  <si>
    <t>v*0,5 "z meziskládky"</t>
  </si>
  <si>
    <t>27</t>
  </si>
  <si>
    <t>167151112</t>
  </si>
  <si>
    <t>Nakládání, skládání a překládání neulehlého výkopku nebo sypaniny strojně nakládání, množství přes 100 m3, z hornin třídy těžitelnosti II, skupiny 4 a 5</t>
  </si>
  <si>
    <t>-1729928402</t>
  </si>
  <si>
    <t>28</t>
  </si>
  <si>
    <t>171201231</t>
  </si>
  <si>
    <t>Poplatek za uložení stavebního odpadu na recyklační skládce (skládkovné) zeminy a kamení zatříděného do Katalogu odpadů pod kódem 17 05 04</t>
  </si>
  <si>
    <t>t</t>
  </si>
  <si>
    <t>738661770</t>
  </si>
  <si>
    <t>přepočet na tuny</t>
  </si>
  <si>
    <t>v*1,6</t>
  </si>
  <si>
    <t>29</t>
  </si>
  <si>
    <t>174101101</t>
  </si>
  <si>
    <t>Zásyp sypaninou z jakékoliv horniny strojně s uložením výkopku ve vrstvách se zhutněním jam, šachet, rýh nebo kolem objektů v těchto vykopávkách</t>
  </si>
  <si>
    <t>1025400669</t>
  </si>
  <si>
    <t>v "výkop rýhy"</t>
  </si>
  <si>
    <t xml:space="preserve">-(ob+lo+lo_dr) </t>
  </si>
  <si>
    <t>-KT_300*0,0934 "vytlačený objem potrubím"</t>
  </si>
  <si>
    <t>-KT_400*0,1618 "vytlačený objem potrubím"</t>
  </si>
  <si>
    <t>-KT_200*0,0437 "vytlačený objem potrubím"</t>
  </si>
  <si>
    <t>s "sondy kopané"</t>
  </si>
  <si>
    <t>30</t>
  </si>
  <si>
    <t>M</t>
  </si>
  <si>
    <t>58344197</t>
  </si>
  <si>
    <t>štěrkodrť frakce 0/63</t>
  </si>
  <si>
    <t>-539615372</t>
  </si>
  <si>
    <t>834,601*1,8 'Přepočtené koeficientem množství</t>
  </si>
  <si>
    <t>31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</si>
  <si>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</si>
  <si>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</si>
  <si>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-1665103364</t>
  </si>
  <si>
    <t>1,1*KT_300*0,6</t>
  </si>
  <si>
    <t>1,4*KT_400*0,7</t>
  </si>
  <si>
    <t>1,1*KT_150*0,45</t>
  </si>
  <si>
    <t>1,1*KT_200*0,55</t>
  </si>
  <si>
    <t>32</t>
  </si>
  <si>
    <t>58337331</t>
  </si>
  <si>
    <t>štěrkopísek frakce 0/22</t>
  </si>
  <si>
    <t>-1300180516</t>
  </si>
  <si>
    <t>290,275*1,8 'Přepočtené koeficientem množství</t>
  </si>
  <si>
    <t>Svislé a kompletní konstrukce</t>
  </si>
  <si>
    <t>33</t>
  </si>
  <si>
    <t>359901111</t>
  </si>
  <si>
    <t>Vyčištění stok jakékoliv výšky</t>
  </si>
  <si>
    <t>989304711</t>
  </si>
  <si>
    <t>34</t>
  </si>
  <si>
    <t>359901211</t>
  </si>
  <si>
    <t>Monitoring stok (kamerový systém) jakékoli výšky nová kanalizace</t>
  </si>
  <si>
    <t>-573404820</t>
  </si>
  <si>
    <t>2x monitorng</t>
  </si>
  <si>
    <t>KT_300*2</t>
  </si>
  <si>
    <t>KT_400*2</t>
  </si>
  <si>
    <t>35</t>
  </si>
  <si>
    <t>36931731R</t>
  </si>
  <si>
    <t>Výplň z popílkocementové suspenze stávajícího potrubí</t>
  </si>
  <si>
    <t>-496109507</t>
  </si>
  <si>
    <t>0,04*100</t>
  </si>
  <si>
    <t>Vodorovné konstrukce</t>
  </si>
  <si>
    <t>36</t>
  </si>
  <si>
    <t>451541111</t>
  </si>
  <si>
    <t>Lože pod potrubí, stoky a drobné objekty v otevřeném výkopu ze štěrku 8-16 mm</t>
  </si>
  <si>
    <t>1072184771</t>
  </si>
  <si>
    <t>drenáž 2xDN 150</t>
  </si>
  <si>
    <t>37</t>
  </si>
  <si>
    <t>451572111</t>
  </si>
  <si>
    <t>Lože pod potrubí, stoky a drobné objekty v otevřeném výkopu z kameniva drobného těženého 0 až 4 mm</t>
  </si>
  <si>
    <t>-801297668</t>
  </si>
  <si>
    <t>1,1*KT_300*0,15</t>
  </si>
  <si>
    <t>1,4*KT_400*0,15</t>
  </si>
  <si>
    <t>1,1*KT_150*0,15</t>
  </si>
  <si>
    <t>1,1*KT_200*0,15</t>
  </si>
  <si>
    <t>šachty betonové</t>
  </si>
  <si>
    <t>2,5*2,5*0,1*7</t>
  </si>
  <si>
    <t>38</t>
  </si>
  <si>
    <t>452112111</t>
  </si>
  <si>
    <t>Osazení betonových dílců prstenců nebo rámů pod poklopy a mříže, výšky do 100 mm</t>
  </si>
  <si>
    <t>1201382540</t>
  </si>
  <si>
    <t>39</t>
  </si>
  <si>
    <t>59224184</t>
  </si>
  <si>
    <t>prstenec šachtový vyrovnávací betonový 625x120x40mm</t>
  </si>
  <si>
    <t>701227347</t>
  </si>
  <si>
    <t>40</t>
  </si>
  <si>
    <t>59224185</t>
  </si>
  <si>
    <t>prstenec šachtový vyrovnávací betonový 625x120x60mm</t>
  </si>
  <si>
    <t>1151599323</t>
  </si>
  <si>
    <t>41</t>
  </si>
  <si>
    <t>59224176</t>
  </si>
  <si>
    <t>prstenec šachtový vyrovnávací betonový 625x120x80mm</t>
  </si>
  <si>
    <t>531921963</t>
  </si>
  <si>
    <t>1 "nová"</t>
  </si>
  <si>
    <t>2*2 "stoka BE 800 stávající"</t>
  </si>
  <si>
    <t>42</t>
  </si>
  <si>
    <t>59224187</t>
  </si>
  <si>
    <t>prstenec šachtový vyrovnávací betonový 625x120x100mm</t>
  </si>
  <si>
    <t>291912181</t>
  </si>
  <si>
    <t>Trubní vedení</t>
  </si>
  <si>
    <t>43</t>
  </si>
  <si>
    <t>830391811</t>
  </si>
  <si>
    <t>Bourání stávajícího potrubí z kameninových trub v otevřeném výkopu DN přes 250 do 400</t>
  </si>
  <si>
    <t>-924251424</t>
  </si>
  <si>
    <t>stoka A20</t>
  </si>
  <si>
    <t>514 "stávající kanalizace"</t>
  </si>
  <si>
    <t>44</t>
  </si>
  <si>
    <t>831312121</t>
  </si>
  <si>
    <t>Montáž potrubí z trub kameninových hrdlových s integrovaným těsněním v otevřeném výkopu ve sklonu do 20 % DN 150</t>
  </si>
  <si>
    <t>-1535244000</t>
  </si>
  <si>
    <t>192,9 "stoka A20"</t>
  </si>
  <si>
    <t>6,5 "stoka BE 800 stávající"</t>
  </si>
  <si>
    <t>45</t>
  </si>
  <si>
    <t>59710632</t>
  </si>
  <si>
    <t>trouba kameninová glazovaná DN 150 dl 1,00m spojovací systém F</t>
  </si>
  <si>
    <t>-1788837616</t>
  </si>
  <si>
    <t>199,4*1,015 'Přepočtené koeficientem množství</t>
  </si>
  <si>
    <t>46</t>
  </si>
  <si>
    <t>831352121</t>
  </si>
  <si>
    <t>Montáž potrubí z trub kameninových hrdlových s integrovaným těsněním v otevřeném výkopu ve sklonu do 20 % DN 200</t>
  </si>
  <si>
    <t>1796996534</t>
  </si>
  <si>
    <t xml:space="preserve">114,7  "stoka A20"</t>
  </si>
  <si>
    <t>47</t>
  </si>
  <si>
    <t>59710704</t>
  </si>
  <si>
    <t>trouba kameninová glazovaná pouze uvnitř DN 200 dl 2,50m spojovací systém C Třída 240</t>
  </si>
  <si>
    <t>-288897618</t>
  </si>
  <si>
    <t>114,7*1,015 'Přepočtené koeficientem množství</t>
  </si>
  <si>
    <t>48</t>
  </si>
  <si>
    <t>831372121</t>
  </si>
  <si>
    <t>Montáž potrubí z trub kameninových hrdlových s integrovaným těsněním v otevřeném výkopu ve sklonu do 20 % DN 300</t>
  </si>
  <si>
    <t>1837612166</t>
  </si>
  <si>
    <t xml:space="preserve">103,9  "stoka A20"</t>
  </si>
  <si>
    <t>49</t>
  </si>
  <si>
    <t>59710711</t>
  </si>
  <si>
    <t>trouba kameninová glazovaná DN 300 dl 2,50m spojovací systém C Třída 160</t>
  </si>
  <si>
    <t>-2054630524</t>
  </si>
  <si>
    <t>103,9*1,015 'Přepočtené koeficientem množství</t>
  </si>
  <si>
    <t>50</t>
  </si>
  <si>
    <t>831392121</t>
  </si>
  <si>
    <t>Montáž potrubí z trub kameninových hrdlových s integrovaným těsněním v otevřeném výkopu ve sklonu do 20 % DN 400</t>
  </si>
  <si>
    <t>2085479769</t>
  </si>
  <si>
    <t xml:space="preserve">83,5  "stoka A20"</t>
  </si>
  <si>
    <t>51</t>
  </si>
  <si>
    <t>59710701</t>
  </si>
  <si>
    <t>trouba kameninová glazovaná DN 400 dl 2,50m spojovací systém C</t>
  </si>
  <si>
    <t>1726405813</t>
  </si>
  <si>
    <t>83,5*1,015 'Přepočtené koeficientem množství</t>
  </si>
  <si>
    <t>52</t>
  </si>
  <si>
    <t>837312221</t>
  </si>
  <si>
    <t>Montáž kameninových tvarovek na potrubí z trub kameninových v otevřeném výkopu s integrovaným těsněním jednoosých DN 150</t>
  </si>
  <si>
    <t>1294997562</t>
  </si>
  <si>
    <t>53</t>
  </si>
  <si>
    <t>59710984</t>
  </si>
  <si>
    <t>koleno kameninové glazované DN 150 45° spojovací systém F</t>
  </si>
  <si>
    <t>-164316754</t>
  </si>
  <si>
    <t>54</t>
  </si>
  <si>
    <t>59715550</t>
  </si>
  <si>
    <t>vložka kameninová jednopasová otvor 150mm</t>
  </si>
  <si>
    <t>2013835480</t>
  </si>
  <si>
    <t>55</t>
  </si>
  <si>
    <t>2B0150</t>
  </si>
  <si>
    <t xml:space="preserve">kameninové nástrčné hrdlo s tvarovaným B kroužkem DN 150 </t>
  </si>
  <si>
    <t>-2029954766</t>
  </si>
  <si>
    <t>56</t>
  </si>
  <si>
    <t>837352221</t>
  </si>
  <si>
    <t>Montáž kameninových tvarovek na potrubí z trub kameninových v otevřeném výkopu s integrovaným těsněním jednoosých DN 200</t>
  </si>
  <si>
    <t>-188276630</t>
  </si>
  <si>
    <t>57</t>
  </si>
  <si>
    <t>59710986</t>
  </si>
  <si>
    <t>koleno kameninové glazované DN 200 45° spojovací systém F tř. 160</t>
  </si>
  <si>
    <t>-1210449024</t>
  </si>
  <si>
    <t>58</t>
  </si>
  <si>
    <t>2B0200H</t>
  </si>
  <si>
    <t>kameninové nástrčné hrdlo s tvarovaným B kroužkem DN 200</t>
  </si>
  <si>
    <t>536422805</t>
  </si>
  <si>
    <t>59</t>
  </si>
  <si>
    <t>59715560</t>
  </si>
  <si>
    <t>vložka kameninová jednopasová otvor 200mm</t>
  </si>
  <si>
    <t>1656981265</t>
  </si>
  <si>
    <t>60</t>
  </si>
  <si>
    <t>59712514</t>
  </si>
  <si>
    <t>přechod kameninový glazovaný DN 150/200 pryžové/pryžové těsnění (spojovací systém F/F) třída pevnosti -/160</t>
  </si>
  <si>
    <t>1640280651</t>
  </si>
  <si>
    <t>61</t>
  </si>
  <si>
    <t>59711854</t>
  </si>
  <si>
    <t>ucpávka kameninová glazovaná DN 200 spojovací systém C, tř.160</t>
  </si>
  <si>
    <t>385132530</t>
  </si>
  <si>
    <t>62</t>
  </si>
  <si>
    <t>837371221</t>
  </si>
  <si>
    <t>Montáž kameninových tvarovek na potrubí z trub kameninových v otevřeném výkopu s integrovaným těsněním odbočných DN 300</t>
  </si>
  <si>
    <t>-652716891</t>
  </si>
  <si>
    <t>63</t>
  </si>
  <si>
    <t>59711770</t>
  </si>
  <si>
    <t>odbočka kameninová glazovaná jednoduchá kolmá DN 300/150 dl 500mm spojovací systém C/F tř.160/-</t>
  </si>
  <si>
    <t>-1284724454</t>
  </si>
  <si>
    <t>64</t>
  </si>
  <si>
    <t>59711573</t>
  </si>
  <si>
    <t>odbočka kameninová glazovaná jednoduchá šikmá DN 300/200 polyuretanové/pryžové těsnění (spojovací systém C/F) dl 500mm třída pevnosti 160/200</t>
  </si>
  <si>
    <t>987714039</t>
  </si>
  <si>
    <t>65</t>
  </si>
  <si>
    <t>837372221</t>
  </si>
  <si>
    <t>Montáž kameninových tvarovek na potrubí z trub kameninových v otevřeném výkopu s integrovaným těsněním jednoosých DN 300</t>
  </si>
  <si>
    <t>379639321</t>
  </si>
  <si>
    <t>66</t>
  </si>
  <si>
    <t>59710849</t>
  </si>
  <si>
    <t>trouba kameninová glazovaná zkrácená DN 300 dl 60(75)cm třída 160 spojovací systém C</t>
  </si>
  <si>
    <t>2069847924</t>
  </si>
  <si>
    <t>67</t>
  </si>
  <si>
    <t>59710879</t>
  </si>
  <si>
    <t>trouba kameninová glazovaná zkrácená bez hrdla DN 300 dl 60(75)cm třída 160 spojovací systém C</t>
  </si>
  <si>
    <t>262227929</t>
  </si>
  <si>
    <t>68</t>
  </si>
  <si>
    <t>GE0003016C0B</t>
  </si>
  <si>
    <t>Trouba zkr. GE DN 300 C TR160</t>
  </si>
  <si>
    <t>115993362</t>
  </si>
  <si>
    <t>69</t>
  </si>
  <si>
    <t>837392221</t>
  </si>
  <si>
    <t>Montáž kameninových tvarovek na potrubí z trub kameninových v otevřeném výkopu s integrovaným těsněním jednoosých DN 400</t>
  </si>
  <si>
    <t>24559081</t>
  </si>
  <si>
    <t>70</t>
  </si>
  <si>
    <t>2B0400N</t>
  </si>
  <si>
    <t xml:space="preserve">nástrčné sedlo pro kameninu  DN 400 TR160</t>
  </si>
  <si>
    <t>-351864285</t>
  </si>
  <si>
    <t>1 "napojení na stávající šachtu"</t>
  </si>
  <si>
    <t>71</t>
  </si>
  <si>
    <t>59710854</t>
  </si>
  <si>
    <t>trouba kameninová glazovaná zkrácená DN 400 dl 60(75)cm třída 160 spojovací systém C</t>
  </si>
  <si>
    <t>597276974</t>
  </si>
  <si>
    <t>72</t>
  </si>
  <si>
    <t>59710884</t>
  </si>
  <si>
    <t>trouba kameninová glazovaná zkrácená bez hrdla DN 400 dl 60(75)cm třída 160 spojovací systém C</t>
  </si>
  <si>
    <t>-53978114</t>
  </si>
  <si>
    <t>73</t>
  </si>
  <si>
    <t>871324201</t>
  </si>
  <si>
    <t>Montáž kanalizačního potrubí z plastů z polyetylenu PE 100 svařovaných na tupo v otevřeném výkopu ve sklonu do 20 % SDR 11/PN16 D 160 x 14,6 mm</t>
  </si>
  <si>
    <t>-1921858558</t>
  </si>
  <si>
    <t>186,5 "stoka DA20"</t>
  </si>
  <si>
    <t>PE_150*2</t>
  </si>
  <si>
    <t>74</t>
  </si>
  <si>
    <t>28613242</t>
  </si>
  <si>
    <t>trubka drenážní korugovaná sendvičová HD-PE SN 8 perforace 360° pro liniové stavby DN 150</t>
  </si>
  <si>
    <t>-800768724</t>
  </si>
  <si>
    <t>373*1,015 'Přepočtené koeficientem množství</t>
  </si>
  <si>
    <t>75</t>
  </si>
  <si>
    <t>890411811</t>
  </si>
  <si>
    <t>Bourání šachet a jímek ručně velikosti obestavěného prostoru do 1,5 m3 z prefabrikovaných skruží</t>
  </si>
  <si>
    <t>1577416143</t>
  </si>
  <si>
    <t>PI*0,62*0,62*1,5*2 "stávající šachty - do hl. 1,5m"</t>
  </si>
  <si>
    <t>PI*0,62*0,62*2,5*3 "na rušené kanalizaci"</t>
  </si>
  <si>
    <t>0,5*0,5*1,1*8 "stávající UV"</t>
  </si>
  <si>
    <t>76</t>
  </si>
  <si>
    <t>892372121</t>
  </si>
  <si>
    <t>Tlakové zkoušky vzduchem těsnícími vaky ucpávkovými DN 300</t>
  </si>
  <si>
    <t>úsek</t>
  </si>
  <si>
    <t>1711639706</t>
  </si>
  <si>
    <t>77</t>
  </si>
  <si>
    <t>892381111</t>
  </si>
  <si>
    <t>Tlakové zkoušky vodou na potrubí DN 250, 300 nebo 350</t>
  </si>
  <si>
    <t>-453337024</t>
  </si>
  <si>
    <t>78</t>
  </si>
  <si>
    <t>892392121</t>
  </si>
  <si>
    <t>Tlakové zkoušky vzduchem těsnícími vaky ucpávkovými DN 400</t>
  </si>
  <si>
    <t>-1883527668</t>
  </si>
  <si>
    <t>79</t>
  </si>
  <si>
    <t>892421111</t>
  </si>
  <si>
    <t>Tlakové zkoušky vodou na potrubí DN 400 nebo 500</t>
  </si>
  <si>
    <t>1321910604</t>
  </si>
  <si>
    <t>80</t>
  </si>
  <si>
    <t>894411311</t>
  </si>
  <si>
    <t>Osazení betonových nebo železobetonových dílců pro šachty skruží rovných</t>
  </si>
  <si>
    <t>340658613</t>
  </si>
  <si>
    <t>81</t>
  </si>
  <si>
    <t>59224068</t>
  </si>
  <si>
    <t>skruž betonová DN 1000x500 PS, 100x50x12cm</t>
  </si>
  <si>
    <t>196387518</t>
  </si>
  <si>
    <t>82</t>
  </si>
  <si>
    <t>59224070</t>
  </si>
  <si>
    <t>skruž betonová DN 1000x1000 PS, 100x100x12cm</t>
  </si>
  <si>
    <t>-1763124231</t>
  </si>
  <si>
    <t>83</t>
  </si>
  <si>
    <t>59224348</t>
  </si>
  <si>
    <t>těsnění elastomerové pro spojení šachetních dílů DN 1000</t>
  </si>
  <si>
    <t>1754973852</t>
  </si>
  <si>
    <t>84</t>
  </si>
  <si>
    <t>894412411</t>
  </si>
  <si>
    <t>Osazení betonových nebo železobetonových dílců pro šachty skruží přechodových</t>
  </si>
  <si>
    <t>1403205223</t>
  </si>
  <si>
    <t>85</t>
  </si>
  <si>
    <t>59224312</t>
  </si>
  <si>
    <t>kónus šachetní betonový kapsové plastové stupadlo 100x62,5x58cm</t>
  </si>
  <si>
    <t>311228285</t>
  </si>
  <si>
    <t>86</t>
  </si>
  <si>
    <t>894414111</t>
  </si>
  <si>
    <t>Osazení betonových nebo železobetonových dílců pro šachty skruží základových (dno)</t>
  </si>
  <si>
    <t>29727187</t>
  </si>
  <si>
    <t>87</t>
  </si>
  <si>
    <t>11351011</t>
  </si>
  <si>
    <t>dno šachtové betonové TBZ-Q PERF 150-635</t>
  </si>
  <si>
    <t>2064071098</t>
  </si>
  <si>
    <t>88</t>
  </si>
  <si>
    <t>11351031</t>
  </si>
  <si>
    <t>dno šachtové betonové TBZ-Q PERF 300-785</t>
  </si>
  <si>
    <t>-1748607829</t>
  </si>
  <si>
    <t>89</t>
  </si>
  <si>
    <t>11351041</t>
  </si>
  <si>
    <t>dno šachtové betonové TBZ-Q PERF 400-885</t>
  </si>
  <si>
    <t>1499898509</t>
  </si>
  <si>
    <t>90</t>
  </si>
  <si>
    <t>899104112</t>
  </si>
  <si>
    <t>Osazení poklopů litinových a ocelových včetně rámů pro třídu zatížení D400, E600</t>
  </si>
  <si>
    <t>-230316289</t>
  </si>
  <si>
    <t>91</t>
  </si>
  <si>
    <t>55241014</t>
  </si>
  <si>
    <t>poklop šachtový třída D400, kruhový rám 785, vstup 600mm, bez ventilace</t>
  </si>
  <si>
    <t>1623900356</t>
  </si>
  <si>
    <t>92</t>
  </si>
  <si>
    <t>55241015</t>
  </si>
  <si>
    <t>poklop šachtový třída D400, kruhový rám 785, vstup 600mm, s ventilací</t>
  </si>
  <si>
    <t>620959051</t>
  </si>
  <si>
    <t>93</t>
  </si>
  <si>
    <t>899202211</t>
  </si>
  <si>
    <t>Demontáž mříží litinových včetně rámů, hmotnosti jednotlivě přes 50 do 100 Kg</t>
  </si>
  <si>
    <t>-53166439</t>
  </si>
  <si>
    <t>8 "stávající UV"</t>
  </si>
  <si>
    <t>94</t>
  </si>
  <si>
    <t>899104211</t>
  </si>
  <si>
    <t>Demontáž poklopů litinových a ocelových včetně rámů, hmotnosti jednotlivě přes 150 Kg</t>
  </si>
  <si>
    <t>774294834</t>
  </si>
  <si>
    <t>2 "stávající stoka BE DN 800 - výměna"</t>
  </si>
  <si>
    <t>3 "bourání kanalizace"</t>
  </si>
  <si>
    <t>Ostatní konstrukce a práce-bourání</t>
  </si>
  <si>
    <t>95</t>
  </si>
  <si>
    <t>919731122</t>
  </si>
  <si>
    <t>Zarovnání styčné plochy podkladu nebo krytu podél vybourané části komunikace nebo zpevněné plochy živičné tl. přes 50 do 100 mm</t>
  </si>
  <si>
    <t>2105885548</t>
  </si>
  <si>
    <t>místní komunikace asfaltová</t>
  </si>
  <si>
    <t>96</t>
  </si>
  <si>
    <t>919735112</t>
  </si>
  <si>
    <t>Řezání stávajícího živičného krytu nebo podkladu hloubky přes 50 do 100 mm</t>
  </si>
  <si>
    <t>90155409</t>
  </si>
  <si>
    <t>97</t>
  </si>
  <si>
    <t>977151227</t>
  </si>
  <si>
    <t>Jádrové vrty diamantovými korunkami do stavebních materiálů (železobetonu, betonu, cihel, obkladů, dlažeb, kamene) dovrchní (směrem vzhůru), průměru přes 225 do 250 mm</t>
  </si>
  <si>
    <t>-991665981</t>
  </si>
  <si>
    <t>domovní přípojky na stoce BE</t>
  </si>
  <si>
    <t xml:space="preserve">0,15*2 </t>
  </si>
  <si>
    <t>odbočky DN 150 na stoku DN 400</t>
  </si>
  <si>
    <t>0,1*12</t>
  </si>
  <si>
    <t>98</t>
  </si>
  <si>
    <t>977151228</t>
  </si>
  <si>
    <t>Jádrové vrty diamantovými korunkami do stavebních materiálů (železobetonu, betonu, cihel, obkladů, dlažeb, kamene) dovrchní (směrem vzhůru), průměru přes 250 do 300 mm</t>
  </si>
  <si>
    <t>178022645</t>
  </si>
  <si>
    <t>odbočky DN 200 na stoku DN 400</t>
  </si>
  <si>
    <t>0,1*6</t>
  </si>
  <si>
    <t>99</t>
  </si>
  <si>
    <t>977151233</t>
  </si>
  <si>
    <t>Jádrové vrty diamantovými korunkami do stavebních materiálů (železobetonu, betonu, cihel, obkladů, dlažeb, kamene) dovrchní (směrem vzhůru), průměru přes 450 do 500 mm</t>
  </si>
  <si>
    <t>2086215521</t>
  </si>
  <si>
    <t>0,4 "DN 400 - napojení na stávající šachtu"</t>
  </si>
  <si>
    <t>997</t>
  </si>
  <si>
    <t>Přesun sutě</t>
  </si>
  <si>
    <t>100</t>
  </si>
  <si>
    <t>997221551</t>
  </si>
  <si>
    <t>Vodorovná doprava suti bez naložení, ale se složením a s hrubým urovnáním ze sypkých materiálů, na vzdálenost do 1 km</t>
  </si>
  <si>
    <t>809432700</t>
  </si>
  <si>
    <t>100,198+101,724+53,174</t>
  </si>
  <si>
    <t>101</t>
  </si>
  <si>
    <t>997221559</t>
  </si>
  <si>
    <t>Vodorovná doprava suti bez naložení, ale se složením a s hrubým urovnáním Příplatek k ceně za každý další i započatý 1 km přes 1 km</t>
  </si>
  <si>
    <t>-2032522797</t>
  </si>
  <si>
    <t>255,096*2 'Přepočtené koeficientem množství</t>
  </si>
  <si>
    <t>102</t>
  </si>
  <si>
    <t>997221561</t>
  </si>
  <si>
    <t>Vodorovná doprava suti bez naložení, ale se složením a s hrubým urovnáním z kusových materiálů, na vzdálenost do 1 km</t>
  </si>
  <si>
    <t>-865164836</t>
  </si>
  <si>
    <t>76,012+75,137+110,04+0,778</t>
  </si>
  <si>
    <t>103</t>
  </si>
  <si>
    <t>997221569</t>
  </si>
  <si>
    <t>847991321</t>
  </si>
  <si>
    <t>261,967*2 'Přepočtené koeficientem množství</t>
  </si>
  <si>
    <t>104</t>
  </si>
  <si>
    <t>997221861</t>
  </si>
  <si>
    <t>Poplatek za uložení stavebního odpadu na recyklační skládce (skládkovné) z prostého betonu zatříděného do Katalogu odpadů pod kódem 17 01 01</t>
  </si>
  <si>
    <t>1769844716</t>
  </si>
  <si>
    <t>75,137+79,67+28,57+0,294+0,17+0,314</t>
  </si>
  <si>
    <t>105</t>
  </si>
  <si>
    <t>997221873</t>
  </si>
  <si>
    <t>40156561</t>
  </si>
  <si>
    <t>100,198+101,724</t>
  </si>
  <si>
    <t>106</t>
  </si>
  <si>
    <t>997221875</t>
  </si>
  <si>
    <t>Poplatek za uložení stavebního odpadu na recyklační skládce (skládkovné) asfaltového bez obsahu dehtu zatříděného do Katalogu odpadů pod kódem 17 03 02</t>
  </si>
  <si>
    <t>-1873030099</t>
  </si>
  <si>
    <t>76,012+53,174</t>
  </si>
  <si>
    <t>107</t>
  </si>
  <si>
    <t>99701383R</t>
  </si>
  <si>
    <t>Výkup šrotu (ocel/litina)</t>
  </si>
  <si>
    <t>1155682896</t>
  </si>
  <si>
    <t>0,8+1,0 "poklopy, mříže"</t>
  </si>
  <si>
    <t>998</t>
  </si>
  <si>
    <t>Přesun hmot</t>
  </si>
  <si>
    <t>108</t>
  </si>
  <si>
    <t>998275101</t>
  </si>
  <si>
    <t>Přesun hmot pro trubní vedení hloubené z trub kameninových pro kanalizace v otevřeném výkopu dopravní vzdálenost do 15 m</t>
  </si>
  <si>
    <t>769462557</t>
  </si>
  <si>
    <t>PSV</t>
  </si>
  <si>
    <t>Práce a dodávky PSV</t>
  </si>
  <si>
    <t>711</t>
  </si>
  <si>
    <t>Izolace proti vodě, vlhkosti a plynům</t>
  </si>
  <si>
    <t>109</t>
  </si>
  <si>
    <t>711531110</t>
  </si>
  <si>
    <t>Provedení izolace potrubí, nádrží, stok a kanalizačních šachet pásy na sucho položením tkaniny</t>
  </si>
  <si>
    <t>801751773</t>
  </si>
  <si>
    <t>P</t>
  </si>
  <si>
    <t>Poznámka k položce:_x000d_
opakovaně použitý materiál - index ceny 0,5</t>
  </si>
  <si>
    <t>3,0*187</t>
  </si>
  <si>
    <t>110</t>
  </si>
  <si>
    <t>69311060</t>
  </si>
  <si>
    <t>geotextilie netkaná separační, ochranná, filtrační, drenážní PP 200g/m2</t>
  </si>
  <si>
    <t>-11409850</t>
  </si>
  <si>
    <t>561*1,15 'Přepočtené koeficientem množství</t>
  </si>
  <si>
    <t>111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</si>
  <si>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</si>
  <si>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</si>
  <si>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</si>
  <si>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-2033693908</t>
  </si>
  <si>
    <t>721</t>
  </si>
  <si>
    <t>Zdravotechnika - vnitřní kanalizace</t>
  </si>
  <si>
    <t>112</t>
  </si>
  <si>
    <t>721241103</t>
  </si>
  <si>
    <t>Lapače střešních splavenin litinové DN 150</t>
  </si>
  <si>
    <t>-776331936</t>
  </si>
  <si>
    <t>113</t>
  </si>
  <si>
    <t>998721201</t>
  </si>
  <si>
    <t>Přesun hmot pro vnitřní kanalizace stanovený procentní sazbou (%) z ceny vodorovná dopravní vzdálenost do 50 m v objektech výšky do 6 m</t>
  </si>
  <si>
    <t>-1819969446</t>
  </si>
  <si>
    <t>764</t>
  </si>
  <si>
    <t>Konstrukce klempířské</t>
  </si>
  <si>
    <t>114</t>
  </si>
  <si>
    <t>764518623</t>
  </si>
  <si>
    <t>Svod z pozinkovaného plechu s upraveným povrchem včetně objímek, kolen a odskoků kruhový, průměru 120 mm</t>
  </si>
  <si>
    <t>-345695132</t>
  </si>
  <si>
    <t>115</t>
  </si>
  <si>
    <t>998764201</t>
  </si>
  <si>
    <t>Přesun hmot pro konstrukce klempířské stanovený procentní sazbou (%) z ceny vodorovná dopravní vzdálenost do 50 m v objektech výšky do 6 m</t>
  </si>
  <si>
    <t>43818978</t>
  </si>
  <si>
    <t>13,65</t>
  </si>
  <si>
    <t>96,946</t>
  </si>
  <si>
    <t>20,869</t>
  </si>
  <si>
    <t>7,834</t>
  </si>
  <si>
    <t>KT_250</t>
  </si>
  <si>
    <t>kameninová trouba DN 250</t>
  </si>
  <si>
    <t>25,4</t>
  </si>
  <si>
    <t>14,5</t>
  </si>
  <si>
    <t>02 - SO 303.2 - Stoka B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</si>
  <si>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</si>
  <si>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</si>
  <si>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-452829202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</si>
  <si>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</si>
  <si>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</si>
  <si>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513982160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</si>
  <si>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</si>
  <si>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</si>
  <si>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934969779</t>
  </si>
  <si>
    <t>1,1*KT_250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</si>
  <si>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</si>
  <si>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</si>
  <si>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835780106</t>
  </si>
  <si>
    <t>693283601</t>
  </si>
  <si>
    <t>-17823968</t>
  </si>
  <si>
    <t>119001412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</si>
  <si>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betonového, kameninového nebo železobetonového, světlosti DN přes 200 do 500 mm</t>
  </si>
  <si>
    <t>1726408689</t>
  </si>
  <si>
    <t>119001421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</si>
  <si>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</si>
  <si>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-1527509228</t>
  </si>
  <si>
    <t>1163265994</t>
  </si>
  <si>
    <t>1,1*3</t>
  </si>
  <si>
    <t>119002121</t>
  </si>
  <si>
    <t>Pomocné konstrukce při zabezpečení výkopu vodorovné pochozí přechodová lávka délky do 2 m včetně zábradlí zřízení</t>
  </si>
  <si>
    <t>789016701</t>
  </si>
  <si>
    <t>119002122</t>
  </si>
  <si>
    <t>Pomocné konstrukce při zabezpečení výkopu vodorovné pochozí přechodová lávka délky do 2 m včetně zábradlí odstranění</t>
  </si>
  <si>
    <t>361554458</t>
  </si>
  <si>
    <t>-236658691</t>
  </si>
  <si>
    <t>1,0*1,5*(1+1+1+3)*1,1</t>
  </si>
  <si>
    <t>-1024748349</t>
  </si>
  <si>
    <t>1123996294</t>
  </si>
  <si>
    <t xml:space="preserve">1,0*1,5*1,3*7  "sondy kopané"</t>
  </si>
  <si>
    <t>1862568532</t>
  </si>
  <si>
    <t>-1361938343</t>
  </si>
  <si>
    <t>132154203</t>
  </si>
  <si>
    <t>Hloubení zapažených rýh šířky přes 800 do 2 000 mm strojně s urovnáním dna do předepsaného profilu a spádu v hornině třídy těžitelnosti I skupiny 1 a 2 přes 50 do 100 m3</t>
  </si>
  <si>
    <t>610760144</t>
  </si>
  <si>
    <t>132254203</t>
  </si>
  <si>
    <t>Hloubení zapažených rýh šířky přes 800 do 2 000 mm strojně s urovnáním dna do předepsaného profilu a spádu v hornině třídy těžitelnosti I skupiny 3 přes 50 do 100 m3</t>
  </si>
  <si>
    <t>-505876638</t>
  </si>
  <si>
    <t>1,1*KT_250*(2,3-0,42)</t>
  </si>
  <si>
    <t>1,1*KT_150*(2,0-0,34)</t>
  </si>
  <si>
    <t>(2,5*2,5-1,1*1,1)*(2,3-0,52)*2</t>
  </si>
  <si>
    <t>132354203</t>
  </si>
  <si>
    <t>Hloubení zapažených rýh šířky přes 800 do 2 000 mm strojně s urovnáním dna do předepsaného profilu a spádu v hornině třídy těžitelnosti II skupiny 4 přes 50 do 100 m3</t>
  </si>
  <si>
    <t>1071973566</t>
  </si>
  <si>
    <t>132454203</t>
  </si>
  <si>
    <t>Hloubení zapažených rýh šířky přes 800 do 2 000 mm strojně s urovnáním dna do předepsaného profilu a spádu v hornině třídy těžitelnosti II skupiny 5 přes 50 do 100 m3</t>
  </si>
  <si>
    <t>511567299</t>
  </si>
  <si>
    <t>1804154202</t>
  </si>
  <si>
    <t>KT_250*2,3*2</t>
  </si>
  <si>
    <t>KT_150*2,0*2</t>
  </si>
  <si>
    <t>517873850</t>
  </si>
  <si>
    <t>2114311922</t>
  </si>
  <si>
    <t>1253576399</t>
  </si>
  <si>
    <t>80920089</t>
  </si>
  <si>
    <t>-1017251899</t>
  </si>
  <si>
    <t>167151101</t>
  </si>
  <si>
    <t>Nakládání, skládání a překládání neulehlého výkopku nebo sypaniny strojně nakládání, množství do 100 m3, z horniny třídy těžitelnosti I, skupiny 1 až 3</t>
  </si>
  <si>
    <t>191191645</t>
  </si>
  <si>
    <t>167151102</t>
  </si>
  <si>
    <t>Nakládání, skládání a překládání neulehlého výkopku nebo sypaniny strojně nakládání, množství do 100 m3, z horniny třídy těžitelnosti II, skupiny 4 a 5</t>
  </si>
  <si>
    <t>1804401669</t>
  </si>
  <si>
    <t>300447296</t>
  </si>
  <si>
    <t>1556689985</t>
  </si>
  <si>
    <t xml:space="preserve">-(ob+lo) </t>
  </si>
  <si>
    <t>-KT_250*0,066 "vytlačený objem potrubím"</t>
  </si>
  <si>
    <t>737188256</t>
  </si>
  <si>
    <t>80,217*1,8 'Přepočtené koeficientem množství</t>
  </si>
  <si>
    <t>-731288520</t>
  </si>
  <si>
    <t>1,1*KT_250*0,55</t>
  </si>
  <si>
    <t>-1984290915</t>
  </si>
  <si>
    <t>20,869*1,8 'Přepočtené koeficientem množství</t>
  </si>
  <si>
    <t>-1232247887</t>
  </si>
  <si>
    <t>2112076743</t>
  </si>
  <si>
    <t>KT_250*2</t>
  </si>
  <si>
    <t>-1319691047</t>
  </si>
  <si>
    <t>1,1*KT_250*0,15</t>
  </si>
  <si>
    <t>2,5*2,5*0,1*2</t>
  </si>
  <si>
    <t>1445293043</t>
  </si>
  <si>
    <t>670724351</t>
  </si>
  <si>
    <t>1161783720</t>
  </si>
  <si>
    <t>-79896644</t>
  </si>
  <si>
    <t>2,5+4,0*3 "domovní přípojky"</t>
  </si>
  <si>
    <t>-132819460</t>
  </si>
  <si>
    <t>14,5*1,015 'Přepočtené koeficientem množství</t>
  </si>
  <si>
    <t>831362121</t>
  </si>
  <si>
    <t>Montáž potrubí z trub kameninových hrdlových s integrovaným těsněním v otevřeném výkopu ve sklonu do 20 % DN 250</t>
  </si>
  <si>
    <t>424350917</t>
  </si>
  <si>
    <t>59710702</t>
  </si>
  <si>
    <t>trouba kameninová glazovaná pouze uvnitř DN 250 dl 2,50m spojovací systém C Třida 160</t>
  </si>
  <si>
    <t>1472765601</t>
  </si>
  <si>
    <t>25,4*1,015 'Přepočtené koeficientem množství</t>
  </si>
  <si>
    <t>224869686</t>
  </si>
  <si>
    <t>1798489940</t>
  </si>
  <si>
    <t>1969752132</t>
  </si>
  <si>
    <t>837361221</t>
  </si>
  <si>
    <t>Montáž kameninových tvarovek na potrubí z trub kameninových v otevřeném výkopu s integrovaným těsněním odbočných DN 250</t>
  </si>
  <si>
    <t>-668425393</t>
  </si>
  <si>
    <t>59711560</t>
  </si>
  <si>
    <t>odbočka kameninová glazovaná jednoduchá šikmá DN 250/150 dl 500mm spojovací systém C/F tř.160/-</t>
  </si>
  <si>
    <t>652854012</t>
  </si>
  <si>
    <t>837362221</t>
  </si>
  <si>
    <t>Montáž kameninových tvarovek na potrubí z trub kameninových v otevřeném výkopu s integrovaným těsněním jednoosých DN 250</t>
  </si>
  <si>
    <t>-1802909281</t>
  </si>
  <si>
    <t>59710876</t>
  </si>
  <si>
    <t>trouba kameninová glazovaná zkrácená bez hrdla DN 250 dl 60(75)cm třída 160 spojovací systém C</t>
  </si>
  <si>
    <t>118096524</t>
  </si>
  <si>
    <t>59710846</t>
  </si>
  <si>
    <t>trouba kameninová glazovaná zkrácená DN 250 dl 60(75)cm třída 160 spojovací systém C</t>
  </si>
  <si>
    <t>-1669470306</t>
  </si>
  <si>
    <t>2B0250N</t>
  </si>
  <si>
    <t xml:space="preserve">nástrčné sedlo pro kameninu  DN 250 TR160</t>
  </si>
  <si>
    <t>2041986390</t>
  </si>
  <si>
    <t>892362121</t>
  </si>
  <si>
    <t>Tlakové zkoušky vzduchem těsnícími vaky ucpávkovými DN 250</t>
  </si>
  <si>
    <t>1103887016</t>
  </si>
  <si>
    <t>371142846</t>
  </si>
  <si>
    <t>57303154</t>
  </si>
  <si>
    <t>1371972272</t>
  </si>
  <si>
    <t>59224066</t>
  </si>
  <si>
    <t>skruž betonová DN 1000x250 PS, 100x25x12cm</t>
  </si>
  <si>
    <t>-55545939</t>
  </si>
  <si>
    <t>-551030314</t>
  </si>
  <si>
    <t>1691469978</t>
  </si>
  <si>
    <t>-736707010</t>
  </si>
  <si>
    <t>-422503517</t>
  </si>
  <si>
    <t>11351021</t>
  </si>
  <si>
    <t>dno šachtové betonové TBZ-Q PERF 250-735</t>
  </si>
  <si>
    <t>-995007832</t>
  </si>
  <si>
    <t>-569908831</t>
  </si>
  <si>
    <t>350383485</t>
  </si>
  <si>
    <t>498676739</t>
  </si>
  <si>
    <t>-554050705</t>
  </si>
  <si>
    <t>-1733354217</t>
  </si>
  <si>
    <t>977151229</t>
  </si>
  <si>
    <t>Jádrové vrty diamantovými korunkami do stavebních materiálů (železobetonu, betonu, cihel, obkladů, dlažeb, kamene) dovrchní (směrem vzhůru), průměru přes 300 do 350 mm</t>
  </si>
  <si>
    <t>412474391</t>
  </si>
  <si>
    <t>0,15 "napojení do stávají BE DN 800"</t>
  </si>
  <si>
    <t>1730916068</t>
  </si>
  <si>
    <t>4,205+12,294+6,426</t>
  </si>
  <si>
    <t>1043959914</t>
  </si>
  <si>
    <t>22,925*2 'Přepočtené koeficientem množství</t>
  </si>
  <si>
    <t>-1820263854</t>
  </si>
  <si>
    <t>3,19+9,081+0,058</t>
  </si>
  <si>
    <t>-1848753065</t>
  </si>
  <si>
    <t>12,329*2 'Přepočtené koeficientem množství</t>
  </si>
  <si>
    <t>1966662336</t>
  </si>
  <si>
    <t>9,081+0,0583</t>
  </si>
  <si>
    <t>-2086068338</t>
  </si>
  <si>
    <t>4,205+12,294</t>
  </si>
  <si>
    <t>-1634561534</t>
  </si>
  <si>
    <t>3,19+6,426</t>
  </si>
  <si>
    <t>731104058</t>
  </si>
  <si>
    <t>-15791884</t>
  </si>
  <si>
    <t>1535308758</t>
  </si>
  <si>
    <t>-877297542</t>
  </si>
  <si>
    <t>1,0*3</t>
  </si>
  <si>
    <t>194548042</t>
  </si>
  <si>
    <t>PE_90</t>
  </si>
  <si>
    <t>potrubí PE 90x8,2 SDR 11</t>
  </si>
  <si>
    <t>19,5</t>
  </si>
  <si>
    <t>173,837</t>
  </si>
  <si>
    <t>39,066</t>
  </si>
  <si>
    <t>PB</t>
  </si>
  <si>
    <t>podkladní bloky</t>
  </si>
  <si>
    <t>0,2</t>
  </si>
  <si>
    <t>PE_32</t>
  </si>
  <si>
    <t>potrubí PE 32x3,0 SDR 11</t>
  </si>
  <si>
    <t>40,5</t>
  </si>
  <si>
    <t>LT_100</t>
  </si>
  <si>
    <t>TLT DN 100, PN 10, K9/C40, vnější ocharana zvýšená, vnitřní PUR</t>
  </si>
  <si>
    <t>LT_250</t>
  </si>
  <si>
    <t>TLT DN 250, PN 10, K9/C40, vnější ocharana zvýšená, vnitřní PUR</t>
  </si>
  <si>
    <t>255,63</t>
  </si>
  <si>
    <t>02 - SO 304 - Vodovod</t>
  </si>
  <si>
    <t>PE_63</t>
  </si>
  <si>
    <t>potrubí PE 63x5,8 SDR 11</t>
  </si>
  <si>
    <t>PE_40</t>
  </si>
  <si>
    <t>potrubí PE 40x3,7 SDR 11</t>
  </si>
  <si>
    <t>74,7</t>
  </si>
  <si>
    <t>PE_50</t>
  </si>
  <si>
    <t>potrubí PE 50x4,6 SDR 11</t>
  </si>
  <si>
    <t>mk</t>
  </si>
  <si>
    <t>614,782</t>
  </si>
  <si>
    <t>9,75</t>
  </si>
  <si>
    <t xml:space="preserve">    8.1 - Trubní vedení - Provizorní vodovod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</si>
  <si>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</si>
  <si>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</si>
  <si>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-127185191</t>
  </si>
  <si>
    <t>1,0*LT_100</t>
  </si>
  <si>
    <t>0,9*(PE_32+PE_40+PE_50+PE_63+PE_90) "přípojky"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</si>
  <si>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</si>
  <si>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</si>
  <si>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626007111</t>
  </si>
  <si>
    <t>1109932246</t>
  </si>
  <si>
    <t>1,0*mk</t>
  </si>
  <si>
    <t>-1688956452</t>
  </si>
  <si>
    <t>-791282350</t>
  </si>
  <si>
    <t>119001405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</si>
  <si>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</si>
  <si>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-628976763</t>
  </si>
  <si>
    <t>-117839452</t>
  </si>
  <si>
    <t>1930797720</t>
  </si>
  <si>
    <t>-985055942</t>
  </si>
  <si>
    <t>1*5 "5x opakovat"</t>
  </si>
  <si>
    <t>1441518802</t>
  </si>
  <si>
    <t>821884691</t>
  </si>
  <si>
    <t>1,0*1,5*(25+3+1)*1,0</t>
  </si>
  <si>
    <t>-1417732346</t>
  </si>
  <si>
    <t>-1290151318</t>
  </si>
  <si>
    <t xml:space="preserve">1,0*1,5*1,3*5  "sondy kopané"</t>
  </si>
  <si>
    <t>s*0,45</t>
  </si>
  <si>
    <t>-1969791311</t>
  </si>
  <si>
    <t>104368121</t>
  </si>
  <si>
    <t>132154205</t>
  </si>
  <si>
    <t>Hloubení zapažených rýh šířky přes 800 do 2 000 mm strojně s urovnáním dna do předepsaného profilu a spádu v hornině třídy těžitelnosti I skupiny 1 a 2 přes 500 do 1 000 m3</t>
  </si>
  <si>
    <t>1780896191</t>
  </si>
  <si>
    <t>132254205</t>
  </si>
  <si>
    <t>Hloubení zapažených rýh šířky přes 800 do 2 000 mm strojně s urovnáním dna do předepsaného profilu a spádu v hornině třídy těžitelnosti I skupiny 3 přes 500 do 1 000 m3</t>
  </si>
  <si>
    <t>-63773949</t>
  </si>
  <si>
    <t>řad v souběhu s kanalizací</t>
  </si>
  <si>
    <t>1,0*LT_100*(2,1-0,52)</t>
  </si>
  <si>
    <t>1,0*LT_250*(2,1-0,52)</t>
  </si>
  <si>
    <t>0,9*PE_32*(1,9-0,34)</t>
  </si>
  <si>
    <t>0,9*PE_40*(1,9-0,34)</t>
  </si>
  <si>
    <t>0,9*PE_50*(1,9-0,34)</t>
  </si>
  <si>
    <t>0,9*PE_63*(1,9-0,34)</t>
  </si>
  <si>
    <t>0,9*PE_90*(1,9-0,34)</t>
  </si>
  <si>
    <t>v*0,45</t>
  </si>
  <si>
    <t>132354205</t>
  </si>
  <si>
    <t>Hloubení zapažených rýh šířky přes 800 do 2 000 mm strojně s urovnáním dna do předepsaného profilu a spádu v hornině třídy těžitelnosti II skupiny 4 přes 500 do 1 000 m3</t>
  </si>
  <si>
    <t>1439688670</t>
  </si>
  <si>
    <t>132454205</t>
  </si>
  <si>
    <t>Hloubení zapažených rýh šířky přes 800 do 2 000 mm strojně s urovnáním dna do předepsaného profilu a spádu v hornině třídy těžitelnosti II skupiny 5 přes 500 do 1 000 m3</t>
  </si>
  <si>
    <t>1992130085</t>
  </si>
  <si>
    <t>846735127</t>
  </si>
  <si>
    <t>LT_100*2,1</t>
  </si>
  <si>
    <t>LT_250*2,1</t>
  </si>
  <si>
    <t>PE_32*1,9*2</t>
  </si>
  <si>
    <t>PE_40*1,9*2</t>
  </si>
  <si>
    <t>PE_50*1,9*2</t>
  </si>
  <si>
    <t>PE_63*1,9*2</t>
  </si>
  <si>
    <t>PE_90*1,9*2</t>
  </si>
  <si>
    <t>-2147330776</t>
  </si>
  <si>
    <t>2001873835</t>
  </si>
  <si>
    <t>v*0,55 "mezideponie"</t>
  </si>
  <si>
    <t>1528877157</t>
  </si>
  <si>
    <t>v*0,45 "mezideponie"</t>
  </si>
  <si>
    <t>1117067829</t>
  </si>
  <si>
    <t>v*0,55</t>
  </si>
  <si>
    <t>1840475167</t>
  </si>
  <si>
    <t>1546188380</t>
  </si>
  <si>
    <t>v*0,55 "z meziskládky"</t>
  </si>
  <si>
    <t>-631811440</t>
  </si>
  <si>
    <t>v*0,45 "z meziskládky"</t>
  </si>
  <si>
    <t>2021563174</t>
  </si>
  <si>
    <t>603212439</t>
  </si>
  <si>
    <t xml:space="preserve">-(ob+lo+PB) </t>
  </si>
  <si>
    <t>-LT_250*0,0572 "vytlačený objem potrubím"</t>
  </si>
  <si>
    <t>462344660</t>
  </si>
  <si>
    <t>396,807*1,8 'Přepočtené koeficientem množství</t>
  </si>
  <si>
    <t>1107748312</t>
  </si>
  <si>
    <t>1,0*LT_100*0,4</t>
  </si>
  <si>
    <t>1,0*LT_250*0,55</t>
  </si>
  <si>
    <t>0,9*PE_32*0,35</t>
  </si>
  <si>
    <t>0,9*PE_40*0,35</t>
  </si>
  <si>
    <t>0,9*PE_50*0,35</t>
  </si>
  <si>
    <t>0,9*PE_63*0,35</t>
  </si>
  <si>
    <t>0,9*PE_90*0,35</t>
  </si>
  <si>
    <t>1575185333</t>
  </si>
  <si>
    <t>173,837*1,8 'Přepočtené koeficientem množství</t>
  </si>
  <si>
    <t>-1808403273</t>
  </si>
  <si>
    <t>1,0*LT_100*0,1</t>
  </si>
  <si>
    <t>1,0*LT_250*0,1</t>
  </si>
  <si>
    <t>0,9*PE_32*0,1</t>
  </si>
  <si>
    <t>0,9*PE_40*0,1</t>
  </si>
  <si>
    <t>0,9*PE_50*0,1</t>
  </si>
  <si>
    <t>0,9*PE_63*0,1</t>
  </si>
  <si>
    <t>0,9*PE_90*0,1</t>
  </si>
  <si>
    <t>452313131</t>
  </si>
  <si>
    <t>Podkladní a zajišťovací konstrukce z betonu prostého v otevřeném výkopu bloky pro potrubí z betonu tř. C 12/15</t>
  </si>
  <si>
    <t>-729980</t>
  </si>
  <si>
    <t>0,63*0,28*1 "blok B1 - pod T-kus"</t>
  </si>
  <si>
    <t>0,4*0,4*0,15*1 "blok B4 - pod N</t>
  </si>
  <si>
    <t>452353101</t>
  </si>
  <si>
    <t>Bednění podkladních a zajišťovacích konstrukcí v otevřeném výkopu bloků pro potrubí</t>
  </si>
  <si>
    <t>-1974656340</t>
  </si>
  <si>
    <t>(1,3+0,5)*2*0,28*1 "blok B1 - pod T-kus"</t>
  </si>
  <si>
    <t>0,4*4*0,15*1 "blok B4 - pod N</t>
  </si>
  <si>
    <t>850311811</t>
  </si>
  <si>
    <t>Bourání stávajícího potrubí z trub litinových hrdlových nebo přírubových v otevřeném výkopu DN do 150</t>
  </si>
  <si>
    <t>-803630389</t>
  </si>
  <si>
    <t>5 "stávající potrubí DN 80"</t>
  </si>
  <si>
    <t>185 "stávající potrubí DN 100"</t>
  </si>
  <si>
    <t>70 "stávající potrubí DN 150"</t>
  </si>
  <si>
    <t>851261131</t>
  </si>
  <si>
    <t>Montáž potrubí z trub litinových tlakových hrdlových v otevřeném výkopu s integrovaným těsněním DN 100</t>
  </si>
  <si>
    <t>-1299937908</t>
  </si>
  <si>
    <t>55251005</t>
  </si>
  <si>
    <t>trouba vodovodní litinová hrdlová Zn+Al (85/15) 400g/m2+modrý epoxid dl 6m DN 100</t>
  </si>
  <si>
    <t>-1143875110</t>
  </si>
  <si>
    <t>851361131</t>
  </si>
  <si>
    <t>Montáž potrubí z trub litinových tlakových hrdlových v otevřeném výkopu s integrovaným těsněním DN 250</t>
  </si>
  <si>
    <t>-886326246</t>
  </si>
  <si>
    <t>55251009</t>
  </si>
  <si>
    <t>trouba vodovodní litinová hrdlová Zn+Al (85/15) 400g/m2+modrý epoxid dl 6m DN 250</t>
  </si>
  <si>
    <t>1068918984</t>
  </si>
  <si>
    <t>857261131</t>
  </si>
  <si>
    <t>Montáž litinových tvarovek na potrubí litinovém tlakovém jednoosých na potrubí z trub hrdlových v otevřeném výkopu, kanálu nebo v šachtě s integrovaným těsněním DN 100</t>
  </si>
  <si>
    <t>-2126644771</t>
  </si>
  <si>
    <t>55259731</t>
  </si>
  <si>
    <t>tvarovka vodovodní hrdlová s přírubou E (EU) - základní povrchová úprava kroužek těsnící DN 100 dl 130mm</t>
  </si>
  <si>
    <t>-1439126475</t>
  </si>
  <si>
    <t>43009009016</t>
  </si>
  <si>
    <t>SPOJKA S2000 90/90</t>
  </si>
  <si>
    <t>1453701306</t>
  </si>
  <si>
    <t>857262122</t>
  </si>
  <si>
    <t>Montáž litinových tvarovek na potrubí litinovém tlakovém jednoosých na potrubí z trub přírubových v otevřeném výkopu, kanálu nebo v šachtě DN 100</t>
  </si>
  <si>
    <t>-1474897026</t>
  </si>
  <si>
    <t>504910000016</t>
  </si>
  <si>
    <t>KOLENO PATNÍ PŘÍRUBOVÉ 100</t>
  </si>
  <si>
    <t>-1843323030</t>
  </si>
  <si>
    <t>857351131</t>
  </si>
  <si>
    <t>Montáž litinových tvarovek na potrubí litinovém tlakovém jednoosých na potrubí z trub hrdlových v otevřeném výkopu, kanálu nebo v šachtě s integrovaným těsněním DN 200</t>
  </si>
  <si>
    <t>1042983691</t>
  </si>
  <si>
    <t>797420015016</t>
  </si>
  <si>
    <t xml:space="preserve">SPOJKA REDUKOVANÁ 200/150  (198-230/155-192)</t>
  </si>
  <si>
    <t>-721027870</t>
  </si>
  <si>
    <t>857361131</t>
  </si>
  <si>
    <t>Montáž litinových tvarovek na potrubí litinovém tlakovém jednoosých na potrubí z trub hrdlových v otevřeném výkopu, kanálu nebo v šachtě s integrovaným těsněním DN 250</t>
  </si>
  <si>
    <t>1673011004</t>
  </si>
  <si>
    <t>55253933</t>
  </si>
  <si>
    <t>koleno hrdlové z tvárné litiny,práškový epoxid tl 250µm MMK-kus DN 250-30°</t>
  </si>
  <si>
    <t>588205356</t>
  </si>
  <si>
    <t>55253872</t>
  </si>
  <si>
    <t>přechod hrdlový z tvárné litiny,práškový epoxid tl 250µm MMR-kus DN 250/200</t>
  </si>
  <si>
    <t>-598397406</t>
  </si>
  <si>
    <t>797425000016</t>
  </si>
  <si>
    <t>SPOJKA 250 (265-310)</t>
  </si>
  <si>
    <t>-2015132962</t>
  </si>
  <si>
    <t>857362122</t>
  </si>
  <si>
    <t>Montáž litinových tvarovek na potrubí litinovém tlakovém jednoosých na potrubí z trub přírubových v otevřeném výkopu, kanálu nebo v šachtě DN 250</t>
  </si>
  <si>
    <t>-307179134</t>
  </si>
  <si>
    <t>55253494</t>
  </si>
  <si>
    <t>tvarovka přírubová litinová s hladkým koncem,práškový epoxid tl 250µm F-kus DN 250</t>
  </si>
  <si>
    <t>825915161</t>
  </si>
  <si>
    <t>857363131</t>
  </si>
  <si>
    <t>Montáž litinových tvarovek na potrubí litinovém tlakovém odbočných na potrubí z trub hrdlových v otevřeném výkopu, kanálu nebo v šachtě s integrovaným těsněním DN 250</t>
  </si>
  <si>
    <t>-1534081071</t>
  </si>
  <si>
    <t>55258610</t>
  </si>
  <si>
    <t>tvarovka hrdlová s přírubovou odbočkou z tvárné litiny MMA-kus DN 250/80</t>
  </si>
  <si>
    <t>27214006</t>
  </si>
  <si>
    <t>55258552</t>
  </si>
  <si>
    <t>tvarovka hrdlová s přírubovou odbočkou z tvárné litiny MMA-kus DN 250/100</t>
  </si>
  <si>
    <t>-1012300282</t>
  </si>
  <si>
    <t>871161211</t>
  </si>
  <si>
    <t>Montáž vodovodního potrubí z plastů v otevřeném výkopu z polyetylenu PE 100 svařovaných elektrotvarovkou SDR 11/PN16 D 32 x 3,0 mm</t>
  </si>
  <si>
    <t>-754758130</t>
  </si>
  <si>
    <t>2 "PE 25"</t>
  </si>
  <si>
    <t>38,5 "PE 32"</t>
  </si>
  <si>
    <t>19930</t>
  </si>
  <si>
    <t xml:space="preserve">Trubka vodovodní PE RC  SDR 11  25x2,3mm (typ 2 dle PAS 1075); 12m</t>
  </si>
  <si>
    <t>902949865</t>
  </si>
  <si>
    <t>2*1,015 'Přepočtené koeficientem množství</t>
  </si>
  <si>
    <t>19933</t>
  </si>
  <si>
    <t xml:space="preserve">Trubka vodovodní PE RC  SDR 11  32x3,0mm (typ 2 dle PAS 1075); 12m</t>
  </si>
  <si>
    <t>-1064272332</t>
  </si>
  <si>
    <t>38,5*1,015 'Přepočtené koeficientem množství</t>
  </si>
  <si>
    <t>871171211</t>
  </si>
  <si>
    <t>Montáž vodovodního potrubí z plastů v otevřeném výkopu z polyetylenu PE 100 svařovaných elektrotvarovkou SDR 11/PN16 D 40 x 3,7 mm</t>
  </si>
  <si>
    <t>-1834929137</t>
  </si>
  <si>
    <t>19936</t>
  </si>
  <si>
    <t xml:space="preserve">Trubka vodovodní PE RC  SDR 11  40x3,7mm (typ 2 dle PAS 1075); 12m</t>
  </si>
  <si>
    <t>1061574049</t>
  </si>
  <si>
    <t>74,7*1,015 'Přepočtené koeficientem množství</t>
  </si>
  <si>
    <t>871181211</t>
  </si>
  <si>
    <t>Montáž vodovodního potrubí z plastů v otevřeném výkopu z polyetylenu PE 100 svařovaných elektrotvarovkou SDR 11/PN16 D 50 x 4,6 mm</t>
  </si>
  <si>
    <t>-61287545</t>
  </si>
  <si>
    <t>19939</t>
  </si>
  <si>
    <t xml:space="preserve">Trubka vodovodní PE RC  SDR 11  50x4,6mm (typ 2 dle PAS 1075); 12m</t>
  </si>
  <si>
    <t>1576051952</t>
  </si>
  <si>
    <t>1*1,015 'Přepočtené koeficientem množství</t>
  </si>
  <si>
    <t>871211211</t>
  </si>
  <si>
    <t>Montáž vodovodního potrubí z plastů v otevřeném výkopu z polyetylenu PE 100 svařovaných elektrotvarovkou SDR 11/PN16 D 63 x 5,8 mm</t>
  </si>
  <si>
    <t>-2090184374</t>
  </si>
  <si>
    <t>19942</t>
  </si>
  <si>
    <t xml:space="preserve">Trubka vodovodní PE RC  SDR 11  63x5,8mm (typ 2 dle PAS 1075); 12m</t>
  </si>
  <si>
    <t>912564701</t>
  </si>
  <si>
    <t>871241211</t>
  </si>
  <si>
    <t>Montáž vodovodního potrubí z plastů v otevřeném výkopu z polyetylenu PE 100 svařovaných elektrotvarovkou SDR 11/PN16 D 90 x 8,2 mm</t>
  </si>
  <si>
    <t>524895423</t>
  </si>
  <si>
    <t>19411</t>
  </si>
  <si>
    <t xml:space="preserve">Trubka vodovodní PE RC  SDR 11  90x8,2mm (typ 2 dle PAS 1075); 12m</t>
  </si>
  <si>
    <t>1809574852</t>
  </si>
  <si>
    <t>19,5*1,015 'Přepočtené koeficientem množství</t>
  </si>
  <si>
    <t>877241101</t>
  </si>
  <si>
    <t>Montáž tvarovek na vodovodním plastovém potrubí z polyetylenu PE 100 elektrotvarovek SDR 11/PN16 spojek, oblouků nebo redukcí d 90</t>
  </si>
  <si>
    <t>-642690506</t>
  </si>
  <si>
    <t>28615974</t>
  </si>
  <si>
    <t>elektrospojka SDR11 PE 100 PN16 D 90mm</t>
  </si>
  <si>
    <t>-643116737</t>
  </si>
  <si>
    <t>877241112</t>
  </si>
  <si>
    <t>Montáž tvarovek na vodovodním plastovém potrubí z polyetylenu PE 100 elektrotvarovek SDR 11/PN16 kolen 90° d 90</t>
  </si>
  <si>
    <t>410410586</t>
  </si>
  <si>
    <t>28653060</t>
  </si>
  <si>
    <t>elektrokoleno 90° PE 100 D 90mm</t>
  </si>
  <si>
    <t>-1119504181</t>
  </si>
  <si>
    <t>879161111</t>
  </si>
  <si>
    <t>Montáž napojení vodovodní přípojky v otevřeném výkopu ve sklonu přes 20 % DN 25</t>
  </si>
  <si>
    <t>-1545280586</t>
  </si>
  <si>
    <t>211322534</t>
  </si>
  <si>
    <t xml:space="preserve"> T-kus s vnitřním závitem na odbočce, typ 132, rozměr 25x3/4”x25</t>
  </si>
  <si>
    <t>1876959611</t>
  </si>
  <si>
    <t>2110125</t>
  </si>
  <si>
    <t>spojka přímá opravná, typ 101, rozměr 25x25</t>
  </si>
  <si>
    <t>-921746833</t>
  </si>
  <si>
    <t>879171111</t>
  </si>
  <si>
    <t>Montáž napojení vodovodní přípojky v otevřeném výkopu ve sklonu přes 20 % DN 32</t>
  </si>
  <si>
    <t>-211674700</t>
  </si>
  <si>
    <t>2110132</t>
  </si>
  <si>
    <t>spojka přímá opravná, typ 101, rozměr 32x32</t>
  </si>
  <si>
    <t>896243457</t>
  </si>
  <si>
    <t>2110532114</t>
  </si>
  <si>
    <t>přechodka s vnějším závitem redukovaná, typ 105, rozměr 32x1 1/4”</t>
  </si>
  <si>
    <t>1263622356</t>
  </si>
  <si>
    <t>879181111</t>
  </si>
  <si>
    <t>Montáž napojení vodovodní přípojky v otevřeném výkopu ve sklonu přes 20 % DN 40</t>
  </si>
  <si>
    <t>1725989518</t>
  </si>
  <si>
    <t>2111040114</t>
  </si>
  <si>
    <t>přechodka s vnějším závitem, typ 110, rozměr 40x11/4”</t>
  </si>
  <si>
    <t>426220361</t>
  </si>
  <si>
    <t>2110140</t>
  </si>
  <si>
    <t>spojka přímá opravná, typ 101, rozměr 40x40</t>
  </si>
  <si>
    <t>-81309788</t>
  </si>
  <si>
    <t>2114040114</t>
  </si>
  <si>
    <t>spojka mosaz jištěná, závit vnější-přechod šoupě 2" - 40mm</t>
  </si>
  <si>
    <t>-149489996</t>
  </si>
  <si>
    <t>2111540112</t>
  </si>
  <si>
    <t>přechodka s vnitřním závitem redukovaná, 2"-5/4" (pro přípojku d40)</t>
  </si>
  <si>
    <t>1681867441</t>
  </si>
  <si>
    <t>879211111</t>
  </si>
  <si>
    <t>Montáž napojení vodovodní přípojky v otevřeném výkopu ve sklonu přes 20 % DN 50</t>
  </si>
  <si>
    <t>895149152</t>
  </si>
  <si>
    <t>2110150</t>
  </si>
  <si>
    <t>spojka přímá opravná, typ 101, rozměr 50x50</t>
  </si>
  <si>
    <t>108824606</t>
  </si>
  <si>
    <t>879221111</t>
  </si>
  <si>
    <t>Montáž napojení vodovodní přípojky v otevřeném výkopu ve sklonu přes 20 % DN 63</t>
  </si>
  <si>
    <t>1544373680</t>
  </si>
  <si>
    <t>21110632</t>
  </si>
  <si>
    <t>přechodka s vnějším závitem, typ 110, rozměr 63x2”</t>
  </si>
  <si>
    <t>-307053293</t>
  </si>
  <si>
    <t>2110163</t>
  </si>
  <si>
    <t>spojka přímá opravná, typ 101, rozměr 63x63</t>
  </si>
  <si>
    <t>877368426</t>
  </si>
  <si>
    <t>21105502</t>
  </si>
  <si>
    <t>přechodka s vnějším závitem redukovaná, typ 105, rozměr 50x2”</t>
  </si>
  <si>
    <t>-965570373</t>
  </si>
  <si>
    <t>891181112</t>
  </si>
  <si>
    <t>Montáž vodovodních armatur na potrubí šoupátek nebo klapek uzavíracích v otevřeném výkopu nebo v šachtách s osazením zemní soupravy (bez poklopů) DN 40</t>
  </si>
  <si>
    <t>-742870596</t>
  </si>
  <si>
    <t>1252005400216</t>
  </si>
  <si>
    <t>ŠOUPÁTKO DOMOVNÍ PŘÍPOJKY VNI-VNĚ 5/4''-2"</t>
  </si>
  <si>
    <t>-532679403</t>
  </si>
  <si>
    <t>891211112</t>
  </si>
  <si>
    <t>Montáž vodovodních armatur na potrubí šoupátek nebo klapek uzavíracích v otevřeném výkopu nebo v šachtách s osazením zemní soupravy (bez poklopů) DN 50</t>
  </si>
  <si>
    <t>1132746279</t>
  </si>
  <si>
    <t>252006400216</t>
  </si>
  <si>
    <t>ŠOUPÁTKO DOMOVNÍ PŘÍPOJKY VNI-VNĚ 6/4''-2"</t>
  </si>
  <si>
    <t>-165056154</t>
  </si>
  <si>
    <t>891241112</t>
  </si>
  <si>
    <t>Montáž vodovodních armatur na potrubí šoupátek nebo klapek uzavíracích v otevřeném výkopu nebo v šachtách s osazením zemní soupravy (bez poklopů) DN 80</t>
  </si>
  <si>
    <t>-1476329192</t>
  </si>
  <si>
    <t>400308000016</t>
  </si>
  <si>
    <t>ŠOUPĚ E3 PŘÍRUBOVÉ KRÁTKÉ 80</t>
  </si>
  <si>
    <t>-1305718244</t>
  </si>
  <si>
    <t>89124181R</t>
  </si>
  <si>
    <t>Demontáž hydrantů podzemních otevřený výkop DN 80</t>
  </si>
  <si>
    <t>1919704569</t>
  </si>
  <si>
    <t>891261112</t>
  </si>
  <si>
    <t>Montáž vodovodních armatur na potrubí šoupátek nebo klapek uzavíracích v otevřeném výkopu nebo v šachtách s osazením zemní soupravy (bez poklopů) DN 100</t>
  </si>
  <si>
    <t>1202825669</t>
  </si>
  <si>
    <t>400310000016</t>
  </si>
  <si>
    <t>ŠOUPĚ E3 PŘÍRUBOVÉ KRÁTKÉ 100</t>
  </si>
  <si>
    <t>-2042802511</t>
  </si>
  <si>
    <t>891267211</t>
  </si>
  <si>
    <t>Montáž vodovodních armatur na potrubí hydrantů nadzemních DN 100</t>
  </si>
  <si>
    <t>-1895268869</t>
  </si>
  <si>
    <t>K26510015000</t>
  </si>
  <si>
    <t>HYDRANT STAROMĚSTSKÝ SGG A2B 100/1,5 m</t>
  </si>
  <si>
    <t>-1284652219</t>
  </si>
  <si>
    <t>891369111</t>
  </si>
  <si>
    <t>Montáž vodovodních armatur na potrubí navrtávacích pasů s ventilem Jt 1 MPa, na potrubí z trub litinových, ocelových nebo plastických hmot DN 250</t>
  </si>
  <si>
    <t>-1784833043</t>
  </si>
  <si>
    <t>335025005416</t>
  </si>
  <si>
    <t xml:space="preserve">PAS NAVRTÁVACÍ  250-5/4''</t>
  </si>
  <si>
    <t>124427281</t>
  </si>
  <si>
    <t>335025000216</t>
  </si>
  <si>
    <t xml:space="preserve">PAS NAVRTÁVACÍ  250-2"</t>
  </si>
  <si>
    <t>-783889857</t>
  </si>
  <si>
    <t>892271111</t>
  </si>
  <si>
    <t>Tlakové zkoušky vodou na potrubí DN 100 nebo 125</t>
  </si>
  <si>
    <t>1690485055</t>
  </si>
  <si>
    <t>892273122</t>
  </si>
  <si>
    <t>Proplach a dezinfekce vodovodního potrubí DN od 80 do 125</t>
  </si>
  <si>
    <t>2080200053</t>
  </si>
  <si>
    <t>892372111</t>
  </si>
  <si>
    <t>Tlakové zkoušky vodou zabezpečení konců potrubí při tlakových zkouškách DN do 300</t>
  </si>
  <si>
    <t>-1748522187</t>
  </si>
  <si>
    <t>-586476606</t>
  </si>
  <si>
    <t>892383122</t>
  </si>
  <si>
    <t>Proplach a dezinfekce vodovodního potrubí DN 250, 300 nebo 350</t>
  </si>
  <si>
    <t>-1872504331</t>
  </si>
  <si>
    <t>899401111</t>
  </si>
  <si>
    <t>Osazení poklopů litinových ventilových</t>
  </si>
  <si>
    <t>-315066682</t>
  </si>
  <si>
    <t>165000000003</t>
  </si>
  <si>
    <t>POKLOP ULIČNÍ TĚŽKÝ VODA</t>
  </si>
  <si>
    <t>-1475134178</t>
  </si>
  <si>
    <t>348100000000</t>
  </si>
  <si>
    <t>PODKLADOVÁ DESKA UNIVERZÁLNÍ ŠOUPÁTKOVÁ</t>
  </si>
  <si>
    <t>-1493753508</t>
  </si>
  <si>
    <t>899401112</t>
  </si>
  <si>
    <t>Osazení poklopů litinových šoupátkových</t>
  </si>
  <si>
    <t>-741535610</t>
  </si>
  <si>
    <t>1 "DN 80"</t>
  </si>
  <si>
    <t>1 "DN 100"</t>
  </si>
  <si>
    <t>175000000003</t>
  </si>
  <si>
    <t>POKLOP ULIČNÍ ŠOUP. VODA</t>
  </si>
  <si>
    <t>1099348410</t>
  </si>
  <si>
    <t>677747940</t>
  </si>
  <si>
    <t>950205010003</t>
  </si>
  <si>
    <t>ZEMNÍ SOUPRAVY ŠOUPÁTKOVÉ TELESKOPICKÉ 50-100 (1,3-1,8m)</t>
  </si>
  <si>
    <t>1164022807</t>
  </si>
  <si>
    <t>899712111</t>
  </si>
  <si>
    <t>Orientační tabulky na vodovodních a kanalizačních řadech na zdivu</t>
  </si>
  <si>
    <t>-155050057</t>
  </si>
  <si>
    <t>1 "HN - červená"</t>
  </si>
  <si>
    <t>1 "šoupata - modrá"</t>
  </si>
  <si>
    <t>28 "přípojky - modrá"</t>
  </si>
  <si>
    <t>116</t>
  </si>
  <si>
    <t>899721111</t>
  </si>
  <si>
    <t>Signalizační vodič na potrubí DN do 150 mm</t>
  </si>
  <si>
    <t>-1033531506</t>
  </si>
  <si>
    <t xml:space="preserve">299,7  "CYY 4mm2"</t>
  </si>
  <si>
    <t>117</t>
  </si>
  <si>
    <t>899722113</t>
  </si>
  <si>
    <t>Krytí potrubí z plastů výstražnou fólií z PVC šířky 34 cm</t>
  </si>
  <si>
    <t>-1578722645</t>
  </si>
  <si>
    <t>267,6 "výstražná folie s nápisem VODA"</t>
  </si>
  <si>
    <t>118</t>
  </si>
  <si>
    <t>39008000016</t>
  </si>
  <si>
    <t>TĚSNĚNÍ PRYŽ OCELOVÁ VLOŽKA 80</t>
  </si>
  <si>
    <t>-1728038196</t>
  </si>
  <si>
    <t>119</t>
  </si>
  <si>
    <t>339010000016</t>
  </si>
  <si>
    <t>TĚSNĚNÍ PRYŽ OCELOVÁ VLOŽKA 100</t>
  </si>
  <si>
    <t>1883967099</t>
  </si>
  <si>
    <t>120</t>
  </si>
  <si>
    <t>883001610000</t>
  </si>
  <si>
    <t>ŠROUB S MATICÍ NEREZ A2 M16/100</t>
  </si>
  <si>
    <t>1413799695</t>
  </si>
  <si>
    <t>16 "DN 80"</t>
  </si>
  <si>
    <t>40 "DN 100"</t>
  </si>
  <si>
    <t>121</t>
  </si>
  <si>
    <t>887201600000</t>
  </si>
  <si>
    <t xml:space="preserve">PODLOŽKA  NEREZ M16</t>
  </si>
  <si>
    <t>1087080253</t>
  </si>
  <si>
    <t>56*2 'Přepočtené koeficientem množství</t>
  </si>
  <si>
    <t>122</t>
  </si>
  <si>
    <t>999900000000</t>
  </si>
  <si>
    <t>DRENÁŽNÍ OBAL K HYDRANTŮM</t>
  </si>
  <si>
    <t>-1589652004</t>
  </si>
  <si>
    <t>8.1</t>
  </si>
  <si>
    <t>Trubní vedení - Provizorní vodovod</t>
  </si>
  <si>
    <t>123</t>
  </si>
  <si>
    <t>1605697605</t>
  </si>
  <si>
    <t>400*1,0</t>
  </si>
  <si>
    <t>124</t>
  </si>
  <si>
    <t>-66575996</t>
  </si>
  <si>
    <t>400*1,15 'Přepočtené koeficientem množství</t>
  </si>
  <si>
    <t>125</t>
  </si>
  <si>
    <t>857241931</t>
  </si>
  <si>
    <t>Výměna litinových tvarovek na potrubí litinovém tlakovém jednoosých na potrubí z trub hrdlových v otevřeném výkopu, kanálu nebo v šachtě s integrovaným těsněním DN 80</t>
  </si>
  <si>
    <t>528249556</t>
  </si>
  <si>
    <t>126</t>
  </si>
  <si>
    <t>40008009016</t>
  </si>
  <si>
    <t>PŘÍRUBA S2000 80/90</t>
  </si>
  <si>
    <t>-2001900795</t>
  </si>
  <si>
    <t>127</t>
  </si>
  <si>
    <t>-436482983</t>
  </si>
  <si>
    <t>128</t>
  </si>
  <si>
    <t>857242922</t>
  </si>
  <si>
    <t>Výměna litinových tvarovek na potrubí litinovém tlakovém jednoosých na potrubí z trub přírubových v otevřeném výkopu, kanálu nebo v šachtě DN 80</t>
  </si>
  <si>
    <t>1312298306</t>
  </si>
  <si>
    <t>129</t>
  </si>
  <si>
    <t>810008000216</t>
  </si>
  <si>
    <t>PŘÍRUBA VNITŘNÍ ZÁVIT 80-2''</t>
  </si>
  <si>
    <t>1351407322</t>
  </si>
  <si>
    <t>130</t>
  </si>
  <si>
    <t>857243931</t>
  </si>
  <si>
    <t>Výměna litinových tvarovek na potrubí litinovém tlakovém odbočných na potrubí z trub hrdlových v otevřeném výkopu, kanálu nebo v šachtě s integrovaným těsněním DN 80</t>
  </si>
  <si>
    <t>-721668700</t>
  </si>
  <si>
    <t>131</t>
  </si>
  <si>
    <t>851509009016</t>
  </si>
  <si>
    <t>TVAROVKA S2000 T KUS 90-90</t>
  </si>
  <si>
    <t>-903248022</t>
  </si>
  <si>
    <t>132</t>
  </si>
  <si>
    <t>857262922</t>
  </si>
  <si>
    <t>Výměna litinových tvarovek na potrubí litinovém tlakovém jednoosých na potrubí z trub přírubových v otevřeném výkopu, kanálu nebo v šachtě DN 100</t>
  </si>
  <si>
    <t>1352437134</t>
  </si>
  <si>
    <t>133</t>
  </si>
  <si>
    <t>855010008016</t>
  </si>
  <si>
    <t>TVAROVKA REDUKČNÍ FFR 100-80</t>
  </si>
  <si>
    <t>2056344700</t>
  </si>
  <si>
    <t>134</t>
  </si>
  <si>
    <t>857362922</t>
  </si>
  <si>
    <t>Výměna litinových tvarovek na potrubí litinovém tlakovém jednoosých na potrubí z trub přírubových v otevřeném výkopu, kanálu nebo v šachtě DN 250</t>
  </si>
  <si>
    <t>1693031310</t>
  </si>
  <si>
    <t>135</t>
  </si>
  <si>
    <t>810025000210</t>
  </si>
  <si>
    <t>PŘÍRUBA VNITŘNÍ ZÁVIT 250-2''</t>
  </si>
  <si>
    <t>-1333852450</t>
  </si>
  <si>
    <t>136</t>
  </si>
  <si>
    <t>552534941</t>
  </si>
  <si>
    <t>1650012460</t>
  </si>
  <si>
    <t>137</t>
  </si>
  <si>
    <t>871161911</t>
  </si>
  <si>
    <t>Výměna vodovodního potrubí z plastů v otevřeném výkopu z polyetylenu PE 100 svařovaných elektrotvarovkou SDR 11/PN16 D 32 x 3,0 mm</t>
  </si>
  <si>
    <t>1287761047</t>
  </si>
  <si>
    <t>50 "de 32"</t>
  </si>
  <si>
    <t>138</t>
  </si>
  <si>
    <t>28613110</t>
  </si>
  <si>
    <t>trubka vodovodní PE100 PN 16 SDR11 32x3,0mm</t>
  </si>
  <si>
    <t>-1250354502</t>
  </si>
  <si>
    <t>Poznámka k položce:_x000d_
opakovaně použitý materiál - index ceny 0,2</t>
  </si>
  <si>
    <t>50*1,015 'Přepočtené koeficientem množství</t>
  </si>
  <si>
    <t>139</t>
  </si>
  <si>
    <t>871171911</t>
  </si>
  <si>
    <t>Výměna vodovodního potrubí z plastů v otevřeném výkopu z polyetylenu PE 100 svařovaných elektrotvarovkou SDR 11/PN16 D 40 x 3,7 mm</t>
  </si>
  <si>
    <t>522242572</t>
  </si>
  <si>
    <t>20 "de 40"</t>
  </si>
  <si>
    <t>140</t>
  </si>
  <si>
    <t>28613111</t>
  </si>
  <si>
    <t>trubka vodovodní PE100 PN 16 SDR11 40x3,7mm</t>
  </si>
  <si>
    <t>1381677646</t>
  </si>
  <si>
    <t>20*1,015 'Přepočtené koeficientem množství</t>
  </si>
  <si>
    <t>141</t>
  </si>
  <si>
    <t>871181911</t>
  </si>
  <si>
    <t>Výměna vodovodního potrubí z plastů v otevřeném výkopu z polyetylenu PE 100 svařovaných elektrotvarovkou SDR 11/PN16 D 50 x 4,6 mm</t>
  </si>
  <si>
    <t>-929703256</t>
  </si>
  <si>
    <t>15 "de 50"</t>
  </si>
  <si>
    <t>142</t>
  </si>
  <si>
    <t>28613112</t>
  </si>
  <si>
    <t>trubka vodovodní PE100 PN 16 SDR11 50x4,6mm</t>
  </si>
  <si>
    <t>907193703</t>
  </si>
  <si>
    <t>15*1,015 'Přepočtené koeficientem množství</t>
  </si>
  <si>
    <t>143</t>
  </si>
  <si>
    <t>871211911</t>
  </si>
  <si>
    <t>Výměna vodovodního potrubí z plastů v otevřeném výkopu z polyetylenu PE 100 svařovaných elektrotvarovkou SDR 11/PN16 D 63 x 5,8 mm</t>
  </si>
  <si>
    <t>143267268</t>
  </si>
  <si>
    <t>100 "de 63"</t>
  </si>
  <si>
    <t>144</t>
  </si>
  <si>
    <t>28613127</t>
  </si>
  <si>
    <t>trubka vodovodní PE100 PN 10 SDR17 63x3,8mm</t>
  </si>
  <si>
    <t>1251527390</t>
  </si>
  <si>
    <t>100*1,015 'Přepočtené koeficientem množství</t>
  </si>
  <si>
    <t>145</t>
  </si>
  <si>
    <t>871241911</t>
  </si>
  <si>
    <t>Výměna vodovodního potrubí z plastů v otevřeném výkopu z polyetylenu PE 100 svařovaných elektrotvarovkou SDR 11/PN16 D 90 x 8,2 mm</t>
  </si>
  <si>
    <t>692653126</t>
  </si>
  <si>
    <t>90 "de 90"</t>
  </si>
  <si>
    <t>146</t>
  </si>
  <si>
    <t>28613129</t>
  </si>
  <si>
    <t>trubka vodovodní PE100 PN 10 SDR17 90x5,4mm</t>
  </si>
  <si>
    <t>-967310268</t>
  </si>
  <si>
    <t>90*1,015 'Přepočtené koeficientem množství</t>
  </si>
  <si>
    <t>147</t>
  </si>
  <si>
    <t>877161901</t>
  </si>
  <si>
    <t>Výměna tvarovek na vodovodním plastovém potrubí z polyetylenu PE 100 elektrotvarovek SDR 11/PN16 spojek nebo redukcí d 32</t>
  </si>
  <si>
    <t>751047588</t>
  </si>
  <si>
    <t>148</t>
  </si>
  <si>
    <t>630002502516</t>
  </si>
  <si>
    <t xml:space="preserve">TVAROVKA  SPOJKA 25-25</t>
  </si>
  <si>
    <t>862851126</t>
  </si>
  <si>
    <t>149</t>
  </si>
  <si>
    <t>630003203216</t>
  </si>
  <si>
    <t xml:space="preserve">TVAROVKA  SPOJKA 32-32</t>
  </si>
  <si>
    <t>-2113060746</t>
  </si>
  <si>
    <t>150</t>
  </si>
  <si>
    <t>877171901</t>
  </si>
  <si>
    <t>Výměna tvarovek na vodovodním plastovém potrubí z polyetylenu PE 100 elektrotvarovek SDR 11/PN16 spojek nebo redukcí d 40</t>
  </si>
  <si>
    <t>1777798435</t>
  </si>
  <si>
    <t>151</t>
  </si>
  <si>
    <t>630004004016</t>
  </si>
  <si>
    <t xml:space="preserve">TVAROVKA  SPOJKA 40-40</t>
  </si>
  <si>
    <t>-400474628</t>
  </si>
  <si>
    <t>152</t>
  </si>
  <si>
    <t>877181901</t>
  </si>
  <si>
    <t>Výměna tvarovek na vodovodním plastovém potrubí z polyetylenu PE 100 elektrotvarovek SDR 11/PN16 spojek nebo redukcí d 50</t>
  </si>
  <si>
    <t>-1227257367</t>
  </si>
  <si>
    <t>153</t>
  </si>
  <si>
    <t>630005005016</t>
  </si>
  <si>
    <t xml:space="preserve">TVAROVKA  SPOJKA 50-50</t>
  </si>
  <si>
    <t>1880977307</t>
  </si>
  <si>
    <t>154</t>
  </si>
  <si>
    <t>877211901</t>
  </si>
  <si>
    <t>Výměna tvarovek na vodovodním plastovém potrubí z polyetylenu PE 100 elektrotvarovek SDR 11/PN16 spojek nebo redukcí d 63</t>
  </si>
  <si>
    <t>1791261110</t>
  </si>
  <si>
    <t>155</t>
  </si>
  <si>
    <t>630006306316</t>
  </si>
  <si>
    <t xml:space="preserve">TVAROVKA  SPOJKA 63-63</t>
  </si>
  <si>
    <t>-1555140548</t>
  </si>
  <si>
    <t>156</t>
  </si>
  <si>
    <t>877211913</t>
  </si>
  <si>
    <t>Výměna tvarovek na vodovodním plastovém potrubí z polyetylenu PE 100 elektrotvarovek SDR 11/PN16 T-kusů d 63</t>
  </si>
  <si>
    <t>1425344016</t>
  </si>
  <si>
    <t>157</t>
  </si>
  <si>
    <t>158400238</t>
  </si>
  <si>
    <t>SPOJKA PE SVĚRNÁ T- KUS REDUKOVANÝ 63x32mm</t>
  </si>
  <si>
    <t>-1654679883</t>
  </si>
  <si>
    <t>158</t>
  </si>
  <si>
    <t>158400237</t>
  </si>
  <si>
    <t>SPOJKA PE SVĚRNÁ T- KUS REDUKOVANÝ 63x50mm</t>
  </si>
  <si>
    <t>2016214407</t>
  </si>
  <si>
    <t>159</t>
  </si>
  <si>
    <t>158400236</t>
  </si>
  <si>
    <t>SPOJKA PE SVĚRNÁ T- KUS REDUKOVANÝ 63x40mm</t>
  </si>
  <si>
    <t>973762726</t>
  </si>
  <si>
    <t>160</t>
  </si>
  <si>
    <t>-142919231</t>
  </si>
  <si>
    <t>161</t>
  </si>
  <si>
    <t>158400284</t>
  </si>
  <si>
    <t>SPOJKA SVĚRNÁ S VNĚJŠÍM ZÁVITEM 32x1"</t>
  </si>
  <si>
    <t>-1022356497</t>
  </si>
  <si>
    <t>162</t>
  </si>
  <si>
    <t>-1811489654</t>
  </si>
  <si>
    <t>163</t>
  </si>
  <si>
    <t>158400294</t>
  </si>
  <si>
    <t>SPOJKA SVĚRNÁ S VNĚJŠÍM ZÁVITEM 63x2"</t>
  </si>
  <si>
    <t>-666742284</t>
  </si>
  <si>
    <t xml:space="preserve">Poznámka k položce:_x000d_
opakovaně použitý materiál - index ceny 0,2_x000d_
</t>
  </si>
  <si>
    <t>164</t>
  </si>
  <si>
    <t>877241901</t>
  </si>
  <si>
    <t>Výměna tvarovek na vodovodním plastovém potrubí z polyetylenu PE 100 elektrotvarovek SDR 11/PN16 spojek nebo redukcí d 90</t>
  </si>
  <si>
    <t>1849245942</t>
  </si>
  <si>
    <t>165</t>
  </si>
  <si>
    <t>286159741</t>
  </si>
  <si>
    <t>-110507864</t>
  </si>
  <si>
    <t>166</t>
  </si>
  <si>
    <t>877241912</t>
  </si>
  <si>
    <t>Výměna tvarovek na vodovodním plastovém potrubí z polyetylenu PE 100 elektrotvarovek SDR 11/PN16 kolen 90° d 90</t>
  </si>
  <si>
    <t>-1713851840</t>
  </si>
  <si>
    <t>167</t>
  </si>
  <si>
    <t>286530601</t>
  </si>
  <si>
    <t>1175992567</t>
  </si>
  <si>
    <t>168</t>
  </si>
  <si>
    <t>891211922</t>
  </si>
  <si>
    <t>Výměna vodovodních armatur na potrubí šoupátek nebo klapek uzavíracích v šachtách s ručním kolečkem DN 50</t>
  </si>
  <si>
    <t>-1596314410</t>
  </si>
  <si>
    <t>169</t>
  </si>
  <si>
    <t>422361001</t>
  </si>
  <si>
    <t>uzávěr kulový se závitem 2"</t>
  </si>
  <si>
    <t>-1553255056</t>
  </si>
  <si>
    <t>170</t>
  </si>
  <si>
    <t>449814001</t>
  </si>
  <si>
    <t>spojka hadicová s vnějším závitem 2"</t>
  </si>
  <si>
    <t>-689057596</t>
  </si>
  <si>
    <t>171</t>
  </si>
  <si>
    <t>891249911</t>
  </si>
  <si>
    <t>Výměna vodovodních armatur na potrubí navrtávacích pasů s ventilem Jt 1 MPa, na potrubí z trub litinových, ocelových nebo plastických hmot DN 80</t>
  </si>
  <si>
    <t>-1685126449</t>
  </si>
  <si>
    <t>172</t>
  </si>
  <si>
    <t>525009000116</t>
  </si>
  <si>
    <t>PAS NAVRTÁVACÍ TŘMENOVÝ 90-1''</t>
  </si>
  <si>
    <t>-495343408</t>
  </si>
  <si>
    <t>173</t>
  </si>
  <si>
    <t>892241111.1</t>
  </si>
  <si>
    <t>Tlakové zkoušky vodou na potrubí DN do 80</t>
  </si>
  <si>
    <t>-295241140</t>
  </si>
  <si>
    <t>50+20+15+100+90 "provizorní vodovod"</t>
  </si>
  <si>
    <t>174</t>
  </si>
  <si>
    <t>289607539</t>
  </si>
  <si>
    <t>175</t>
  </si>
  <si>
    <t>-482403764</t>
  </si>
  <si>
    <t>176</t>
  </si>
  <si>
    <t>932883018</t>
  </si>
  <si>
    <t>39,159+112,477+58,795</t>
  </si>
  <si>
    <t>177</t>
  </si>
  <si>
    <t>1877432023</t>
  </si>
  <si>
    <t>210,431*2 'Přepočtené koeficientem množství</t>
  </si>
  <si>
    <t>178</t>
  </si>
  <si>
    <t>64775380</t>
  </si>
  <si>
    <t>29,707+83,08+11,44+0,017</t>
  </si>
  <si>
    <t>179</t>
  </si>
  <si>
    <t>711583734</t>
  </si>
  <si>
    <t>124,244*2 'Přepočtené koeficientem množství</t>
  </si>
  <si>
    <t>180</t>
  </si>
  <si>
    <t>-861213981</t>
  </si>
  <si>
    <t>83,08</t>
  </si>
  <si>
    <t>181</t>
  </si>
  <si>
    <t>1464813796</t>
  </si>
  <si>
    <t>39,159+112,477</t>
  </si>
  <si>
    <t>182</t>
  </si>
  <si>
    <t>270438227</t>
  </si>
  <si>
    <t>29,707+58,795</t>
  </si>
  <si>
    <t>183</t>
  </si>
  <si>
    <t>620462932</t>
  </si>
  <si>
    <t>11,44 "potrubí"</t>
  </si>
  <si>
    <t>0,017 "HP"</t>
  </si>
  <si>
    <t>184</t>
  </si>
  <si>
    <t>998273102</t>
  </si>
  <si>
    <t>Přesun hmot pro trubní vedení hloubené z trub litinových pro vodovody nebo kanalizace v otevřeném výkopu dopravní vzdálenost do 15 m</t>
  </si>
  <si>
    <t>1637117022</t>
  </si>
  <si>
    <t>03 - Vedlejší a ostatní náklady</t>
  </si>
  <si>
    <t>VRN - Vedlejší rozpočtové náklady</t>
  </si>
  <si>
    <t>VRN</t>
  </si>
  <si>
    <t>Vedlejší rozpočtové náklady</t>
  </si>
  <si>
    <t>012002000</t>
  </si>
  <si>
    <t>Geodetické práce</t>
  </si>
  <si>
    <t>Kč</t>
  </si>
  <si>
    <t>1024</t>
  </si>
  <si>
    <t>-716307038</t>
  </si>
  <si>
    <t>013203010</t>
  </si>
  <si>
    <t xml:space="preserve">Fotodokumentace stavby </t>
  </si>
  <si>
    <t>-169199817</t>
  </si>
  <si>
    <t>013254000</t>
  </si>
  <si>
    <t>Dokumentace skutečného provedení stavby</t>
  </si>
  <si>
    <t>-1499642135</t>
  </si>
  <si>
    <t>030001000</t>
  </si>
  <si>
    <t>Zařízení staveniště</t>
  </si>
  <si>
    <t>464587750</t>
  </si>
  <si>
    <t>043103001</t>
  </si>
  <si>
    <t>Hutnící zkoušky</t>
  </si>
  <si>
    <t>-300415063</t>
  </si>
  <si>
    <t>045002002</t>
  </si>
  <si>
    <t>Inženýrská činnost zhotovitele</t>
  </si>
  <si>
    <t>-180132567</t>
  </si>
  <si>
    <t>049002001</t>
  </si>
  <si>
    <t>Zajištění dopravně inženýrských opatření (DIO, DIR, dopravní značení)</t>
  </si>
  <si>
    <t>1758892075</t>
  </si>
  <si>
    <t>060001000</t>
  </si>
  <si>
    <t>Územní vlivy</t>
  </si>
  <si>
    <t>-301717033</t>
  </si>
  <si>
    <t>070001000</t>
  </si>
  <si>
    <t>Provozní vlivy</t>
  </si>
  <si>
    <t>č…</t>
  </si>
  <si>
    <t>-1648943717</t>
  </si>
  <si>
    <t>SEZNAM FIGUR</t>
  </si>
  <si>
    <t>Výměra</t>
  </si>
  <si>
    <t xml:space="preserve"> 01/ 01</t>
  </si>
  <si>
    <t>Použití figury:</t>
  </si>
  <si>
    <t>Montáž potrubí z trub kameninových hrdlových s integrovaným těsněním výkop sklon do 20 % DN 150</t>
  </si>
  <si>
    <t>Odstranění podkladu z kameniva drceného tl 200 mm strojně pl přes 200 m2</t>
  </si>
  <si>
    <t>Hloubení zapažených rýh š do 2000 mm v hornině třídy těžitelnosti I, skupiny 3 objem do 5000 m3</t>
  </si>
  <si>
    <t>Zřízení příložného pažení a rozepření stěn rýh hl do 2 m</t>
  </si>
  <si>
    <t>Obsypání potrubí strojně sypaninou bez prohození, uloženou do 3 m</t>
  </si>
  <si>
    <t>Lože pod potrubí otevřený výkop z kameniva drobného těženého</t>
  </si>
  <si>
    <t>Montáž potrubí z trub kameninových hrdlových s integrovaným těsněním výkop sklon do 20 % DN 200</t>
  </si>
  <si>
    <t>Zásyp jam, šachet rýh nebo kolem objektů sypaninou se zhutněním</t>
  </si>
  <si>
    <t>Montáž potrubí z trub kameninových hrdlových s integrovaným těsněním výkop sklon do 20 % DN 300</t>
  </si>
  <si>
    <t>Odstranění podkladu z kameniva drceného tl 300 mm strojně pl přes 200 m2</t>
  </si>
  <si>
    <t>Vyčištění stok</t>
  </si>
  <si>
    <t>Monitoring stoky jakékoli výšky na nové kanalizaci</t>
  </si>
  <si>
    <t>Tlaková zkouška vodou potrubí DN 250, DN 300 nebo 350</t>
  </si>
  <si>
    <t>Zarovnání styčné plochy podkladu nebo krytu živičného tl do 100 mm</t>
  </si>
  <si>
    <t>Montáž potrubí z trub kameninových hrdlových s integrovaným těsněním výkop sklon do 20 % DN 400</t>
  </si>
  <si>
    <t>Tlaková zkouška vodou potrubí DN 400 nebo 500</t>
  </si>
  <si>
    <t>Lože pod potrubí otevřený výkop ze štěrkodrtě</t>
  </si>
  <si>
    <t>Montáž kanalizačního potrubí z PE SDR11 otevřený výkop sklon do 20 % svařovaných na tupo D 160x14,6 mm</t>
  </si>
  <si>
    <t>Hloubení jam v soudržných horninách třídy těžitelnosti I, skupiny 3 ručně</t>
  </si>
  <si>
    <t>Hloubení jam v soudržných horninách třídy těžitelnosti I, skupiny 1 a 2 ručně</t>
  </si>
  <si>
    <t>Hloubení jam v soudržných horninách třídy těžitelnosti II, skupiny 4 ručně</t>
  </si>
  <si>
    <t>Hloubení jam v soudržných horninách třídy těžitelnosti II, skupiny 5 ručně</t>
  </si>
  <si>
    <t>Hloubení zapažených rýh š do 2000 mm v hornině třídy těžitelnosti I, skupiny 1 a 2 objem do 5000 m3</t>
  </si>
  <si>
    <t>Hloubení zapažených rýh š do 2000 mm v hornině třídy těžitelnosti II, skupiny 4 objem do 5000 m3</t>
  </si>
  <si>
    <t>Hloubení zapažených rýh š do 2000 mm v hornině třídy těžitelnosti II, skupiny 5 objem do 5000 m3</t>
  </si>
  <si>
    <t>Vodorovné přemístění do 500 m výkopku/sypaniny z horniny třídy těžitelnosti I, skupiny 1 až 3</t>
  </si>
  <si>
    <t>Vodorovné přemístění do 500 m výkopku/sypaniny z hornin třídy těžitelnosti II, skupiny 4 a 5</t>
  </si>
  <si>
    <t>Vodorovné přemístění do 3000 m výkopku/sypaniny z horniny třídy těžitelnosti I, skupiny 1 až 3</t>
  </si>
  <si>
    <t>Vodorovné přemístění do 3000 m výkopku/sypaniny z horniny třídy těžitelnosti II, skupiny 4 a 5</t>
  </si>
  <si>
    <t>Nakládání výkopku z hornin třídy těžitelnosti I, skupiny 1 až 3 přes 100 m3</t>
  </si>
  <si>
    <t>Nakládání výkopku z hornin třídy těžitelnosti II, skupiny 4 a 5 přes 100 m3</t>
  </si>
  <si>
    <t>Poplatek za uložení zeminy a kamení na recyklační skládce (skládkovné) kód odpadu 17 05 04</t>
  </si>
  <si>
    <t xml:space="preserve"> 01/ 02</t>
  </si>
  <si>
    <t>Odstranění podkladu z kameniva drceného tl 200 mm strojně pl do 50 m2</t>
  </si>
  <si>
    <t>Hloubení zapažených rýh š do 2000 mm v hornině třídy těžitelnosti I, skupiny 3 objem do 100 m3</t>
  </si>
  <si>
    <t>Montáž potrubí z trub kameninových hrdlových s integrovaným těsněním výkop sklon do 20 % DN 250</t>
  </si>
  <si>
    <t>Odstranění podkladu z kameniva drceného tl 300 mm strojně pl do 50 m2</t>
  </si>
  <si>
    <t>Hloubení zapažených rýh š do 2000 mm v hornině třídy těžitelnosti I, skupiny 1 a 2 objem do 100 m3</t>
  </si>
  <si>
    <t>Hloubení zapažených rýh š do 2000 mm v hornině třídy těžitelnosti II, skupiny 4 objem do 100 m3</t>
  </si>
  <si>
    <t>Hloubení zapažených rýh š do 2000 mm v hornině třídy těžitelnosti II, skupiny 5 objem do 100 m3</t>
  </si>
  <si>
    <t>Nakládání výkopku z hornin třídy těžitelnosti I, skupiny 1 až 3 do 100 m3</t>
  </si>
  <si>
    <t>Nakládání výkopku z hornin třídy těžitelnosti II, skupiny 4 a 5 do 100 m3</t>
  </si>
  <si>
    <t xml:space="preserve"> 02</t>
  </si>
  <si>
    <t>Montáž potrubí z trub litinových hrdlových s integrovaným těsněním otevřený výkop DN 100</t>
  </si>
  <si>
    <t>Odstranění podkladu z kameniva drceného tl 200 mm strojně pl přes 50 do 200 m2</t>
  </si>
  <si>
    <t>Hloubení zapažených rýh š do 2000 mm v hornině třídy těžitelnosti I, skupiny 3 objem do 1000 m3</t>
  </si>
  <si>
    <t>Tlaková zkouška vodou potrubí DN 100 nebo 125</t>
  </si>
  <si>
    <t>Montáž potrubí z trub litinových hrdlových s integrovaným těsněním otevřený výkop DN 250</t>
  </si>
  <si>
    <t>Proplach a dezinfekce vodovodního potrubí DN 250, DN 300 nebo 350</t>
  </si>
  <si>
    <t>Podkladní bloky z betonu prostého tř. C 12/15 otevřený výkop</t>
  </si>
  <si>
    <t>Montáž potrubí z PE100 SDR 11 otevřený výkop svařovaných elektrotvarovkou D 32 x 3,0 mm</t>
  </si>
  <si>
    <t>Montáž potrubí z PE100 SDR 11 otevřený výkop svařovaných elektrotvarovkou D 40 x 3,7 mm</t>
  </si>
  <si>
    <t>Montáž potrubí z PE100 SDR 11 otevřený výkop svařovaných elektrotvarovkou D 50 x 4,6 mm</t>
  </si>
  <si>
    <t>Montáž potrubí z PE100 SDR 11 otevřený výkop svařovaných elektrotvarovkou D 63 x 5,8 mm</t>
  </si>
  <si>
    <t>Montáž potrubí z PE100 SDR 11 otevřený výkop svařovaných elektrotvarovkou D 90 x 8,2 mm</t>
  </si>
  <si>
    <t>Hloubení zapažených rýh š do 2000 mm v hornině třídy těžitelnosti I, skupiny 1 a 2 objem do 1000 m3</t>
  </si>
  <si>
    <t>Hloubení zapažených rýh š do 2000 mm v hornině třídy těžitelnosti II, skupiny 4 objem do 1000 m3</t>
  </si>
  <si>
    <t>Hloubení zapažených rýh š do 2000 mm v hornině třídy těžitelnosti II, skupiny 5 objem do 1000 m3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</si>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</sst>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1007_21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Vrchlabí - Krkonošská - 2. etapa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Vrchlabí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26. 1. 2021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Vrchlabí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Vratislav Preclík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Ing. Eva Mrvová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ROUND(AG55+AG58+AG59,2)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ROUND(AS55+AS58+AS59,2)</f>
        <v>0</v>
      </c>
      <c r="AT54" s="107">
        <f>ROUND(SUM(AV54:AW54),2)</f>
        <v>0</v>
      </c>
      <c r="AU54" s="108">
        <f>ROUND(AU55+AU58+AU59,5)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ROUND(AZ55+AZ58+AZ59,2)</f>
        <v>0</v>
      </c>
      <c r="BA54" s="107">
        <f>ROUND(BA55+BA58+BA59,2)</f>
        <v>0</v>
      </c>
      <c r="BB54" s="107">
        <f>ROUND(BB55+BB58+BB59,2)</f>
        <v>0</v>
      </c>
      <c r="BC54" s="107">
        <f>ROUND(BC55+BC58+BC59,2)</f>
        <v>0</v>
      </c>
      <c r="BD54" s="109">
        <f>ROUND(BD55+BD58+BD59,2)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7"/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ROUND(SUM(AG56:AG57),2)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78</v>
      </c>
      <c r="AR55" s="119"/>
      <c r="AS55" s="120">
        <f>ROUND(SUM(AS56:AS57),2)</f>
        <v>0</v>
      </c>
      <c r="AT55" s="121">
        <f>ROUND(SUM(AV55:AW55),2)</f>
        <v>0</v>
      </c>
      <c r="AU55" s="122">
        <f>ROUND(SUM(AU56:AU57),5)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ROUND(SUM(AZ56:AZ57),2)</f>
        <v>0</v>
      </c>
      <c r="BA55" s="121">
        <f>ROUND(SUM(BA56:BA57),2)</f>
        <v>0</v>
      </c>
      <c r="BB55" s="121">
        <f>ROUND(SUM(BB56:BB57),2)</f>
        <v>0</v>
      </c>
      <c r="BC55" s="121">
        <f>ROUND(SUM(BC56:BC57),2)</f>
        <v>0</v>
      </c>
      <c r="BD55" s="123">
        <f>ROUND(SUM(BD56:BD57),2)</f>
        <v>0</v>
      </c>
      <c r="BE55" s="7"/>
      <c r="BS55" s="124" t="s">
        <v>71</v>
      </c>
      <c r="BT55" s="124" t="s">
        <v>79</v>
      </c>
      <c r="BU55" s="124" t="s">
        <v>73</v>
      </c>
      <c r="BV55" s="124" t="s">
        <v>74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4" customFormat="1" ht="16.5" customHeight="1">
      <c r="A56" s="125" t="s">
        <v>82</v>
      </c>
      <c r="B56" s="64"/>
      <c r="C56" s="126"/>
      <c r="D56" s="126"/>
      <c r="E56" s="127" t="s">
        <v>76</v>
      </c>
      <c r="F56" s="127"/>
      <c r="G56" s="127"/>
      <c r="H56" s="127"/>
      <c r="I56" s="127"/>
      <c r="J56" s="126"/>
      <c r="K56" s="127" t="s">
        <v>83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'01 - SO 303.1 - Stoka A20...'!J32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84</v>
      </c>
      <c r="AR56" s="66"/>
      <c r="AS56" s="130">
        <v>0</v>
      </c>
      <c r="AT56" s="131">
        <f>ROUND(SUM(AV56:AW56),2)</f>
        <v>0</v>
      </c>
      <c r="AU56" s="132">
        <f>'01 - SO 303.1 - Stoka A20...'!P97</f>
        <v>0</v>
      </c>
      <c r="AV56" s="131">
        <f>'01 - SO 303.1 - Stoka A20...'!J35</f>
        <v>0</v>
      </c>
      <c r="AW56" s="131">
        <f>'01 - SO 303.1 - Stoka A20...'!J36</f>
        <v>0</v>
      </c>
      <c r="AX56" s="131">
        <f>'01 - SO 303.1 - Stoka A20...'!J37</f>
        <v>0</v>
      </c>
      <c r="AY56" s="131">
        <f>'01 - SO 303.1 - Stoka A20...'!J38</f>
        <v>0</v>
      </c>
      <c r="AZ56" s="131">
        <f>'01 - SO 303.1 - Stoka A20...'!F35</f>
        <v>0</v>
      </c>
      <c r="BA56" s="131">
        <f>'01 - SO 303.1 - Stoka A20...'!F36</f>
        <v>0</v>
      </c>
      <c r="BB56" s="131">
        <f>'01 - SO 303.1 - Stoka A20...'!F37</f>
        <v>0</v>
      </c>
      <c r="BC56" s="131">
        <f>'01 - SO 303.1 - Stoka A20...'!F38</f>
        <v>0</v>
      </c>
      <c r="BD56" s="133">
        <f>'01 - SO 303.1 - Stoka A20...'!F39</f>
        <v>0</v>
      </c>
      <c r="BE56" s="4"/>
      <c r="BT56" s="134" t="s">
        <v>81</v>
      </c>
      <c r="BV56" s="134" t="s">
        <v>74</v>
      </c>
      <c r="BW56" s="134" t="s">
        <v>85</v>
      </c>
      <c r="BX56" s="134" t="s">
        <v>80</v>
      </c>
      <c r="CL56" s="134" t="s">
        <v>19</v>
      </c>
    </row>
    <row r="57" s="4" customFormat="1" ht="16.5" customHeight="1">
      <c r="A57" s="125" t="s">
        <v>82</v>
      </c>
      <c r="B57" s="64"/>
      <c r="C57" s="126"/>
      <c r="D57" s="126"/>
      <c r="E57" s="127" t="s">
        <v>86</v>
      </c>
      <c r="F57" s="127"/>
      <c r="G57" s="127"/>
      <c r="H57" s="127"/>
      <c r="I57" s="127"/>
      <c r="J57" s="126"/>
      <c r="K57" s="127" t="s">
        <v>87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'02 - SO 303.2 - Stoka B'!J32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84</v>
      </c>
      <c r="AR57" s="66"/>
      <c r="AS57" s="130">
        <v>0</v>
      </c>
      <c r="AT57" s="131">
        <f>ROUND(SUM(AV57:AW57),2)</f>
        <v>0</v>
      </c>
      <c r="AU57" s="132">
        <f>'02 - SO 303.2 - Stoka B'!P96</f>
        <v>0</v>
      </c>
      <c r="AV57" s="131">
        <f>'02 - SO 303.2 - Stoka B'!J35</f>
        <v>0</v>
      </c>
      <c r="AW57" s="131">
        <f>'02 - SO 303.2 - Stoka B'!J36</f>
        <v>0</v>
      </c>
      <c r="AX57" s="131">
        <f>'02 - SO 303.2 - Stoka B'!J37</f>
        <v>0</v>
      </c>
      <c r="AY57" s="131">
        <f>'02 - SO 303.2 - Stoka B'!J38</f>
        <v>0</v>
      </c>
      <c r="AZ57" s="131">
        <f>'02 - SO 303.2 - Stoka B'!F35</f>
        <v>0</v>
      </c>
      <c r="BA57" s="131">
        <f>'02 - SO 303.2 - Stoka B'!F36</f>
        <v>0</v>
      </c>
      <c r="BB57" s="131">
        <f>'02 - SO 303.2 - Stoka B'!F37</f>
        <v>0</v>
      </c>
      <c r="BC57" s="131">
        <f>'02 - SO 303.2 - Stoka B'!F38</f>
        <v>0</v>
      </c>
      <c r="BD57" s="133">
        <f>'02 - SO 303.2 - Stoka B'!F39</f>
        <v>0</v>
      </c>
      <c r="BE57" s="4"/>
      <c r="BT57" s="134" t="s">
        <v>81</v>
      </c>
      <c r="BV57" s="134" t="s">
        <v>74</v>
      </c>
      <c r="BW57" s="134" t="s">
        <v>88</v>
      </c>
      <c r="BX57" s="134" t="s">
        <v>80</v>
      </c>
      <c r="CL57" s="134" t="s">
        <v>19</v>
      </c>
    </row>
    <row r="58" s="7" customFormat="1" ht="16.5" customHeight="1">
      <c r="A58" s="125" t="s">
        <v>82</v>
      </c>
      <c r="B58" s="112"/>
      <c r="C58" s="113"/>
      <c r="D58" s="114" t="s">
        <v>86</v>
      </c>
      <c r="E58" s="114"/>
      <c r="F58" s="114"/>
      <c r="G58" s="114"/>
      <c r="H58" s="114"/>
      <c r="I58" s="115"/>
      <c r="J58" s="114" t="s">
        <v>89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7">
        <f>'02 - SO 304 - Vodovod'!J30</f>
        <v>0</v>
      </c>
      <c r="AH58" s="115"/>
      <c r="AI58" s="115"/>
      <c r="AJ58" s="115"/>
      <c r="AK58" s="115"/>
      <c r="AL58" s="115"/>
      <c r="AM58" s="115"/>
      <c r="AN58" s="117">
        <f>SUM(AG58,AT58)</f>
        <v>0</v>
      </c>
      <c r="AO58" s="115"/>
      <c r="AP58" s="115"/>
      <c r="AQ58" s="118" t="s">
        <v>78</v>
      </c>
      <c r="AR58" s="119"/>
      <c r="AS58" s="120">
        <v>0</v>
      </c>
      <c r="AT58" s="121">
        <f>ROUND(SUM(AV58:AW58),2)</f>
        <v>0</v>
      </c>
      <c r="AU58" s="122">
        <f>'02 - SO 304 - Vodovod'!P87</f>
        <v>0</v>
      </c>
      <c r="AV58" s="121">
        <f>'02 - SO 304 - Vodovod'!J33</f>
        <v>0</v>
      </c>
      <c r="AW58" s="121">
        <f>'02 - SO 304 - Vodovod'!J34</f>
        <v>0</v>
      </c>
      <c r="AX58" s="121">
        <f>'02 - SO 304 - Vodovod'!J35</f>
        <v>0</v>
      </c>
      <c r="AY58" s="121">
        <f>'02 - SO 304 - Vodovod'!J36</f>
        <v>0</v>
      </c>
      <c r="AZ58" s="121">
        <f>'02 - SO 304 - Vodovod'!F33</f>
        <v>0</v>
      </c>
      <c r="BA58" s="121">
        <f>'02 - SO 304 - Vodovod'!F34</f>
        <v>0</v>
      </c>
      <c r="BB58" s="121">
        <f>'02 - SO 304 - Vodovod'!F35</f>
        <v>0</v>
      </c>
      <c r="BC58" s="121">
        <f>'02 - SO 304 - Vodovod'!F36</f>
        <v>0</v>
      </c>
      <c r="BD58" s="123">
        <f>'02 - SO 304 - Vodovod'!F37</f>
        <v>0</v>
      </c>
      <c r="BE58" s="7"/>
      <c r="BT58" s="124" t="s">
        <v>79</v>
      </c>
      <c r="BV58" s="124" t="s">
        <v>74</v>
      </c>
      <c r="BW58" s="124" t="s">
        <v>90</v>
      </c>
      <c r="BX58" s="124" t="s">
        <v>5</v>
      </c>
      <c r="CL58" s="124" t="s">
        <v>19</v>
      </c>
      <c r="CM58" s="124" t="s">
        <v>81</v>
      </c>
    </row>
    <row r="59" s="7" customFormat="1" ht="16.5" customHeight="1">
      <c r="A59" s="125" t="s">
        <v>82</v>
      </c>
      <c r="B59" s="112"/>
      <c r="C59" s="113"/>
      <c r="D59" s="114" t="s">
        <v>91</v>
      </c>
      <c r="E59" s="114"/>
      <c r="F59" s="114"/>
      <c r="G59" s="114"/>
      <c r="H59" s="114"/>
      <c r="I59" s="115"/>
      <c r="J59" s="114" t="s">
        <v>92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7">
        <f>'03 - Vedlejší a ostatní n...'!J30</f>
        <v>0</v>
      </c>
      <c r="AH59" s="115"/>
      <c r="AI59" s="115"/>
      <c r="AJ59" s="115"/>
      <c r="AK59" s="115"/>
      <c r="AL59" s="115"/>
      <c r="AM59" s="115"/>
      <c r="AN59" s="117">
        <f>SUM(AG59,AT59)</f>
        <v>0</v>
      </c>
      <c r="AO59" s="115"/>
      <c r="AP59" s="115"/>
      <c r="AQ59" s="118" t="s">
        <v>93</v>
      </c>
      <c r="AR59" s="119"/>
      <c r="AS59" s="135">
        <v>0</v>
      </c>
      <c r="AT59" s="136">
        <f>ROUND(SUM(AV59:AW59),2)</f>
        <v>0</v>
      </c>
      <c r="AU59" s="137">
        <f>'03 - Vedlejší a ostatní n...'!P80</f>
        <v>0</v>
      </c>
      <c r="AV59" s="136">
        <f>'03 - Vedlejší a ostatní n...'!J33</f>
        <v>0</v>
      </c>
      <c r="AW59" s="136">
        <f>'03 - Vedlejší a ostatní n...'!J34</f>
        <v>0</v>
      </c>
      <c r="AX59" s="136">
        <f>'03 - Vedlejší a ostatní n...'!J35</f>
        <v>0</v>
      </c>
      <c r="AY59" s="136">
        <f>'03 - Vedlejší a ostatní n...'!J36</f>
        <v>0</v>
      </c>
      <c r="AZ59" s="136">
        <f>'03 - Vedlejší a ostatní n...'!F33</f>
        <v>0</v>
      </c>
      <c r="BA59" s="136">
        <f>'03 - Vedlejší a ostatní n...'!F34</f>
        <v>0</v>
      </c>
      <c r="BB59" s="136">
        <f>'03 - Vedlejší a ostatní n...'!F35</f>
        <v>0</v>
      </c>
      <c r="BC59" s="136">
        <f>'03 - Vedlejší a ostatní n...'!F36</f>
        <v>0</v>
      </c>
      <c r="BD59" s="138">
        <f>'03 - Vedlejší a ostatní n...'!F37</f>
        <v>0</v>
      </c>
      <c r="BE59" s="7"/>
      <c r="BT59" s="124" t="s">
        <v>79</v>
      </c>
      <c r="BV59" s="124" t="s">
        <v>74</v>
      </c>
      <c r="BW59" s="124" t="s">
        <v>94</v>
      </c>
      <c r="BX59" s="124" t="s">
        <v>5</v>
      </c>
      <c r="CL59" s="124" t="s">
        <v>19</v>
      </c>
      <c r="CM59" s="124" t="s">
        <v>81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JcAXy2yvpwsE/dYOIhqqSJYbP/KSD3O/++AF39WOKEeH8zKlhuP/OQ605QQTkTtVtqgl7Di8LsILOFhmBZkqfA==" hashValue="w4H/K+unB28ZH4NG+FkQIDY+AHwZ9viojNG6a61PquA/+uRJTNgysKuOSQW4a2Td2YVK9mFQctKicl9M5+ZfAw==" algorithmName="SHA-512" password="CA2F"/>
  <mergeCells count="58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 - SO 303.1 - Stoka A20...'!C2" display="/"/>
    <hyperlink ref="A57" location="'02 - SO 303.2 - Stoka B'!C2" display="/"/>
    <hyperlink ref="A58" location="'02 - SO 304 - Vodovod'!C2" display="/"/>
    <hyperlink ref="A59" location="'03 - Vedlejší a ostatní 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  <c r="AZ2" s="139" t="s">
        <v>95</v>
      </c>
      <c r="BA2" s="139" t="s">
        <v>96</v>
      </c>
      <c r="BB2" s="139" t="s">
        <v>97</v>
      </c>
      <c r="BC2" s="139" t="s">
        <v>98</v>
      </c>
      <c r="BD2" s="139" t="s">
        <v>81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  <c r="AZ3" s="139" t="s">
        <v>99</v>
      </c>
      <c r="BA3" s="139" t="s">
        <v>100</v>
      </c>
      <c r="BB3" s="139" t="s">
        <v>101</v>
      </c>
      <c r="BC3" s="139" t="s">
        <v>102</v>
      </c>
      <c r="BD3" s="139" t="s">
        <v>81</v>
      </c>
    </row>
    <row r="4" s="1" customFormat="1" ht="24.96" customHeight="1">
      <c r="B4" s="21"/>
      <c r="D4" s="142" t="s">
        <v>103</v>
      </c>
      <c r="L4" s="21"/>
      <c r="M4" s="143" t="s">
        <v>10</v>
      </c>
      <c r="AT4" s="18" t="s">
        <v>4</v>
      </c>
      <c r="AZ4" s="139" t="s">
        <v>49</v>
      </c>
      <c r="BA4" s="139" t="s">
        <v>104</v>
      </c>
      <c r="BB4" s="139" t="s">
        <v>101</v>
      </c>
      <c r="BC4" s="139" t="s">
        <v>105</v>
      </c>
      <c r="BD4" s="139" t="s">
        <v>81</v>
      </c>
    </row>
    <row r="5" s="1" customFormat="1" ht="6.96" customHeight="1">
      <c r="B5" s="21"/>
      <c r="L5" s="21"/>
      <c r="AZ5" s="139" t="s">
        <v>106</v>
      </c>
      <c r="BA5" s="139" t="s">
        <v>107</v>
      </c>
      <c r="BB5" s="139" t="s">
        <v>97</v>
      </c>
      <c r="BC5" s="139" t="s">
        <v>108</v>
      </c>
      <c r="BD5" s="139" t="s">
        <v>81</v>
      </c>
    </row>
    <row r="6" s="1" customFormat="1" ht="12" customHeight="1">
      <c r="B6" s="21"/>
      <c r="D6" s="144" t="s">
        <v>16</v>
      </c>
      <c r="L6" s="21"/>
      <c r="AZ6" s="139" t="s">
        <v>109</v>
      </c>
      <c r="BA6" s="139" t="s">
        <v>110</v>
      </c>
      <c r="BB6" s="139" t="s">
        <v>101</v>
      </c>
      <c r="BC6" s="139" t="s">
        <v>111</v>
      </c>
      <c r="BD6" s="139" t="s">
        <v>81</v>
      </c>
    </row>
    <row r="7" s="1" customFormat="1" ht="16.5" customHeight="1">
      <c r="B7" s="21"/>
      <c r="E7" s="145" t="str">
        <f>'Rekapitulace stavby'!K6</f>
        <v>Vrchlabí - Krkonošská - 2. etapa</v>
      </c>
      <c r="F7" s="144"/>
      <c r="G7" s="144"/>
      <c r="H7" s="144"/>
      <c r="L7" s="21"/>
      <c r="AZ7" s="139" t="s">
        <v>112</v>
      </c>
      <c r="BA7" s="139" t="s">
        <v>113</v>
      </c>
      <c r="BB7" s="139" t="s">
        <v>101</v>
      </c>
      <c r="BC7" s="139" t="s">
        <v>114</v>
      </c>
      <c r="BD7" s="139" t="s">
        <v>81</v>
      </c>
    </row>
    <row r="8" s="1" customFormat="1" ht="12" customHeight="1">
      <c r="B8" s="21"/>
      <c r="D8" s="144" t="s">
        <v>115</v>
      </c>
      <c r="L8" s="21"/>
      <c r="AZ8" s="139" t="s">
        <v>116</v>
      </c>
      <c r="BA8" s="139" t="s">
        <v>117</v>
      </c>
      <c r="BB8" s="139" t="s">
        <v>101</v>
      </c>
      <c r="BC8" s="139" t="s">
        <v>118</v>
      </c>
      <c r="BD8" s="139" t="s">
        <v>81</v>
      </c>
    </row>
    <row r="9" s="2" customFormat="1" ht="16.5" customHeight="1">
      <c r="A9" s="39"/>
      <c r="B9" s="45"/>
      <c r="C9" s="39"/>
      <c r="D9" s="39"/>
      <c r="E9" s="145" t="s">
        <v>119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9" t="s">
        <v>120</v>
      </c>
      <c r="BA9" s="139" t="s">
        <v>121</v>
      </c>
      <c r="BB9" s="139" t="s">
        <v>97</v>
      </c>
      <c r="BC9" s="139" t="s">
        <v>122</v>
      </c>
      <c r="BD9" s="139" t="s">
        <v>81</v>
      </c>
    </row>
    <row r="10" s="2" customFormat="1" ht="12" customHeight="1">
      <c r="A10" s="39"/>
      <c r="B10" s="45"/>
      <c r="C10" s="39"/>
      <c r="D10" s="144" t="s">
        <v>123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9" t="s">
        <v>124</v>
      </c>
      <c r="BA10" s="139" t="s">
        <v>125</v>
      </c>
      <c r="BB10" s="139" t="s">
        <v>97</v>
      </c>
      <c r="BC10" s="139" t="s">
        <v>126</v>
      </c>
      <c r="BD10" s="139" t="s">
        <v>81</v>
      </c>
    </row>
    <row r="11" s="2" customFormat="1" ht="16.5" customHeight="1">
      <c r="A11" s="39"/>
      <c r="B11" s="45"/>
      <c r="C11" s="39"/>
      <c r="D11" s="39"/>
      <c r="E11" s="147" t="s">
        <v>127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9" t="s">
        <v>128</v>
      </c>
      <c r="BA11" s="139" t="s">
        <v>129</v>
      </c>
      <c r="BB11" s="139" t="s">
        <v>97</v>
      </c>
      <c r="BC11" s="139" t="s">
        <v>130</v>
      </c>
      <c r="BD11" s="139" t="s">
        <v>81</v>
      </c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26. 1. 2021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28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ROUND(J97,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ROUND((SUM(BE97:BE370)),  2)</f>
        <v>0</v>
      </c>
      <c r="G35" s="39"/>
      <c r="H35" s="39"/>
      <c r="I35" s="159">
        <v>0.20999999999999999</v>
      </c>
      <c r="J35" s="158">
        <f>ROUND(((SUM(BE97:BE370))*I35),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ROUND((SUM(BF97:BF370)),  2)</f>
        <v>0</v>
      </c>
      <c r="G36" s="39"/>
      <c r="H36" s="39"/>
      <c r="I36" s="159">
        <v>0.14999999999999999</v>
      </c>
      <c r="J36" s="158">
        <f>ROUND(((SUM(BF97:BF370))*I36),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ROUND((SUM(BG97:BG370)),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ROUND((SUM(BH97:BH370)),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ROUND((SUM(BI97:BI370)),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Vrchlabí - Krkonošská - 2. etapa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115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119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123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01 - SO 303.1 - Stoka A20, drenáž DA20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Vrchlabí</v>
      </c>
      <c r="G56" s="41"/>
      <c r="H56" s="41"/>
      <c r="I56" s="33" t="s">
        <v>23</v>
      </c>
      <c r="J56" s="73" t="str">
        <f>IF(J14="","",J14)</f>
        <v>26. 1. 2021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Vrchlabí</v>
      </c>
      <c r="G58" s="41"/>
      <c r="H58" s="41"/>
      <c r="I58" s="33" t="s">
        <v>31</v>
      </c>
      <c r="J58" s="37" t="str">
        <f>E23</f>
        <v>Ing. Vratislav Preclík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Ing. Eva Mrvová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132</v>
      </c>
      <c r="D61" s="173"/>
      <c r="E61" s="173"/>
      <c r="F61" s="173"/>
      <c r="G61" s="173"/>
      <c r="H61" s="173"/>
      <c r="I61" s="173"/>
      <c r="J61" s="174" t="s">
        <v>133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J97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9" customFormat="1" ht="24.96" customHeight="1">
      <c r="A64" s="9"/>
      <c r="B64" s="176"/>
      <c r="C64" s="177"/>
      <c r="D64" s="178" t="s">
        <v>135</v>
      </c>
      <c r="E64" s="179"/>
      <c r="F64" s="179"/>
      <c r="G64" s="179"/>
      <c r="H64" s="179"/>
      <c r="I64" s="179"/>
      <c r="J64" s="180">
        <f>J98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136</v>
      </c>
      <c r="E65" s="184"/>
      <c r="F65" s="184"/>
      <c r="G65" s="184"/>
      <c r="H65" s="184"/>
      <c r="I65" s="184"/>
      <c r="J65" s="185">
        <f>J99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137</v>
      </c>
      <c r="E66" s="184"/>
      <c r="F66" s="184"/>
      <c r="G66" s="184"/>
      <c r="H66" s="184"/>
      <c r="I66" s="184"/>
      <c r="J66" s="185">
        <f>J200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138</v>
      </c>
      <c r="E67" s="184"/>
      <c r="F67" s="184"/>
      <c r="G67" s="184"/>
      <c r="H67" s="184"/>
      <c r="I67" s="184"/>
      <c r="J67" s="185">
        <f>J212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139</v>
      </c>
      <c r="E68" s="184"/>
      <c r="F68" s="184"/>
      <c r="G68" s="184"/>
      <c r="H68" s="184"/>
      <c r="I68" s="184"/>
      <c r="J68" s="185">
        <f>J235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6"/>
      <c r="D69" s="183" t="s">
        <v>140</v>
      </c>
      <c r="E69" s="184"/>
      <c r="F69" s="184"/>
      <c r="G69" s="184"/>
      <c r="H69" s="184"/>
      <c r="I69" s="184"/>
      <c r="J69" s="185">
        <f>J318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141</v>
      </c>
      <c r="E70" s="184"/>
      <c r="F70" s="184"/>
      <c r="G70" s="184"/>
      <c r="H70" s="184"/>
      <c r="I70" s="184"/>
      <c r="J70" s="185">
        <f>J337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142</v>
      </c>
      <c r="E71" s="184"/>
      <c r="F71" s="184"/>
      <c r="G71" s="184"/>
      <c r="H71" s="184"/>
      <c r="I71" s="184"/>
      <c r="J71" s="185">
        <f>J354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6"/>
      <c r="C72" s="177"/>
      <c r="D72" s="178" t="s">
        <v>143</v>
      </c>
      <c r="E72" s="179"/>
      <c r="F72" s="179"/>
      <c r="G72" s="179"/>
      <c r="H72" s="179"/>
      <c r="I72" s="179"/>
      <c r="J72" s="180">
        <f>J356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82"/>
      <c r="C73" s="126"/>
      <c r="D73" s="183" t="s">
        <v>144</v>
      </c>
      <c r="E73" s="184"/>
      <c r="F73" s="184"/>
      <c r="G73" s="184"/>
      <c r="H73" s="184"/>
      <c r="I73" s="184"/>
      <c r="J73" s="185">
        <f>J357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145</v>
      </c>
      <c r="E74" s="184"/>
      <c r="F74" s="184"/>
      <c r="G74" s="184"/>
      <c r="H74" s="184"/>
      <c r="I74" s="184"/>
      <c r="J74" s="185">
        <f>J364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6"/>
      <c r="D75" s="183" t="s">
        <v>146</v>
      </c>
      <c r="E75" s="184"/>
      <c r="F75" s="184"/>
      <c r="G75" s="184"/>
      <c r="H75" s="184"/>
      <c r="I75" s="184"/>
      <c r="J75" s="185">
        <f>J367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147</v>
      </c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1" t="str">
        <f>E7</f>
        <v>Vrchlabí - Krkonošská - 2. etapa</v>
      </c>
      <c r="F85" s="33"/>
      <c r="G85" s="33"/>
      <c r="H85" s="33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71" t="s">
        <v>119</v>
      </c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123</v>
      </c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0" t="str">
        <f>E11</f>
        <v>01 - SO 303.1 - Stoka A20, drenáž DA20</v>
      </c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F14</f>
        <v>Vrchlabí</v>
      </c>
      <c r="G91" s="41"/>
      <c r="H91" s="41"/>
      <c r="I91" s="33" t="s">
        <v>23</v>
      </c>
      <c r="J91" s="73" t="str">
        <f>IF(J14="","",J14)</f>
        <v>26. 1. 2021</v>
      </c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25</v>
      </c>
      <c r="D93" s="41"/>
      <c r="E93" s="41"/>
      <c r="F93" s="28" t="str">
        <f>E17</f>
        <v>Město Vrchlabí</v>
      </c>
      <c r="G93" s="41"/>
      <c r="H93" s="41"/>
      <c r="I93" s="33" t="s">
        <v>31</v>
      </c>
      <c r="J93" s="37" t="str">
        <f>E23</f>
        <v>Ing. Vratislav Preclík</v>
      </c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>Ing. Eva Mrvová</v>
      </c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11" customFormat="1" ht="29.28" customHeight="1">
      <c r="A96" s="187"/>
      <c r="B96" s="188"/>
      <c r="C96" s="189" t="s">
        <v>148</v>
      </c>
      <c r="D96" s="190" t="s">
        <v>57</v>
      </c>
      <c r="E96" s="190" t="s">
        <v>53</v>
      </c>
      <c r="F96" s="190" t="s">
        <v>54</v>
      </c>
      <c r="G96" s="190" t="s">
        <v>149</v>
      </c>
      <c r="H96" s="190" t="s">
        <v>150</v>
      </c>
      <c r="I96" s="190" t="s">
        <v>151</v>
      </c>
      <c r="J96" s="190" t="s">
        <v>133</v>
      </c>
      <c r="K96" s="191" t="s">
        <v>152</v>
      </c>
      <c r="L96" s="192"/>
      <c r="M96" s="93" t="s">
        <v>19</v>
      </c>
      <c r="N96" s="94" t="s">
        <v>42</v>
      </c>
      <c r="O96" s="94" t="s">
        <v>153</v>
      </c>
      <c r="P96" s="94" t="s">
        <v>154</v>
      </c>
      <c r="Q96" s="94" t="s">
        <v>155</v>
      </c>
      <c r="R96" s="94" t="s">
        <v>156</v>
      </c>
      <c r="S96" s="94" t="s">
        <v>157</v>
      </c>
      <c r="T96" s="95" t="s">
        <v>158</v>
      </c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</row>
    <row r="97" s="2" customFormat="1" ht="22.8" customHeight="1">
      <c r="A97" s="39"/>
      <c r="B97" s="40"/>
      <c r="C97" s="100" t="s">
        <v>159</v>
      </c>
      <c r="D97" s="41"/>
      <c r="E97" s="41"/>
      <c r="F97" s="41"/>
      <c r="G97" s="41"/>
      <c r="H97" s="41"/>
      <c r="I97" s="41"/>
      <c r="J97" s="193">
        <f>BK97</f>
        <v>0</v>
      </c>
      <c r="K97" s="41"/>
      <c r="L97" s="45"/>
      <c r="M97" s="96"/>
      <c r="N97" s="194"/>
      <c r="O97" s="97"/>
      <c r="P97" s="195">
        <f>P98+P356</f>
        <v>0</v>
      </c>
      <c r="Q97" s="97"/>
      <c r="R97" s="195">
        <f>R98+R356</f>
        <v>58.202718400000009</v>
      </c>
      <c r="S97" s="97"/>
      <c r="T97" s="196">
        <f>T98+T356</f>
        <v>517.06155000000001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71</v>
      </c>
      <c r="AU97" s="18" t="s">
        <v>134</v>
      </c>
      <c r="BK97" s="197">
        <f>BK98+BK356</f>
        <v>0</v>
      </c>
    </row>
    <row r="98" s="12" customFormat="1" ht="25.92" customHeight="1">
      <c r="A98" s="12"/>
      <c r="B98" s="198"/>
      <c r="C98" s="199"/>
      <c r="D98" s="200" t="s">
        <v>71</v>
      </c>
      <c r="E98" s="201" t="s">
        <v>160</v>
      </c>
      <c r="F98" s="201" t="s">
        <v>161</v>
      </c>
      <c r="G98" s="199"/>
      <c r="H98" s="199"/>
      <c r="I98" s="202"/>
      <c r="J98" s="203">
        <f>BK98</f>
        <v>0</v>
      </c>
      <c r="K98" s="199"/>
      <c r="L98" s="204"/>
      <c r="M98" s="205"/>
      <c r="N98" s="206"/>
      <c r="O98" s="206"/>
      <c r="P98" s="207">
        <f>P99+P200+P212+P235+P318+P337+P354</f>
        <v>0</v>
      </c>
      <c r="Q98" s="206"/>
      <c r="R98" s="207">
        <f>R99+R200+R212+R235+R318+R337+R354</f>
        <v>57.120888400000005</v>
      </c>
      <c r="S98" s="206"/>
      <c r="T98" s="208">
        <f>T99+T200+T212+T235+T318+T337+T354</f>
        <v>517.06155000000001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79</v>
      </c>
      <c r="AT98" s="210" t="s">
        <v>71</v>
      </c>
      <c r="AU98" s="210" t="s">
        <v>72</v>
      </c>
      <c r="AY98" s="209" t="s">
        <v>162</v>
      </c>
      <c r="BK98" s="211">
        <f>BK99+BK200+BK212+BK235+BK318+BK337+BK354</f>
        <v>0</v>
      </c>
    </row>
    <row r="99" s="12" customFormat="1" ht="22.8" customHeight="1">
      <c r="A99" s="12"/>
      <c r="B99" s="198"/>
      <c r="C99" s="199"/>
      <c r="D99" s="200" t="s">
        <v>71</v>
      </c>
      <c r="E99" s="212" t="s">
        <v>79</v>
      </c>
      <c r="F99" s="212" t="s">
        <v>163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SUM(P100:P199)</f>
        <v>0</v>
      </c>
      <c r="Q99" s="206"/>
      <c r="R99" s="207">
        <f>SUM(R100:R199)</f>
        <v>2.2644023</v>
      </c>
      <c r="S99" s="206"/>
      <c r="T99" s="208">
        <f>SUM(T100:T199)</f>
        <v>406.24414999999999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79</v>
      </c>
      <c r="AT99" s="210" t="s">
        <v>71</v>
      </c>
      <c r="AU99" s="210" t="s">
        <v>79</v>
      </c>
      <c r="AY99" s="209" t="s">
        <v>162</v>
      </c>
      <c r="BK99" s="211">
        <f>SUM(BK100:BK199)</f>
        <v>0</v>
      </c>
    </row>
    <row r="100" s="2" customFormat="1">
      <c r="A100" s="39"/>
      <c r="B100" s="40"/>
      <c r="C100" s="214" t="s">
        <v>79</v>
      </c>
      <c r="D100" s="214" t="s">
        <v>164</v>
      </c>
      <c r="E100" s="215" t="s">
        <v>165</v>
      </c>
      <c r="F100" s="216" t="s">
        <v>166</v>
      </c>
      <c r="G100" s="217" t="s">
        <v>167</v>
      </c>
      <c r="H100" s="218">
        <v>345.50999999999999</v>
      </c>
      <c r="I100" s="219"/>
      <c r="J100" s="220">
        <f>ROUND(I100*H100,2)</f>
        <v>0</v>
      </c>
      <c r="K100" s="216" t="s">
        <v>168</v>
      </c>
      <c r="L100" s="45"/>
      <c r="M100" s="221" t="s">
        <v>19</v>
      </c>
      <c r="N100" s="222" t="s">
        <v>43</v>
      </c>
      <c r="O100" s="85"/>
      <c r="P100" s="223">
        <f>O100*H100</f>
        <v>0</v>
      </c>
      <c r="Q100" s="223">
        <v>0</v>
      </c>
      <c r="R100" s="223">
        <f>Q100*H100</f>
        <v>0</v>
      </c>
      <c r="S100" s="223">
        <v>0.28999999999999998</v>
      </c>
      <c r="T100" s="224">
        <f>S100*H100</f>
        <v>100.19789999999999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169</v>
      </c>
      <c r="AT100" s="225" t="s">
        <v>164</v>
      </c>
      <c r="AU100" s="225" t="s">
        <v>81</v>
      </c>
      <c r="AY100" s="18" t="s">
        <v>162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79</v>
      </c>
      <c r="BK100" s="226">
        <f>ROUND(I100*H100,2)</f>
        <v>0</v>
      </c>
      <c r="BL100" s="18" t="s">
        <v>169</v>
      </c>
      <c r="BM100" s="225" t="s">
        <v>170</v>
      </c>
    </row>
    <row r="101" s="13" customFormat="1">
      <c r="A101" s="13"/>
      <c r="B101" s="227"/>
      <c r="C101" s="228"/>
      <c r="D101" s="229" t="s">
        <v>171</v>
      </c>
      <c r="E101" s="230" t="s">
        <v>19</v>
      </c>
      <c r="F101" s="231" t="s">
        <v>172</v>
      </c>
      <c r="G101" s="228"/>
      <c r="H101" s="232">
        <v>219.34</v>
      </c>
      <c r="I101" s="233"/>
      <c r="J101" s="228"/>
      <c r="K101" s="228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171</v>
      </c>
      <c r="AU101" s="238" t="s">
        <v>81</v>
      </c>
      <c r="AV101" s="13" t="s">
        <v>81</v>
      </c>
      <c r="AW101" s="13" t="s">
        <v>33</v>
      </c>
      <c r="AX101" s="13" t="s">
        <v>72</v>
      </c>
      <c r="AY101" s="238" t="s">
        <v>162</v>
      </c>
    </row>
    <row r="102" s="13" customFormat="1">
      <c r="A102" s="13"/>
      <c r="B102" s="227"/>
      <c r="C102" s="228"/>
      <c r="D102" s="229" t="s">
        <v>171</v>
      </c>
      <c r="E102" s="230" t="s">
        <v>19</v>
      </c>
      <c r="F102" s="231" t="s">
        <v>173</v>
      </c>
      <c r="G102" s="228"/>
      <c r="H102" s="232">
        <v>126.17</v>
      </c>
      <c r="I102" s="233"/>
      <c r="J102" s="228"/>
      <c r="K102" s="228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171</v>
      </c>
      <c r="AU102" s="238" t="s">
        <v>81</v>
      </c>
      <c r="AV102" s="13" t="s">
        <v>81</v>
      </c>
      <c r="AW102" s="13" t="s">
        <v>33</v>
      </c>
      <c r="AX102" s="13" t="s">
        <v>72</v>
      </c>
      <c r="AY102" s="238" t="s">
        <v>162</v>
      </c>
    </row>
    <row r="103" s="14" customFormat="1">
      <c r="A103" s="14"/>
      <c r="B103" s="239"/>
      <c r="C103" s="240"/>
      <c r="D103" s="229" t="s">
        <v>171</v>
      </c>
      <c r="E103" s="241" t="s">
        <v>19</v>
      </c>
      <c r="F103" s="242" t="s">
        <v>174</v>
      </c>
      <c r="G103" s="240"/>
      <c r="H103" s="243">
        <v>345.50999999999999</v>
      </c>
      <c r="I103" s="244"/>
      <c r="J103" s="240"/>
      <c r="K103" s="240"/>
      <c r="L103" s="245"/>
      <c r="M103" s="246"/>
      <c r="N103" s="247"/>
      <c r="O103" s="247"/>
      <c r="P103" s="247"/>
      <c r="Q103" s="247"/>
      <c r="R103" s="247"/>
      <c r="S103" s="247"/>
      <c r="T103" s="24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9" t="s">
        <v>171</v>
      </c>
      <c r="AU103" s="249" t="s">
        <v>81</v>
      </c>
      <c r="AV103" s="14" t="s">
        <v>169</v>
      </c>
      <c r="AW103" s="14" t="s">
        <v>33</v>
      </c>
      <c r="AX103" s="14" t="s">
        <v>79</v>
      </c>
      <c r="AY103" s="249" t="s">
        <v>162</v>
      </c>
    </row>
    <row r="104" s="2" customFormat="1" ht="33" customHeight="1">
      <c r="A104" s="39"/>
      <c r="B104" s="40"/>
      <c r="C104" s="214" t="s">
        <v>81</v>
      </c>
      <c r="D104" s="214" t="s">
        <v>164</v>
      </c>
      <c r="E104" s="215" t="s">
        <v>175</v>
      </c>
      <c r="F104" s="216" t="s">
        <v>176</v>
      </c>
      <c r="G104" s="217" t="s">
        <v>167</v>
      </c>
      <c r="H104" s="218">
        <v>345.50999999999999</v>
      </c>
      <c r="I104" s="219"/>
      <c r="J104" s="220">
        <f>ROUND(I104*H104,2)</f>
        <v>0</v>
      </c>
      <c r="K104" s="216" t="s">
        <v>168</v>
      </c>
      <c r="L104" s="45"/>
      <c r="M104" s="221" t="s">
        <v>19</v>
      </c>
      <c r="N104" s="222" t="s">
        <v>43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0.22</v>
      </c>
      <c r="T104" s="224">
        <f>S104*H104</f>
        <v>76.012199999999993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169</v>
      </c>
      <c r="AT104" s="225" t="s">
        <v>164</v>
      </c>
      <c r="AU104" s="225" t="s">
        <v>81</v>
      </c>
      <c r="AY104" s="18" t="s">
        <v>162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79</v>
      </c>
      <c r="BK104" s="226">
        <f>ROUND(I104*H104,2)</f>
        <v>0</v>
      </c>
      <c r="BL104" s="18" t="s">
        <v>169</v>
      </c>
      <c r="BM104" s="225" t="s">
        <v>177</v>
      </c>
    </row>
    <row r="105" s="2" customFormat="1">
      <c r="A105" s="39"/>
      <c r="B105" s="40"/>
      <c r="C105" s="214" t="s">
        <v>178</v>
      </c>
      <c r="D105" s="214" t="s">
        <v>164</v>
      </c>
      <c r="E105" s="215" t="s">
        <v>179</v>
      </c>
      <c r="F105" s="216" t="s">
        <v>180</v>
      </c>
      <c r="G105" s="217" t="s">
        <v>167</v>
      </c>
      <c r="H105" s="218">
        <v>231.19</v>
      </c>
      <c r="I105" s="219"/>
      <c r="J105" s="220">
        <f>ROUND(I105*H105,2)</f>
        <v>0</v>
      </c>
      <c r="K105" s="216" t="s">
        <v>168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0.44</v>
      </c>
      <c r="T105" s="224">
        <f>S105*H105</f>
        <v>101.72360000000001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169</v>
      </c>
      <c r="AT105" s="225" t="s">
        <v>164</v>
      </c>
      <c r="AU105" s="225" t="s">
        <v>81</v>
      </c>
      <c r="AY105" s="18" t="s">
        <v>162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79</v>
      </c>
      <c r="BK105" s="226">
        <f>ROUND(I105*H105,2)</f>
        <v>0</v>
      </c>
      <c r="BL105" s="18" t="s">
        <v>169</v>
      </c>
      <c r="BM105" s="225" t="s">
        <v>181</v>
      </c>
    </row>
    <row r="106" s="13" customFormat="1">
      <c r="A106" s="13"/>
      <c r="B106" s="227"/>
      <c r="C106" s="228"/>
      <c r="D106" s="229" t="s">
        <v>171</v>
      </c>
      <c r="E106" s="230" t="s">
        <v>19</v>
      </c>
      <c r="F106" s="231" t="s">
        <v>182</v>
      </c>
      <c r="G106" s="228"/>
      <c r="H106" s="232">
        <v>114.29000000000001</v>
      </c>
      <c r="I106" s="233"/>
      <c r="J106" s="228"/>
      <c r="K106" s="228"/>
      <c r="L106" s="234"/>
      <c r="M106" s="235"/>
      <c r="N106" s="236"/>
      <c r="O106" s="236"/>
      <c r="P106" s="236"/>
      <c r="Q106" s="236"/>
      <c r="R106" s="236"/>
      <c r="S106" s="236"/>
      <c r="T106" s="23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8" t="s">
        <v>171</v>
      </c>
      <c r="AU106" s="238" t="s">
        <v>81</v>
      </c>
      <c r="AV106" s="13" t="s">
        <v>81</v>
      </c>
      <c r="AW106" s="13" t="s">
        <v>33</v>
      </c>
      <c r="AX106" s="13" t="s">
        <v>72</v>
      </c>
      <c r="AY106" s="238" t="s">
        <v>162</v>
      </c>
    </row>
    <row r="107" s="13" customFormat="1">
      <c r="A107" s="13"/>
      <c r="B107" s="227"/>
      <c r="C107" s="228"/>
      <c r="D107" s="229" t="s">
        <v>171</v>
      </c>
      <c r="E107" s="230" t="s">
        <v>19</v>
      </c>
      <c r="F107" s="231" t="s">
        <v>183</v>
      </c>
      <c r="G107" s="228"/>
      <c r="H107" s="232">
        <v>116.90000000000001</v>
      </c>
      <c r="I107" s="233"/>
      <c r="J107" s="228"/>
      <c r="K107" s="228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171</v>
      </c>
      <c r="AU107" s="238" t="s">
        <v>81</v>
      </c>
      <c r="AV107" s="13" t="s">
        <v>81</v>
      </c>
      <c r="AW107" s="13" t="s">
        <v>33</v>
      </c>
      <c r="AX107" s="13" t="s">
        <v>72</v>
      </c>
      <c r="AY107" s="238" t="s">
        <v>162</v>
      </c>
    </row>
    <row r="108" s="14" customFormat="1">
      <c r="A108" s="14"/>
      <c r="B108" s="239"/>
      <c r="C108" s="240"/>
      <c r="D108" s="229" t="s">
        <v>171</v>
      </c>
      <c r="E108" s="241" t="s">
        <v>19</v>
      </c>
      <c r="F108" s="242" t="s">
        <v>174</v>
      </c>
      <c r="G108" s="240"/>
      <c r="H108" s="243">
        <v>231.19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171</v>
      </c>
      <c r="AU108" s="249" t="s">
        <v>81</v>
      </c>
      <c r="AV108" s="14" t="s">
        <v>169</v>
      </c>
      <c r="AW108" s="14" t="s">
        <v>33</v>
      </c>
      <c r="AX108" s="14" t="s">
        <v>79</v>
      </c>
      <c r="AY108" s="249" t="s">
        <v>162</v>
      </c>
    </row>
    <row r="109" s="2" customFormat="1">
      <c r="A109" s="39"/>
      <c r="B109" s="40"/>
      <c r="C109" s="214" t="s">
        <v>169</v>
      </c>
      <c r="D109" s="214" t="s">
        <v>164</v>
      </c>
      <c r="E109" s="215" t="s">
        <v>184</v>
      </c>
      <c r="F109" s="216" t="s">
        <v>185</v>
      </c>
      <c r="G109" s="217" t="s">
        <v>167</v>
      </c>
      <c r="H109" s="218">
        <v>231.19</v>
      </c>
      <c r="I109" s="219"/>
      <c r="J109" s="220">
        <f>ROUND(I109*H109,2)</f>
        <v>0</v>
      </c>
      <c r="K109" s="216" t="s">
        <v>168</v>
      </c>
      <c r="L109" s="45"/>
      <c r="M109" s="221" t="s">
        <v>19</v>
      </c>
      <c r="N109" s="222" t="s">
        <v>43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0.32500000000000001</v>
      </c>
      <c r="T109" s="224">
        <f>S109*H109</f>
        <v>75.136750000000006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169</v>
      </c>
      <c r="AT109" s="225" t="s">
        <v>164</v>
      </c>
      <c r="AU109" s="225" t="s">
        <v>81</v>
      </c>
      <c r="AY109" s="18" t="s">
        <v>162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79</v>
      </c>
      <c r="BK109" s="226">
        <f>ROUND(I109*H109,2)</f>
        <v>0</v>
      </c>
      <c r="BL109" s="18" t="s">
        <v>169</v>
      </c>
      <c r="BM109" s="225" t="s">
        <v>186</v>
      </c>
    </row>
    <row r="110" s="2" customFormat="1">
      <c r="A110" s="39"/>
      <c r="B110" s="40"/>
      <c r="C110" s="214" t="s">
        <v>187</v>
      </c>
      <c r="D110" s="214" t="s">
        <v>164</v>
      </c>
      <c r="E110" s="215" t="s">
        <v>188</v>
      </c>
      <c r="F110" s="216" t="s">
        <v>189</v>
      </c>
      <c r="G110" s="217" t="s">
        <v>167</v>
      </c>
      <c r="H110" s="218">
        <v>231.19</v>
      </c>
      <c r="I110" s="219"/>
      <c r="J110" s="220">
        <f>ROUND(I110*H110,2)</f>
        <v>0</v>
      </c>
      <c r="K110" s="216" t="s">
        <v>168</v>
      </c>
      <c r="L110" s="45"/>
      <c r="M110" s="221" t="s">
        <v>19</v>
      </c>
      <c r="N110" s="222" t="s">
        <v>43</v>
      </c>
      <c r="O110" s="85"/>
      <c r="P110" s="223">
        <f>O110*H110</f>
        <v>0</v>
      </c>
      <c r="Q110" s="223">
        <v>9.0000000000000006E-05</v>
      </c>
      <c r="R110" s="223">
        <f>Q110*H110</f>
        <v>0.020807100000000002</v>
      </c>
      <c r="S110" s="223">
        <v>0.23000000000000001</v>
      </c>
      <c r="T110" s="224">
        <f>S110*H110</f>
        <v>53.173700000000004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169</v>
      </c>
      <c r="AT110" s="225" t="s">
        <v>164</v>
      </c>
      <c r="AU110" s="225" t="s">
        <v>81</v>
      </c>
      <c r="AY110" s="18" t="s">
        <v>162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79</v>
      </c>
      <c r="BK110" s="226">
        <f>ROUND(I110*H110,2)</f>
        <v>0</v>
      </c>
      <c r="BL110" s="18" t="s">
        <v>169</v>
      </c>
      <c r="BM110" s="225" t="s">
        <v>190</v>
      </c>
    </row>
    <row r="111" s="2" customFormat="1">
      <c r="A111" s="39"/>
      <c r="B111" s="40"/>
      <c r="C111" s="214" t="s">
        <v>191</v>
      </c>
      <c r="D111" s="214" t="s">
        <v>164</v>
      </c>
      <c r="E111" s="215" t="s">
        <v>192</v>
      </c>
      <c r="F111" s="216" t="s">
        <v>193</v>
      </c>
      <c r="G111" s="217" t="s">
        <v>97</v>
      </c>
      <c r="H111" s="218">
        <v>16.800000000000001</v>
      </c>
      <c r="I111" s="219"/>
      <c r="J111" s="220">
        <f>ROUND(I111*H111,2)</f>
        <v>0</v>
      </c>
      <c r="K111" s="216" t="s">
        <v>168</v>
      </c>
      <c r="L111" s="45"/>
      <c r="M111" s="221" t="s">
        <v>19</v>
      </c>
      <c r="N111" s="222" t="s">
        <v>43</v>
      </c>
      <c r="O111" s="85"/>
      <c r="P111" s="223">
        <f>O111*H111</f>
        <v>0</v>
      </c>
      <c r="Q111" s="223">
        <v>0.0086800000000000002</v>
      </c>
      <c r="R111" s="223">
        <f>Q111*H111</f>
        <v>0.14582400000000001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169</v>
      </c>
      <c r="AT111" s="225" t="s">
        <v>164</v>
      </c>
      <c r="AU111" s="225" t="s">
        <v>81</v>
      </c>
      <c r="AY111" s="18" t="s">
        <v>162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79</v>
      </c>
      <c r="BK111" s="226">
        <f>ROUND(I111*H111,2)</f>
        <v>0</v>
      </c>
      <c r="BL111" s="18" t="s">
        <v>169</v>
      </c>
      <c r="BM111" s="225" t="s">
        <v>194</v>
      </c>
    </row>
    <row r="112" s="13" customFormat="1">
      <c r="A112" s="13"/>
      <c r="B112" s="227"/>
      <c r="C112" s="228"/>
      <c r="D112" s="229" t="s">
        <v>171</v>
      </c>
      <c r="E112" s="230" t="s">
        <v>19</v>
      </c>
      <c r="F112" s="231" t="s">
        <v>195</v>
      </c>
      <c r="G112" s="228"/>
      <c r="H112" s="232">
        <v>16.800000000000001</v>
      </c>
      <c r="I112" s="233"/>
      <c r="J112" s="228"/>
      <c r="K112" s="228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171</v>
      </c>
      <c r="AU112" s="238" t="s">
        <v>81</v>
      </c>
      <c r="AV112" s="13" t="s">
        <v>81</v>
      </c>
      <c r="AW112" s="13" t="s">
        <v>33</v>
      </c>
      <c r="AX112" s="13" t="s">
        <v>79</v>
      </c>
      <c r="AY112" s="238" t="s">
        <v>162</v>
      </c>
    </row>
    <row r="113" s="2" customFormat="1">
      <c r="A113" s="39"/>
      <c r="B113" s="40"/>
      <c r="C113" s="214" t="s">
        <v>196</v>
      </c>
      <c r="D113" s="214" t="s">
        <v>164</v>
      </c>
      <c r="E113" s="215" t="s">
        <v>197</v>
      </c>
      <c r="F113" s="216" t="s">
        <v>198</v>
      </c>
      <c r="G113" s="217" t="s">
        <v>97</v>
      </c>
      <c r="H113" s="218">
        <v>5.5999999999999996</v>
      </c>
      <c r="I113" s="219"/>
      <c r="J113" s="220">
        <f>ROUND(I113*H113,2)</f>
        <v>0</v>
      </c>
      <c r="K113" s="216" t="s">
        <v>168</v>
      </c>
      <c r="L113" s="45"/>
      <c r="M113" s="221" t="s">
        <v>19</v>
      </c>
      <c r="N113" s="222" t="s">
        <v>43</v>
      </c>
      <c r="O113" s="85"/>
      <c r="P113" s="223">
        <f>O113*H113</f>
        <v>0</v>
      </c>
      <c r="Q113" s="223">
        <v>0.06053</v>
      </c>
      <c r="R113" s="223">
        <f>Q113*H113</f>
        <v>0.33896799999999999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169</v>
      </c>
      <c r="AT113" s="225" t="s">
        <v>164</v>
      </c>
      <c r="AU113" s="225" t="s">
        <v>81</v>
      </c>
      <c r="AY113" s="18" t="s">
        <v>162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79</v>
      </c>
      <c r="BK113" s="226">
        <f>ROUND(I113*H113,2)</f>
        <v>0</v>
      </c>
      <c r="BL113" s="18" t="s">
        <v>169</v>
      </c>
      <c r="BM113" s="225" t="s">
        <v>199</v>
      </c>
    </row>
    <row r="114" s="13" customFormat="1">
      <c r="A114" s="13"/>
      <c r="B114" s="227"/>
      <c r="C114" s="228"/>
      <c r="D114" s="229" t="s">
        <v>171</v>
      </c>
      <c r="E114" s="230" t="s">
        <v>19</v>
      </c>
      <c r="F114" s="231" t="s">
        <v>200</v>
      </c>
      <c r="G114" s="228"/>
      <c r="H114" s="232">
        <v>5.5999999999999996</v>
      </c>
      <c r="I114" s="233"/>
      <c r="J114" s="228"/>
      <c r="K114" s="228"/>
      <c r="L114" s="234"/>
      <c r="M114" s="235"/>
      <c r="N114" s="236"/>
      <c r="O114" s="236"/>
      <c r="P114" s="236"/>
      <c r="Q114" s="236"/>
      <c r="R114" s="236"/>
      <c r="S114" s="236"/>
      <c r="T114" s="2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8" t="s">
        <v>171</v>
      </c>
      <c r="AU114" s="238" t="s">
        <v>81</v>
      </c>
      <c r="AV114" s="13" t="s">
        <v>81</v>
      </c>
      <c r="AW114" s="13" t="s">
        <v>33</v>
      </c>
      <c r="AX114" s="13" t="s">
        <v>79</v>
      </c>
      <c r="AY114" s="238" t="s">
        <v>162</v>
      </c>
    </row>
    <row r="115" s="2" customFormat="1">
      <c r="A115" s="39"/>
      <c r="B115" s="40"/>
      <c r="C115" s="214" t="s">
        <v>201</v>
      </c>
      <c r="D115" s="214" t="s">
        <v>164</v>
      </c>
      <c r="E115" s="215" t="s">
        <v>202</v>
      </c>
      <c r="F115" s="216" t="s">
        <v>203</v>
      </c>
      <c r="G115" s="217" t="s">
        <v>97</v>
      </c>
      <c r="H115" s="218">
        <v>1.3999999999999999</v>
      </c>
      <c r="I115" s="219"/>
      <c r="J115" s="220">
        <f>ROUND(I115*H115,2)</f>
        <v>0</v>
      </c>
      <c r="K115" s="216" t="s">
        <v>168</v>
      </c>
      <c r="L115" s="45"/>
      <c r="M115" s="221" t="s">
        <v>19</v>
      </c>
      <c r="N115" s="222" t="s">
        <v>43</v>
      </c>
      <c r="O115" s="85"/>
      <c r="P115" s="223">
        <f>O115*H115</f>
        <v>0</v>
      </c>
      <c r="Q115" s="223">
        <v>0.10775</v>
      </c>
      <c r="R115" s="223">
        <f>Q115*H115</f>
        <v>0.15084999999999998</v>
      </c>
      <c r="S115" s="223">
        <v>0</v>
      </c>
      <c r="T115" s="22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5" t="s">
        <v>169</v>
      </c>
      <c r="AT115" s="225" t="s">
        <v>164</v>
      </c>
      <c r="AU115" s="225" t="s">
        <v>81</v>
      </c>
      <c r="AY115" s="18" t="s">
        <v>162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79</v>
      </c>
      <c r="BK115" s="226">
        <f>ROUND(I115*H115,2)</f>
        <v>0</v>
      </c>
      <c r="BL115" s="18" t="s">
        <v>169</v>
      </c>
      <c r="BM115" s="225" t="s">
        <v>204</v>
      </c>
    </row>
    <row r="116" s="2" customFormat="1" ht="16.5" customHeight="1">
      <c r="A116" s="39"/>
      <c r="B116" s="40"/>
      <c r="C116" s="214" t="s">
        <v>205</v>
      </c>
      <c r="D116" s="214" t="s">
        <v>164</v>
      </c>
      <c r="E116" s="215" t="s">
        <v>206</v>
      </c>
      <c r="F116" s="216" t="s">
        <v>207</v>
      </c>
      <c r="G116" s="217" t="s">
        <v>208</v>
      </c>
      <c r="H116" s="218">
        <v>4</v>
      </c>
      <c r="I116" s="219"/>
      <c r="J116" s="220">
        <f>ROUND(I116*H116,2)</f>
        <v>0</v>
      </c>
      <c r="K116" s="216" t="s">
        <v>19</v>
      </c>
      <c r="L116" s="45"/>
      <c r="M116" s="221" t="s">
        <v>19</v>
      </c>
      <c r="N116" s="222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169</v>
      </c>
      <c r="AT116" s="225" t="s">
        <v>164</v>
      </c>
      <c r="AU116" s="225" t="s">
        <v>81</v>
      </c>
      <c r="AY116" s="18" t="s">
        <v>162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79</v>
      </c>
      <c r="BK116" s="226">
        <f>ROUND(I116*H116,2)</f>
        <v>0</v>
      </c>
      <c r="BL116" s="18" t="s">
        <v>169</v>
      </c>
      <c r="BM116" s="225" t="s">
        <v>209</v>
      </c>
    </row>
    <row r="117" s="13" customFormat="1">
      <c r="A117" s="13"/>
      <c r="B117" s="227"/>
      <c r="C117" s="228"/>
      <c r="D117" s="229" t="s">
        <v>171</v>
      </c>
      <c r="E117" s="230" t="s">
        <v>19</v>
      </c>
      <c r="F117" s="231" t="s">
        <v>210</v>
      </c>
      <c r="G117" s="228"/>
      <c r="H117" s="232">
        <v>4</v>
      </c>
      <c r="I117" s="233"/>
      <c r="J117" s="228"/>
      <c r="K117" s="228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171</v>
      </c>
      <c r="AU117" s="238" t="s">
        <v>81</v>
      </c>
      <c r="AV117" s="13" t="s">
        <v>81</v>
      </c>
      <c r="AW117" s="13" t="s">
        <v>33</v>
      </c>
      <c r="AX117" s="13" t="s">
        <v>79</v>
      </c>
      <c r="AY117" s="238" t="s">
        <v>162</v>
      </c>
    </row>
    <row r="118" s="2" customFormat="1" ht="16.5" customHeight="1">
      <c r="A118" s="39"/>
      <c r="B118" s="40"/>
      <c r="C118" s="214" t="s">
        <v>211</v>
      </c>
      <c r="D118" s="214" t="s">
        <v>164</v>
      </c>
      <c r="E118" s="215" t="s">
        <v>212</v>
      </c>
      <c r="F118" s="216" t="s">
        <v>213</v>
      </c>
      <c r="G118" s="217" t="s">
        <v>208</v>
      </c>
      <c r="H118" s="218">
        <v>4</v>
      </c>
      <c r="I118" s="219"/>
      <c r="J118" s="220">
        <f>ROUND(I118*H118,2)</f>
        <v>0</v>
      </c>
      <c r="K118" s="216" t="s">
        <v>19</v>
      </c>
      <c r="L118" s="45"/>
      <c r="M118" s="221" t="s">
        <v>19</v>
      </c>
      <c r="N118" s="222" t="s">
        <v>43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169</v>
      </c>
      <c r="AT118" s="225" t="s">
        <v>164</v>
      </c>
      <c r="AU118" s="225" t="s">
        <v>81</v>
      </c>
      <c r="AY118" s="18" t="s">
        <v>162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79</v>
      </c>
      <c r="BK118" s="226">
        <f>ROUND(I118*H118,2)</f>
        <v>0</v>
      </c>
      <c r="BL118" s="18" t="s">
        <v>169</v>
      </c>
      <c r="BM118" s="225" t="s">
        <v>214</v>
      </c>
    </row>
    <row r="119" s="2" customFormat="1">
      <c r="A119" s="39"/>
      <c r="B119" s="40"/>
      <c r="C119" s="214" t="s">
        <v>215</v>
      </c>
      <c r="D119" s="214" t="s">
        <v>164</v>
      </c>
      <c r="E119" s="215" t="s">
        <v>216</v>
      </c>
      <c r="F119" s="216" t="s">
        <v>217</v>
      </c>
      <c r="G119" s="217" t="s">
        <v>101</v>
      </c>
      <c r="H119" s="218">
        <v>35.700000000000003</v>
      </c>
      <c r="I119" s="219"/>
      <c r="J119" s="220">
        <f>ROUND(I119*H119,2)</f>
        <v>0</v>
      </c>
      <c r="K119" s="216" t="s">
        <v>168</v>
      </c>
      <c r="L119" s="45"/>
      <c r="M119" s="221" t="s">
        <v>19</v>
      </c>
      <c r="N119" s="222" t="s">
        <v>43</v>
      </c>
      <c r="O119" s="85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169</v>
      </c>
      <c r="AT119" s="225" t="s">
        <v>164</v>
      </c>
      <c r="AU119" s="225" t="s">
        <v>81</v>
      </c>
      <c r="AY119" s="18" t="s">
        <v>162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79</v>
      </c>
      <c r="BK119" s="226">
        <f>ROUND(I119*H119,2)</f>
        <v>0</v>
      </c>
      <c r="BL119" s="18" t="s">
        <v>169</v>
      </c>
      <c r="BM119" s="225" t="s">
        <v>218</v>
      </c>
    </row>
    <row r="120" s="13" customFormat="1">
      <c r="A120" s="13"/>
      <c r="B120" s="227"/>
      <c r="C120" s="228"/>
      <c r="D120" s="229" t="s">
        <v>171</v>
      </c>
      <c r="E120" s="230" t="s">
        <v>19</v>
      </c>
      <c r="F120" s="231" t="s">
        <v>219</v>
      </c>
      <c r="G120" s="228"/>
      <c r="H120" s="232">
        <v>35.700000000000003</v>
      </c>
      <c r="I120" s="233"/>
      <c r="J120" s="228"/>
      <c r="K120" s="228"/>
      <c r="L120" s="234"/>
      <c r="M120" s="235"/>
      <c r="N120" s="236"/>
      <c r="O120" s="236"/>
      <c r="P120" s="236"/>
      <c r="Q120" s="236"/>
      <c r="R120" s="236"/>
      <c r="S120" s="236"/>
      <c r="T120" s="23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8" t="s">
        <v>171</v>
      </c>
      <c r="AU120" s="238" t="s">
        <v>81</v>
      </c>
      <c r="AV120" s="13" t="s">
        <v>81</v>
      </c>
      <c r="AW120" s="13" t="s">
        <v>33</v>
      </c>
      <c r="AX120" s="13" t="s">
        <v>79</v>
      </c>
      <c r="AY120" s="238" t="s">
        <v>162</v>
      </c>
    </row>
    <row r="121" s="2" customFormat="1">
      <c r="A121" s="39"/>
      <c r="B121" s="40"/>
      <c r="C121" s="214" t="s">
        <v>220</v>
      </c>
      <c r="D121" s="214" t="s">
        <v>164</v>
      </c>
      <c r="E121" s="215" t="s">
        <v>221</v>
      </c>
      <c r="F121" s="216" t="s">
        <v>222</v>
      </c>
      <c r="G121" s="217" t="s">
        <v>101</v>
      </c>
      <c r="H121" s="218">
        <v>5.8499999999999996</v>
      </c>
      <c r="I121" s="219"/>
      <c r="J121" s="220">
        <f>ROUND(I121*H121,2)</f>
        <v>0</v>
      </c>
      <c r="K121" s="216" t="s">
        <v>168</v>
      </c>
      <c r="L121" s="45"/>
      <c r="M121" s="221" t="s">
        <v>19</v>
      </c>
      <c r="N121" s="222" t="s">
        <v>43</v>
      </c>
      <c r="O121" s="85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5" t="s">
        <v>169</v>
      </c>
      <c r="AT121" s="225" t="s">
        <v>164</v>
      </c>
      <c r="AU121" s="225" t="s">
        <v>81</v>
      </c>
      <c r="AY121" s="18" t="s">
        <v>162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79</v>
      </c>
      <c r="BK121" s="226">
        <f>ROUND(I121*H121,2)</f>
        <v>0</v>
      </c>
      <c r="BL121" s="18" t="s">
        <v>169</v>
      </c>
      <c r="BM121" s="225" t="s">
        <v>223</v>
      </c>
    </row>
    <row r="122" s="13" customFormat="1">
      <c r="A122" s="13"/>
      <c r="B122" s="227"/>
      <c r="C122" s="228"/>
      <c r="D122" s="229" t="s">
        <v>171</v>
      </c>
      <c r="E122" s="230" t="s">
        <v>19</v>
      </c>
      <c r="F122" s="231" t="s">
        <v>224</v>
      </c>
      <c r="G122" s="228"/>
      <c r="H122" s="232">
        <v>5.8499999999999996</v>
      </c>
      <c r="I122" s="233"/>
      <c r="J122" s="228"/>
      <c r="K122" s="228"/>
      <c r="L122" s="234"/>
      <c r="M122" s="235"/>
      <c r="N122" s="236"/>
      <c r="O122" s="236"/>
      <c r="P122" s="236"/>
      <c r="Q122" s="236"/>
      <c r="R122" s="236"/>
      <c r="S122" s="236"/>
      <c r="T122" s="23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8" t="s">
        <v>171</v>
      </c>
      <c r="AU122" s="238" t="s">
        <v>81</v>
      </c>
      <c r="AV122" s="13" t="s">
        <v>81</v>
      </c>
      <c r="AW122" s="13" t="s">
        <v>33</v>
      </c>
      <c r="AX122" s="13" t="s">
        <v>79</v>
      </c>
      <c r="AY122" s="238" t="s">
        <v>162</v>
      </c>
    </row>
    <row r="123" s="2" customFormat="1">
      <c r="A123" s="39"/>
      <c r="B123" s="40"/>
      <c r="C123" s="214" t="s">
        <v>225</v>
      </c>
      <c r="D123" s="214" t="s">
        <v>164</v>
      </c>
      <c r="E123" s="215" t="s">
        <v>226</v>
      </c>
      <c r="F123" s="216" t="s">
        <v>227</v>
      </c>
      <c r="G123" s="217" t="s">
        <v>101</v>
      </c>
      <c r="H123" s="218">
        <v>23.399999999999999</v>
      </c>
      <c r="I123" s="219"/>
      <c r="J123" s="220">
        <f>ROUND(I123*H123,2)</f>
        <v>0</v>
      </c>
      <c r="K123" s="216" t="s">
        <v>168</v>
      </c>
      <c r="L123" s="45"/>
      <c r="M123" s="221" t="s">
        <v>19</v>
      </c>
      <c r="N123" s="222" t="s">
        <v>43</v>
      </c>
      <c r="O123" s="85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169</v>
      </c>
      <c r="AT123" s="225" t="s">
        <v>164</v>
      </c>
      <c r="AU123" s="225" t="s">
        <v>81</v>
      </c>
      <c r="AY123" s="18" t="s">
        <v>162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79</v>
      </c>
      <c r="BK123" s="226">
        <f>ROUND(I123*H123,2)</f>
        <v>0</v>
      </c>
      <c r="BL123" s="18" t="s">
        <v>169</v>
      </c>
      <c r="BM123" s="225" t="s">
        <v>228</v>
      </c>
    </row>
    <row r="124" s="13" customFormat="1">
      <c r="A124" s="13"/>
      <c r="B124" s="227"/>
      <c r="C124" s="228"/>
      <c r="D124" s="229" t="s">
        <v>171</v>
      </c>
      <c r="E124" s="230" t="s">
        <v>19</v>
      </c>
      <c r="F124" s="231" t="s">
        <v>229</v>
      </c>
      <c r="G124" s="228"/>
      <c r="H124" s="232">
        <v>58.5</v>
      </c>
      <c r="I124" s="233"/>
      <c r="J124" s="228"/>
      <c r="K124" s="228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171</v>
      </c>
      <c r="AU124" s="238" t="s">
        <v>81</v>
      </c>
      <c r="AV124" s="13" t="s">
        <v>81</v>
      </c>
      <c r="AW124" s="13" t="s">
        <v>33</v>
      </c>
      <c r="AX124" s="13" t="s">
        <v>72</v>
      </c>
      <c r="AY124" s="238" t="s">
        <v>162</v>
      </c>
    </row>
    <row r="125" s="14" customFormat="1">
      <c r="A125" s="14"/>
      <c r="B125" s="239"/>
      <c r="C125" s="240"/>
      <c r="D125" s="229" t="s">
        <v>171</v>
      </c>
      <c r="E125" s="241" t="s">
        <v>109</v>
      </c>
      <c r="F125" s="242" t="s">
        <v>174</v>
      </c>
      <c r="G125" s="240"/>
      <c r="H125" s="243">
        <v>58.5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9" t="s">
        <v>171</v>
      </c>
      <c r="AU125" s="249" t="s">
        <v>81</v>
      </c>
      <c r="AV125" s="14" t="s">
        <v>169</v>
      </c>
      <c r="AW125" s="14" t="s">
        <v>33</v>
      </c>
      <c r="AX125" s="14" t="s">
        <v>72</v>
      </c>
      <c r="AY125" s="249" t="s">
        <v>162</v>
      </c>
    </row>
    <row r="126" s="13" customFormat="1">
      <c r="A126" s="13"/>
      <c r="B126" s="227"/>
      <c r="C126" s="228"/>
      <c r="D126" s="229" t="s">
        <v>171</v>
      </c>
      <c r="E126" s="230" t="s">
        <v>19</v>
      </c>
      <c r="F126" s="231" t="s">
        <v>230</v>
      </c>
      <c r="G126" s="228"/>
      <c r="H126" s="232">
        <v>23.399999999999999</v>
      </c>
      <c r="I126" s="233"/>
      <c r="J126" s="228"/>
      <c r="K126" s="228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171</v>
      </c>
      <c r="AU126" s="238" t="s">
        <v>81</v>
      </c>
      <c r="AV126" s="13" t="s">
        <v>81</v>
      </c>
      <c r="AW126" s="13" t="s">
        <v>33</v>
      </c>
      <c r="AX126" s="13" t="s">
        <v>79</v>
      </c>
      <c r="AY126" s="238" t="s">
        <v>162</v>
      </c>
    </row>
    <row r="127" s="2" customFormat="1">
      <c r="A127" s="39"/>
      <c r="B127" s="40"/>
      <c r="C127" s="214" t="s">
        <v>231</v>
      </c>
      <c r="D127" s="214" t="s">
        <v>164</v>
      </c>
      <c r="E127" s="215" t="s">
        <v>232</v>
      </c>
      <c r="F127" s="216" t="s">
        <v>233</v>
      </c>
      <c r="G127" s="217" t="s">
        <v>101</v>
      </c>
      <c r="H127" s="218">
        <v>20.475000000000001</v>
      </c>
      <c r="I127" s="219"/>
      <c r="J127" s="220">
        <f>ROUND(I127*H127,2)</f>
        <v>0</v>
      </c>
      <c r="K127" s="216" t="s">
        <v>168</v>
      </c>
      <c r="L127" s="45"/>
      <c r="M127" s="221" t="s">
        <v>19</v>
      </c>
      <c r="N127" s="222" t="s">
        <v>43</v>
      </c>
      <c r="O127" s="85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5" t="s">
        <v>169</v>
      </c>
      <c r="AT127" s="225" t="s">
        <v>164</v>
      </c>
      <c r="AU127" s="225" t="s">
        <v>81</v>
      </c>
      <c r="AY127" s="18" t="s">
        <v>162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8" t="s">
        <v>79</v>
      </c>
      <c r="BK127" s="226">
        <f>ROUND(I127*H127,2)</f>
        <v>0</v>
      </c>
      <c r="BL127" s="18" t="s">
        <v>169</v>
      </c>
      <c r="BM127" s="225" t="s">
        <v>234</v>
      </c>
    </row>
    <row r="128" s="13" customFormat="1">
      <c r="A128" s="13"/>
      <c r="B128" s="227"/>
      <c r="C128" s="228"/>
      <c r="D128" s="229" t="s">
        <v>171</v>
      </c>
      <c r="E128" s="230" t="s">
        <v>19</v>
      </c>
      <c r="F128" s="231" t="s">
        <v>235</v>
      </c>
      <c r="G128" s="228"/>
      <c r="H128" s="232">
        <v>20.475000000000001</v>
      </c>
      <c r="I128" s="233"/>
      <c r="J128" s="228"/>
      <c r="K128" s="228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171</v>
      </c>
      <c r="AU128" s="238" t="s">
        <v>81</v>
      </c>
      <c r="AV128" s="13" t="s">
        <v>81</v>
      </c>
      <c r="AW128" s="13" t="s">
        <v>33</v>
      </c>
      <c r="AX128" s="13" t="s">
        <v>79</v>
      </c>
      <c r="AY128" s="238" t="s">
        <v>162</v>
      </c>
    </row>
    <row r="129" s="2" customFormat="1">
      <c r="A129" s="39"/>
      <c r="B129" s="40"/>
      <c r="C129" s="214" t="s">
        <v>8</v>
      </c>
      <c r="D129" s="214" t="s">
        <v>164</v>
      </c>
      <c r="E129" s="215" t="s">
        <v>236</v>
      </c>
      <c r="F129" s="216" t="s">
        <v>237</v>
      </c>
      <c r="G129" s="217" t="s">
        <v>101</v>
      </c>
      <c r="H129" s="218">
        <v>8.7750000000000004</v>
      </c>
      <c r="I129" s="219"/>
      <c r="J129" s="220">
        <f>ROUND(I129*H129,2)</f>
        <v>0</v>
      </c>
      <c r="K129" s="216" t="s">
        <v>168</v>
      </c>
      <c r="L129" s="45"/>
      <c r="M129" s="221" t="s">
        <v>19</v>
      </c>
      <c r="N129" s="222" t="s">
        <v>43</v>
      </c>
      <c r="O129" s="85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5" t="s">
        <v>169</v>
      </c>
      <c r="AT129" s="225" t="s">
        <v>164</v>
      </c>
      <c r="AU129" s="225" t="s">
        <v>81</v>
      </c>
      <c r="AY129" s="18" t="s">
        <v>162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8" t="s">
        <v>79</v>
      </c>
      <c r="BK129" s="226">
        <f>ROUND(I129*H129,2)</f>
        <v>0</v>
      </c>
      <c r="BL129" s="18" t="s">
        <v>169</v>
      </c>
      <c r="BM129" s="225" t="s">
        <v>238</v>
      </c>
    </row>
    <row r="130" s="13" customFormat="1">
      <c r="A130" s="13"/>
      <c r="B130" s="227"/>
      <c r="C130" s="228"/>
      <c r="D130" s="229" t="s">
        <v>171</v>
      </c>
      <c r="E130" s="230" t="s">
        <v>19</v>
      </c>
      <c r="F130" s="231" t="s">
        <v>239</v>
      </c>
      <c r="G130" s="228"/>
      <c r="H130" s="232">
        <v>8.7750000000000004</v>
      </c>
      <c r="I130" s="233"/>
      <c r="J130" s="228"/>
      <c r="K130" s="228"/>
      <c r="L130" s="234"/>
      <c r="M130" s="235"/>
      <c r="N130" s="236"/>
      <c r="O130" s="236"/>
      <c r="P130" s="236"/>
      <c r="Q130" s="236"/>
      <c r="R130" s="236"/>
      <c r="S130" s="236"/>
      <c r="T130" s="23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8" t="s">
        <v>171</v>
      </c>
      <c r="AU130" s="238" t="s">
        <v>81</v>
      </c>
      <c r="AV130" s="13" t="s">
        <v>81</v>
      </c>
      <c r="AW130" s="13" t="s">
        <v>33</v>
      </c>
      <c r="AX130" s="13" t="s">
        <v>79</v>
      </c>
      <c r="AY130" s="238" t="s">
        <v>162</v>
      </c>
    </row>
    <row r="131" s="2" customFormat="1" ht="33" customHeight="1">
      <c r="A131" s="39"/>
      <c r="B131" s="40"/>
      <c r="C131" s="214" t="s">
        <v>240</v>
      </c>
      <c r="D131" s="214" t="s">
        <v>164</v>
      </c>
      <c r="E131" s="215" t="s">
        <v>241</v>
      </c>
      <c r="F131" s="216" t="s">
        <v>242</v>
      </c>
      <c r="G131" s="217" t="s">
        <v>101</v>
      </c>
      <c r="H131" s="218">
        <v>124.33499999999999</v>
      </c>
      <c r="I131" s="219"/>
      <c r="J131" s="220">
        <f>ROUND(I131*H131,2)</f>
        <v>0</v>
      </c>
      <c r="K131" s="216" t="s">
        <v>168</v>
      </c>
      <c r="L131" s="45"/>
      <c r="M131" s="221" t="s">
        <v>19</v>
      </c>
      <c r="N131" s="222" t="s">
        <v>43</v>
      </c>
      <c r="O131" s="85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169</v>
      </c>
      <c r="AT131" s="225" t="s">
        <v>164</v>
      </c>
      <c r="AU131" s="225" t="s">
        <v>81</v>
      </c>
      <c r="AY131" s="18" t="s">
        <v>162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79</v>
      </c>
      <c r="BK131" s="226">
        <f>ROUND(I131*H131,2)</f>
        <v>0</v>
      </c>
      <c r="BL131" s="18" t="s">
        <v>169</v>
      </c>
      <c r="BM131" s="225" t="s">
        <v>243</v>
      </c>
    </row>
    <row r="132" s="13" customFormat="1">
      <c r="A132" s="13"/>
      <c r="B132" s="227"/>
      <c r="C132" s="228"/>
      <c r="D132" s="229" t="s">
        <v>171</v>
      </c>
      <c r="E132" s="230" t="s">
        <v>19</v>
      </c>
      <c r="F132" s="231" t="s">
        <v>244</v>
      </c>
      <c r="G132" s="228"/>
      <c r="H132" s="232">
        <v>124.33499999999999</v>
      </c>
      <c r="I132" s="233"/>
      <c r="J132" s="228"/>
      <c r="K132" s="228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171</v>
      </c>
      <c r="AU132" s="238" t="s">
        <v>81</v>
      </c>
      <c r="AV132" s="13" t="s">
        <v>81</v>
      </c>
      <c r="AW132" s="13" t="s">
        <v>33</v>
      </c>
      <c r="AX132" s="13" t="s">
        <v>79</v>
      </c>
      <c r="AY132" s="238" t="s">
        <v>162</v>
      </c>
    </row>
    <row r="133" s="2" customFormat="1">
      <c r="A133" s="39"/>
      <c r="B133" s="40"/>
      <c r="C133" s="214" t="s">
        <v>245</v>
      </c>
      <c r="D133" s="214" t="s">
        <v>164</v>
      </c>
      <c r="E133" s="215" t="s">
        <v>246</v>
      </c>
      <c r="F133" s="216" t="s">
        <v>247</v>
      </c>
      <c r="G133" s="217" t="s">
        <v>101</v>
      </c>
      <c r="H133" s="218">
        <v>497.34100000000001</v>
      </c>
      <c r="I133" s="219"/>
      <c r="J133" s="220">
        <f>ROUND(I133*H133,2)</f>
        <v>0</v>
      </c>
      <c r="K133" s="216" t="s">
        <v>168</v>
      </c>
      <c r="L133" s="45"/>
      <c r="M133" s="221" t="s">
        <v>19</v>
      </c>
      <c r="N133" s="222" t="s">
        <v>43</v>
      </c>
      <c r="O133" s="85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5" t="s">
        <v>169</v>
      </c>
      <c r="AT133" s="225" t="s">
        <v>164</v>
      </c>
      <c r="AU133" s="225" t="s">
        <v>81</v>
      </c>
      <c r="AY133" s="18" t="s">
        <v>162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79</v>
      </c>
      <c r="BK133" s="226">
        <f>ROUND(I133*H133,2)</f>
        <v>0</v>
      </c>
      <c r="BL133" s="18" t="s">
        <v>169</v>
      </c>
      <c r="BM133" s="225" t="s">
        <v>248</v>
      </c>
    </row>
    <row r="134" s="13" customFormat="1">
      <c r="A134" s="13"/>
      <c r="B134" s="227"/>
      <c r="C134" s="228"/>
      <c r="D134" s="229" t="s">
        <v>171</v>
      </c>
      <c r="E134" s="230" t="s">
        <v>19</v>
      </c>
      <c r="F134" s="231" t="s">
        <v>249</v>
      </c>
      <c r="G134" s="228"/>
      <c r="H134" s="232">
        <v>203.43600000000001</v>
      </c>
      <c r="I134" s="233"/>
      <c r="J134" s="228"/>
      <c r="K134" s="228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171</v>
      </c>
      <c r="AU134" s="238" t="s">
        <v>81</v>
      </c>
      <c r="AV134" s="13" t="s">
        <v>81</v>
      </c>
      <c r="AW134" s="13" t="s">
        <v>33</v>
      </c>
      <c r="AX134" s="13" t="s">
        <v>72</v>
      </c>
      <c r="AY134" s="238" t="s">
        <v>162</v>
      </c>
    </row>
    <row r="135" s="13" customFormat="1">
      <c r="A135" s="13"/>
      <c r="B135" s="227"/>
      <c r="C135" s="228"/>
      <c r="D135" s="229" t="s">
        <v>171</v>
      </c>
      <c r="E135" s="230" t="s">
        <v>19</v>
      </c>
      <c r="F135" s="231" t="s">
        <v>250</v>
      </c>
      <c r="G135" s="228"/>
      <c r="H135" s="232">
        <v>219.77199999999999</v>
      </c>
      <c r="I135" s="233"/>
      <c r="J135" s="228"/>
      <c r="K135" s="228"/>
      <c r="L135" s="234"/>
      <c r="M135" s="235"/>
      <c r="N135" s="236"/>
      <c r="O135" s="236"/>
      <c r="P135" s="236"/>
      <c r="Q135" s="236"/>
      <c r="R135" s="236"/>
      <c r="S135" s="236"/>
      <c r="T135" s="23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8" t="s">
        <v>171</v>
      </c>
      <c r="AU135" s="238" t="s">
        <v>81</v>
      </c>
      <c r="AV135" s="13" t="s">
        <v>81</v>
      </c>
      <c r="AW135" s="13" t="s">
        <v>33</v>
      </c>
      <c r="AX135" s="13" t="s">
        <v>72</v>
      </c>
      <c r="AY135" s="238" t="s">
        <v>162</v>
      </c>
    </row>
    <row r="136" s="15" customFormat="1">
      <c r="A136" s="15"/>
      <c r="B136" s="250"/>
      <c r="C136" s="251"/>
      <c r="D136" s="229" t="s">
        <v>171</v>
      </c>
      <c r="E136" s="252" t="s">
        <v>19</v>
      </c>
      <c r="F136" s="253" t="s">
        <v>251</v>
      </c>
      <c r="G136" s="251"/>
      <c r="H136" s="252" t="s">
        <v>19</v>
      </c>
      <c r="I136" s="254"/>
      <c r="J136" s="251"/>
      <c r="K136" s="251"/>
      <c r="L136" s="255"/>
      <c r="M136" s="256"/>
      <c r="N136" s="257"/>
      <c r="O136" s="257"/>
      <c r="P136" s="257"/>
      <c r="Q136" s="257"/>
      <c r="R136" s="257"/>
      <c r="S136" s="257"/>
      <c r="T136" s="258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9" t="s">
        <v>171</v>
      </c>
      <c r="AU136" s="259" t="s">
        <v>81</v>
      </c>
      <c r="AV136" s="15" t="s">
        <v>79</v>
      </c>
      <c r="AW136" s="15" t="s">
        <v>33</v>
      </c>
      <c r="AX136" s="15" t="s">
        <v>72</v>
      </c>
      <c r="AY136" s="259" t="s">
        <v>162</v>
      </c>
    </row>
    <row r="137" s="13" customFormat="1">
      <c r="A137" s="13"/>
      <c r="B137" s="227"/>
      <c r="C137" s="228"/>
      <c r="D137" s="229" t="s">
        <v>171</v>
      </c>
      <c r="E137" s="230" t="s">
        <v>19</v>
      </c>
      <c r="F137" s="231" t="s">
        <v>252</v>
      </c>
      <c r="G137" s="228"/>
      <c r="H137" s="232">
        <v>30.059999999999999</v>
      </c>
      <c r="I137" s="233"/>
      <c r="J137" s="228"/>
      <c r="K137" s="228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171</v>
      </c>
      <c r="AU137" s="238" t="s">
        <v>81</v>
      </c>
      <c r="AV137" s="13" t="s">
        <v>81</v>
      </c>
      <c r="AW137" s="13" t="s">
        <v>33</v>
      </c>
      <c r="AX137" s="13" t="s">
        <v>72</v>
      </c>
      <c r="AY137" s="238" t="s">
        <v>162</v>
      </c>
    </row>
    <row r="138" s="13" customFormat="1">
      <c r="A138" s="13"/>
      <c r="B138" s="227"/>
      <c r="C138" s="228"/>
      <c r="D138" s="229" t="s">
        <v>171</v>
      </c>
      <c r="E138" s="230" t="s">
        <v>19</v>
      </c>
      <c r="F138" s="231" t="s">
        <v>253</v>
      </c>
      <c r="G138" s="228"/>
      <c r="H138" s="232">
        <v>27.809999999999999</v>
      </c>
      <c r="I138" s="233"/>
      <c r="J138" s="228"/>
      <c r="K138" s="228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171</v>
      </c>
      <c r="AU138" s="238" t="s">
        <v>81</v>
      </c>
      <c r="AV138" s="13" t="s">
        <v>81</v>
      </c>
      <c r="AW138" s="13" t="s">
        <v>33</v>
      </c>
      <c r="AX138" s="13" t="s">
        <v>72</v>
      </c>
      <c r="AY138" s="238" t="s">
        <v>162</v>
      </c>
    </row>
    <row r="139" s="15" customFormat="1">
      <c r="A139" s="15"/>
      <c r="B139" s="250"/>
      <c r="C139" s="251"/>
      <c r="D139" s="229" t="s">
        <v>171</v>
      </c>
      <c r="E139" s="252" t="s">
        <v>19</v>
      </c>
      <c r="F139" s="253" t="s">
        <v>254</v>
      </c>
      <c r="G139" s="251"/>
      <c r="H139" s="252" t="s">
        <v>19</v>
      </c>
      <c r="I139" s="254"/>
      <c r="J139" s="251"/>
      <c r="K139" s="251"/>
      <c r="L139" s="255"/>
      <c r="M139" s="256"/>
      <c r="N139" s="257"/>
      <c r="O139" s="257"/>
      <c r="P139" s="257"/>
      <c r="Q139" s="257"/>
      <c r="R139" s="257"/>
      <c r="S139" s="257"/>
      <c r="T139" s="258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9" t="s">
        <v>171</v>
      </c>
      <c r="AU139" s="259" t="s">
        <v>81</v>
      </c>
      <c r="AV139" s="15" t="s">
        <v>79</v>
      </c>
      <c r="AW139" s="15" t="s">
        <v>33</v>
      </c>
      <c r="AX139" s="15" t="s">
        <v>72</v>
      </c>
      <c r="AY139" s="259" t="s">
        <v>162</v>
      </c>
    </row>
    <row r="140" s="13" customFormat="1">
      <c r="A140" s="13"/>
      <c r="B140" s="227"/>
      <c r="C140" s="228"/>
      <c r="D140" s="229" t="s">
        <v>171</v>
      </c>
      <c r="E140" s="230" t="s">
        <v>19</v>
      </c>
      <c r="F140" s="231" t="s">
        <v>255</v>
      </c>
      <c r="G140" s="228"/>
      <c r="H140" s="232">
        <v>429.90600000000001</v>
      </c>
      <c r="I140" s="233"/>
      <c r="J140" s="228"/>
      <c r="K140" s="228"/>
      <c r="L140" s="234"/>
      <c r="M140" s="235"/>
      <c r="N140" s="236"/>
      <c r="O140" s="236"/>
      <c r="P140" s="236"/>
      <c r="Q140" s="236"/>
      <c r="R140" s="236"/>
      <c r="S140" s="236"/>
      <c r="T140" s="23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8" t="s">
        <v>171</v>
      </c>
      <c r="AU140" s="238" t="s">
        <v>81</v>
      </c>
      <c r="AV140" s="13" t="s">
        <v>81</v>
      </c>
      <c r="AW140" s="13" t="s">
        <v>33</v>
      </c>
      <c r="AX140" s="13" t="s">
        <v>72</v>
      </c>
      <c r="AY140" s="238" t="s">
        <v>162</v>
      </c>
    </row>
    <row r="141" s="13" customFormat="1">
      <c r="A141" s="13"/>
      <c r="B141" s="227"/>
      <c r="C141" s="228"/>
      <c r="D141" s="229" t="s">
        <v>171</v>
      </c>
      <c r="E141" s="230" t="s">
        <v>19</v>
      </c>
      <c r="F141" s="231" t="s">
        <v>256</v>
      </c>
      <c r="G141" s="228"/>
      <c r="H141" s="232">
        <v>247.29300000000001</v>
      </c>
      <c r="I141" s="233"/>
      <c r="J141" s="228"/>
      <c r="K141" s="228"/>
      <c r="L141" s="234"/>
      <c r="M141" s="235"/>
      <c r="N141" s="236"/>
      <c r="O141" s="236"/>
      <c r="P141" s="236"/>
      <c r="Q141" s="236"/>
      <c r="R141" s="236"/>
      <c r="S141" s="236"/>
      <c r="T141" s="23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8" t="s">
        <v>171</v>
      </c>
      <c r="AU141" s="238" t="s">
        <v>81</v>
      </c>
      <c r="AV141" s="13" t="s">
        <v>81</v>
      </c>
      <c r="AW141" s="13" t="s">
        <v>33</v>
      </c>
      <c r="AX141" s="13" t="s">
        <v>72</v>
      </c>
      <c r="AY141" s="238" t="s">
        <v>162</v>
      </c>
    </row>
    <row r="142" s="15" customFormat="1">
      <c r="A142" s="15"/>
      <c r="B142" s="250"/>
      <c r="C142" s="251"/>
      <c r="D142" s="229" t="s">
        <v>171</v>
      </c>
      <c r="E142" s="252" t="s">
        <v>19</v>
      </c>
      <c r="F142" s="253" t="s">
        <v>257</v>
      </c>
      <c r="G142" s="251"/>
      <c r="H142" s="252" t="s">
        <v>19</v>
      </c>
      <c r="I142" s="254"/>
      <c r="J142" s="251"/>
      <c r="K142" s="251"/>
      <c r="L142" s="255"/>
      <c r="M142" s="256"/>
      <c r="N142" s="257"/>
      <c r="O142" s="257"/>
      <c r="P142" s="257"/>
      <c r="Q142" s="257"/>
      <c r="R142" s="257"/>
      <c r="S142" s="257"/>
      <c r="T142" s="258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9" t="s">
        <v>171</v>
      </c>
      <c r="AU142" s="259" t="s">
        <v>81</v>
      </c>
      <c r="AV142" s="15" t="s">
        <v>79</v>
      </c>
      <c r="AW142" s="15" t="s">
        <v>33</v>
      </c>
      <c r="AX142" s="15" t="s">
        <v>72</v>
      </c>
      <c r="AY142" s="259" t="s">
        <v>162</v>
      </c>
    </row>
    <row r="143" s="13" customFormat="1">
      <c r="A143" s="13"/>
      <c r="B143" s="227"/>
      <c r="C143" s="228"/>
      <c r="D143" s="229" t="s">
        <v>171</v>
      </c>
      <c r="E143" s="230" t="s">
        <v>19</v>
      </c>
      <c r="F143" s="231" t="s">
        <v>258</v>
      </c>
      <c r="G143" s="228"/>
      <c r="H143" s="232">
        <v>66.325999999999993</v>
      </c>
      <c r="I143" s="233"/>
      <c r="J143" s="228"/>
      <c r="K143" s="228"/>
      <c r="L143" s="234"/>
      <c r="M143" s="235"/>
      <c r="N143" s="236"/>
      <c r="O143" s="236"/>
      <c r="P143" s="236"/>
      <c r="Q143" s="236"/>
      <c r="R143" s="236"/>
      <c r="S143" s="236"/>
      <c r="T143" s="2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8" t="s">
        <v>171</v>
      </c>
      <c r="AU143" s="238" t="s">
        <v>81</v>
      </c>
      <c r="AV143" s="13" t="s">
        <v>81</v>
      </c>
      <c r="AW143" s="13" t="s">
        <v>33</v>
      </c>
      <c r="AX143" s="13" t="s">
        <v>72</v>
      </c>
      <c r="AY143" s="238" t="s">
        <v>162</v>
      </c>
    </row>
    <row r="144" s="15" customFormat="1">
      <c r="A144" s="15"/>
      <c r="B144" s="250"/>
      <c r="C144" s="251"/>
      <c r="D144" s="229" t="s">
        <v>171</v>
      </c>
      <c r="E144" s="252" t="s">
        <v>19</v>
      </c>
      <c r="F144" s="253" t="s">
        <v>259</v>
      </c>
      <c r="G144" s="251"/>
      <c r="H144" s="252" t="s">
        <v>19</v>
      </c>
      <c r="I144" s="254"/>
      <c r="J144" s="251"/>
      <c r="K144" s="251"/>
      <c r="L144" s="255"/>
      <c r="M144" s="256"/>
      <c r="N144" s="257"/>
      <c r="O144" s="257"/>
      <c r="P144" s="257"/>
      <c r="Q144" s="257"/>
      <c r="R144" s="257"/>
      <c r="S144" s="257"/>
      <c r="T144" s="258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9" t="s">
        <v>171</v>
      </c>
      <c r="AU144" s="259" t="s">
        <v>81</v>
      </c>
      <c r="AV144" s="15" t="s">
        <v>79</v>
      </c>
      <c r="AW144" s="15" t="s">
        <v>33</v>
      </c>
      <c r="AX144" s="15" t="s">
        <v>72</v>
      </c>
      <c r="AY144" s="259" t="s">
        <v>162</v>
      </c>
    </row>
    <row r="145" s="13" customFormat="1">
      <c r="A145" s="13"/>
      <c r="B145" s="227"/>
      <c r="C145" s="228"/>
      <c r="D145" s="229" t="s">
        <v>171</v>
      </c>
      <c r="E145" s="230" t="s">
        <v>19</v>
      </c>
      <c r="F145" s="231" t="s">
        <v>260</v>
      </c>
      <c r="G145" s="228"/>
      <c r="H145" s="232">
        <v>18.75</v>
      </c>
      <c r="I145" s="233"/>
      <c r="J145" s="228"/>
      <c r="K145" s="228"/>
      <c r="L145" s="234"/>
      <c r="M145" s="235"/>
      <c r="N145" s="236"/>
      <c r="O145" s="236"/>
      <c r="P145" s="236"/>
      <c r="Q145" s="236"/>
      <c r="R145" s="236"/>
      <c r="S145" s="236"/>
      <c r="T145" s="23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8" t="s">
        <v>171</v>
      </c>
      <c r="AU145" s="238" t="s">
        <v>81</v>
      </c>
      <c r="AV145" s="13" t="s">
        <v>81</v>
      </c>
      <c r="AW145" s="13" t="s">
        <v>33</v>
      </c>
      <c r="AX145" s="13" t="s">
        <v>72</v>
      </c>
      <c r="AY145" s="238" t="s">
        <v>162</v>
      </c>
    </row>
    <row r="146" s="14" customFormat="1">
      <c r="A146" s="14"/>
      <c r="B146" s="239"/>
      <c r="C146" s="240"/>
      <c r="D146" s="229" t="s">
        <v>171</v>
      </c>
      <c r="E146" s="241" t="s">
        <v>49</v>
      </c>
      <c r="F146" s="242" t="s">
        <v>174</v>
      </c>
      <c r="G146" s="240"/>
      <c r="H146" s="243">
        <v>1243.3530000000001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9" t="s">
        <v>171</v>
      </c>
      <c r="AU146" s="249" t="s">
        <v>81</v>
      </c>
      <c r="AV146" s="14" t="s">
        <v>169</v>
      </c>
      <c r="AW146" s="14" t="s">
        <v>33</v>
      </c>
      <c r="AX146" s="14" t="s">
        <v>72</v>
      </c>
      <c r="AY146" s="249" t="s">
        <v>162</v>
      </c>
    </row>
    <row r="147" s="13" customFormat="1">
      <c r="A147" s="13"/>
      <c r="B147" s="227"/>
      <c r="C147" s="228"/>
      <c r="D147" s="229" t="s">
        <v>171</v>
      </c>
      <c r="E147" s="230" t="s">
        <v>19</v>
      </c>
      <c r="F147" s="231" t="s">
        <v>261</v>
      </c>
      <c r="G147" s="228"/>
      <c r="H147" s="232">
        <v>497.34100000000001</v>
      </c>
      <c r="I147" s="233"/>
      <c r="J147" s="228"/>
      <c r="K147" s="228"/>
      <c r="L147" s="234"/>
      <c r="M147" s="235"/>
      <c r="N147" s="236"/>
      <c r="O147" s="236"/>
      <c r="P147" s="236"/>
      <c r="Q147" s="236"/>
      <c r="R147" s="236"/>
      <c r="S147" s="236"/>
      <c r="T147" s="23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8" t="s">
        <v>171</v>
      </c>
      <c r="AU147" s="238" t="s">
        <v>81</v>
      </c>
      <c r="AV147" s="13" t="s">
        <v>81</v>
      </c>
      <c r="AW147" s="13" t="s">
        <v>33</v>
      </c>
      <c r="AX147" s="13" t="s">
        <v>79</v>
      </c>
      <c r="AY147" s="238" t="s">
        <v>162</v>
      </c>
    </row>
    <row r="148" s="2" customFormat="1" ht="33" customHeight="1">
      <c r="A148" s="39"/>
      <c r="B148" s="40"/>
      <c r="C148" s="214" t="s">
        <v>262</v>
      </c>
      <c r="D148" s="214" t="s">
        <v>164</v>
      </c>
      <c r="E148" s="215" t="s">
        <v>263</v>
      </c>
      <c r="F148" s="216" t="s">
        <v>264</v>
      </c>
      <c r="G148" s="217" t="s">
        <v>101</v>
      </c>
      <c r="H148" s="218">
        <v>435.17399999999998</v>
      </c>
      <c r="I148" s="219"/>
      <c r="J148" s="220">
        <f>ROUND(I148*H148,2)</f>
        <v>0</v>
      </c>
      <c r="K148" s="216" t="s">
        <v>168</v>
      </c>
      <c r="L148" s="45"/>
      <c r="M148" s="221" t="s">
        <v>19</v>
      </c>
      <c r="N148" s="222" t="s">
        <v>43</v>
      </c>
      <c r="O148" s="85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169</v>
      </c>
      <c r="AT148" s="225" t="s">
        <v>164</v>
      </c>
      <c r="AU148" s="225" t="s">
        <v>81</v>
      </c>
      <c r="AY148" s="18" t="s">
        <v>162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79</v>
      </c>
      <c r="BK148" s="226">
        <f>ROUND(I148*H148,2)</f>
        <v>0</v>
      </c>
      <c r="BL148" s="18" t="s">
        <v>169</v>
      </c>
      <c r="BM148" s="225" t="s">
        <v>265</v>
      </c>
    </row>
    <row r="149" s="13" customFormat="1">
      <c r="A149" s="13"/>
      <c r="B149" s="227"/>
      <c r="C149" s="228"/>
      <c r="D149" s="229" t="s">
        <v>171</v>
      </c>
      <c r="E149" s="230" t="s">
        <v>19</v>
      </c>
      <c r="F149" s="231" t="s">
        <v>266</v>
      </c>
      <c r="G149" s="228"/>
      <c r="H149" s="232">
        <v>435.17399999999998</v>
      </c>
      <c r="I149" s="233"/>
      <c r="J149" s="228"/>
      <c r="K149" s="228"/>
      <c r="L149" s="234"/>
      <c r="M149" s="235"/>
      <c r="N149" s="236"/>
      <c r="O149" s="236"/>
      <c r="P149" s="236"/>
      <c r="Q149" s="236"/>
      <c r="R149" s="236"/>
      <c r="S149" s="236"/>
      <c r="T149" s="23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8" t="s">
        <v>171</v>
      </c>
      <c r="AU149" s="238" t="s">
        <v>81</v>
      </c>
      <c r="AV149" s="13" t="s">
        <v>81</v>
      </c>
      <c r="AW149" s="13" t="s">
        <v>33</v>
      </c>
      <c r="AX149" s="13" t="s">
        <v>79</v>
      </c>
      <c r="AY149" s="238" t="s">
        <v>162</v>
      </c>
    </row>
    <row r="150" s="2" customFormat="1" ht="33" customHeight="1">
      <c r="A150" s="39"/>
      <c r="B150" s="40"/>
      <c r="C150" s="214" t="s">
        <v>267</v>
      </c>
      <c r="D150" s="214" t="s">
        <v>164</v>
      </c>
      <c r="E150" s="215" t="s">
        <v>268</v>
      </c>
      <c r="F150" s="216" t="s">
        <v>269</v>
      </c>
      <c r="G150" s="217" t="s">
        <v>101</v>
      </c>
      <c r="H150" s="218">
        <v>186.50299999999999</v>
      </c>
      <c r="I150" s="219"/>
      <c r="J150" s="220">
        <f>ROUND(I150*H150,2)</f>
        <v>0</v>
      </c>
      <c r="K150" s="216" t="s">
        <v>168</v>
      </c>
      <c r="L150" s="45"/>
      <c r="M150" s="221" t="s">
        <v>19</v>
      </c>
      <c r="N150" s="222" t="s">
        <v>43</v>
      </c>
      <c r="O150" s="85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5" t="s">
        <v>169</v>
      </c>
      <c r="AT150" s="225" t="s">
        <v>164</v>
      </c>
      <c r="AU150" s="225" t="s">
        <v>81</v>
      </c>
      <c r="AY150" s="18" t="s">
        <v>162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8" t="s">
        <v>79</v>
      </c>
      <c r="BK150" s="226">
        <f>ROUND(I150*H150,2)</f>
        <v>0</v>
      </c>
      <c r="BL150" s="18" t="s">
        <v>169</v>
      </c>
      <c r="BM150" s="225" t="s">
        <v>270</v>
      </c>
    </row>
    <row r="151" s="13" customFormat="1">
      <c r="A151" s="13"/>
      <c r="B151" s="227"/>
      <c r="C151" s="228"/>
      <c r="D151" s="229" t="s">
        <v>171</v>
      </c>
      <c r="E151" s="230" t="s">
        <v>19</v>
      </c>
      <c r="F151" s="231" t="s">
        <v>271</v>
      </c>
      <c r="G151" s="228"/>
      <c r="H151" s="232">
        <v>186.50299999999999</v>
      </c>
      <c r="I151" s="233"/>
      <c r="J151" s="228"/>
      <c r="K151" s="228"/>
      <c r="L151" s="234"/>
      <c r="M151" s="235"/>
      <c r="N151" s="236"/>
      <c r="O151" s="236"/>
      <c r="P151" s="236"/>
      <c r="Q151" s="236"/>
      <c r="R151" s="236"/>
      <c r="S151" s="236"/>
      <c r="T151" s="23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8" t="s">
        <v>171</v>
      </c>
      <c r="AU151" s="238" t="s">
        <v>81</v>
      </c>
      <c r="AV151" s="13" t="s">
        <v>81</v>
      </c>
      <c r="AW151" s="13" t="s">
        <v>33</v>
      </c>
      <c r="AX151" s="13" t="s">
        <v>79</v>
      </c>
      <c r="AY151" s="238" t="s">
        <v>162</v>
      </c>
    </row>
    <row r="152" s="2" customFormat="1" ht="21.75" customHeight="1">
      <c r="A152" s="39"/>
      <c r="B152" s="40"/>
      <c r="C152" s="214" t="s">
        <v>272</v>
      </c>
      <c r="D152" s="214" t="s">
        <v>164</v>
      </c>
      <c r="E152" s="215" t="s">
        <v>273</v>
      </c>
      <c r="F152" s="216" t="s">
        <v>274</v>
      </c>
      <c r="G152" s="217" t="s">
        <v>167</v>
      </c>
      <c r="H152" s="218">
        <v>1914.23</v>
      </c>
      <c r="I152" s="219"/>
      <c r="J152" s="220">
        <f>ROUND(I152*H152,2)</f>
        <v>0</v>
      </c>
      <c r="K152" s="216" t="s">
        <v>168</v>
      </c>
      <c r="L152" s="45"/>
      <c r="M152" s="221" t="s">
        <v>19</v>
      </c>
      <c r="N152" s="222" t="s">
        <v>43</v>
      </c>
      <c r="O152" s="85"/>
      <c r="P152" s="223">
        <f>O152*H152</f>
        <v>0</v>
      </c>
      <c r="Q152" s="223">
        <v>0.00084000000000000003</v>
      </c>
      <c r="R152" s="223">
        <f>Q152*H152</f>
        <v>1.6079532000000001</v>
      </c>
      <c r="S152" s="223">
        <v>0</v>
      </c>
      <c r="T152" s="22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5" t="s">
        <v>169</v>
      </c>
      <c r="AT152" s="225" t="s">
        <v>164</v>
      </c>
      <c r="AU152" s="225" t="s">
        <v>81</v>
      </c>
      <c r="AY152" s="18" t="s">
        <v>162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8" t="s">
        <v>79</v>
      </c>
      <c r="BK152" s="226">
        <f>ROUND(I152*H152,2)</f>
        <v>0</v>
      </c>
      <c r="BL152" s="18" t="s">
        <v>169</v>
      </c>
      <c r="BM152" s="225" t="s">
        <v>275</v>
      </c>
    </row>
    <row r="153" s="15" customFormat="1">
      <c r="A153" s="15"/>
      <c r="B153" s="250"/>
      <c r="C153" s="251"/>
      <c r="D153" s="229" t="s">
        <v>171</v>
      </c>
      <c r="E153" s="252" t="s">
        <v>19</v>
      </c>
      <c r="F153" s="253" t="s">
        <v>276</v>
      </c>
      <c r="G153" s="251"/>
      <c r="H153" s="252" t="s">
        <v>19</v>
      </c>
      <c r="I153" s="254"/>
      <c r="J153" s="251"/>
      <c r="K153" s="251"/>
      <c r="L153" s="255"/>
      <c r="M153" s="256"/>
      <c r="N153" s="257"/>
      <c r="O153" s="257"/>
      <c r="P153" s="257"/>
      <c r="Q153" s="257"/>
      <c r="R153" s="257"/>
      <c r="S153" s="257"/>
      <c r="T153" s="258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9" t="s">
        <v>171</v>
      </c>
      <c r="AU153" s="259" t="s">
        <v>81</v>
      </c>
      <c r="AV153" s="15" t="s">
        <v>79</v>
      </c>
      <c r="AW153" s="15" t="s">
        <v>33</v>
      </c>
      <c r="AX153" s="15" t="s">
        <v>72</v>
      </c>
      <c r="AY153" s="259" t="s">
        <v>162</v>
      </c>
    </row>
    <row r="154" s="13" customFormat="1">
      <c r="A154" s="13"/>
      <c r="B154" s="227"/>
      <c r="C154" s="228"/>
      <c r="D154" s="229" t="s">
        <v>171</v>
      </c>
      <c r="E154" s="230" t="s">
        <v>19</v>
      </c>
      <c r="F154" s="231" t="s">
        <v>277</v>
      </c>
      <c r="G154" s="228"/>
      <c r="H154" s="232">
        <v>238.97</v>
      </c>
      <c r="I154" s="233"/>
      <c r="J154" s="228"/>
      <c r="K154" s="228"/>
      <c r="L154" s="234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8" t="s">
        <v>171</v>
      </c>
      <c r="AU154" s="238" t="s">
        <v>81</v>
      </c>
      <c r="AV154" s="13" t="s">
        <v>81</v>
      </c>
      <c r="AW154" s="13" t="s">
        <v>33</v>
      </c>
      <c r="AX154" s="13" t="s">
        <v>72</v>
      </c>
      <c r="AY154" s="238" t="s">
        <v>162</v>
      </c>
    </row>
    <row r="155" s="13" customFormat="1">
      <c r="A155" s="13"/>
      <c r="B155" s="227"/>
      <c r="C155" s="228"/>
      <c r="D155" s="229" t="s">
        <v>171</v>
      </c>
      <c r="E155" s="230" t="s">
        <v>19</v>
      </c>
      <c r="F155" s="231" t="s">
        <v>278</v>
      </c>
      <c r="G155" s="228"/>
      <c r="H155" s="232">
        <v>200.40000000000001</v>
      </c>
      <c r="I155" s="233"/>
      <c r="J155" s="228"/>
      <c r="K155" s="228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171</v>
      </c>
      <c r="AU155" s="238" t="s">
        <v>81</v>
      </c>
      <c r="AV155" s="13" t="s">
        <v>81</v>
      </c>
      <c r="AW155" s="13" t="s">
        <v>33</v>
      </c>
      <c r="AX155" s="13" t="s">
        <v>72</v>
      </c>
      <c r="AY155" s="238" t="s">
        <v>162</v>
      </c>
    </row>
    <row r="156" s="15" customFormat="1">
      <c r="A156" s="15"/>
      <c r="B156" s="250"/>
      <c r="C156" s="251"/>
      <c r="D156" s="229" t="s">
        <v>171</v>
      </c>
      <c r="E156" s="252" t="s">
        <v>19</v>
      </c>
      <c r="F156" s="253" t="s">
        <v>254</v>
      </c>
      <c r="G156" s="251"/>
      <c r="H156" s="252" t="s">
        <v>19</v>
      </c>
      <c r="I156" s="254"/>
      <c r="J156" s="251"/>
      <c r="K156" s="251"/>
      <c r="L156" s="255"/>
      <c r="M156" s="256"/>
      <c r="N156" s="257"/>
      <c r="O156" s="257"/>
      <c r="P156" s="257"/>
      <c r="Q156" s="257"/>
      <c r="R156" s="257"/>
      <c r="S156" s="257"/>
      <c r="T156" s="258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9" t="s">
        <v>171</v>
      </c>
      <c r="AU156" s="259" t="s">
        <v>81</v>
      </c>
      <c r="AV156" s="15" t="s">
        <v>79</v>
      </c>
      <c r="AW156" s="15" t="s">
        <v>33</v>
      </c>
      <c r="AX156" s="15" t="s">
        <v>72</v>
      </c>
      <c r="AY156" s="259" t="s">
        <v>162</v>
      </c>
    </row>
    <row r="157" s="13" customFormat="1">
      <c r="A157" s="13"/>
      <c r="B157" s="227"/>
      <c r="C157" s="228"/>
      <c r="D157" s="229" t="s">
        <v>171</v>
      </c>
      <c r="E157" s="230" t="s">
        <v>19</v>
      </c>
      <c r="F157" s="231" t="s">
        <v>279</v>
      </c>
      <c r="G157" s="228"/>
      <c r="H157" s="232">
        <v>917.24000000000001</v>
      </c>
      <c r="I157" s="233"/>
      <c r="J157" s="228"/>
      <c r="K157" s="228"/>
      <c r="L157" s="234"/>
      <c r="M157" s="235"/>
      <c r="N157" s="236"/>
      <c r="O157" s="236"/>
      <c r="P157" s="236"/>
      <c r="Q157" s="236"/>
      <c r="R157" s="236"/>
      <c r="S157" s="236"/>
      <c r="T157" s="23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8" t="s">
        <v>171</v>
      </c>
      <c r="AU157" s="238" t="s">
        <v>81</v>
      </c>
      <c r="AV157" s="13" t="s">
        <v>81</v>
      </c>
      <c r="AW157" s="13" t="s">
        <v>33</v>
      </c>
      <c r="AX157" s="13" t="s">
        <v>72</v>
      </c>
      <c r="AY157" s="238" t="s">
        <v>162</v>
      </c>
    </row>
    <row r="158" s="13" customFormat="1">
      <c r="A158" s="13"/>
      <c r="B158" s="227"/>
      <c r="C158" s="228"/>
      <c r="D158" s="229" t="s">
        <v>171</v>
      </c>
      <c r="E158" s="230" t="s">
        <v>19</v>
      </c>
      <c r="F158" s="231" t="s">
        <v>280</v>
      </c>
      <c r="G158" s="228"/>
      <c r="H158" s="232">
        <v>527.62</v>
      </c>
      <c r="I158" s="233"/>
      <c r="J158" s="228"/>
      <c r="K158" s="228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171</v>
      </c>
      <c r="AU158" s="238" t="s">
        <v>81</v>
      </c>
      <c r="AV158" s="13" t="s">
        <v>81</v>
      </c>
      <c r="AW158" s="13" t="s">
        <v>33</v>
      </c>
      <c r="AX158" s="13" t="s">
        <v>72</v>
      </c>
      <c r="AY158" s="238" t="s">
        <v>162</v>
      </c>
    </row>
    <row r="159" s="15" customFormat="1">
      <c r="A159" s="15"/>
      <c r="B159" s="250"/>
      <c r="C159" s="251"/>
      <c r="D159" s="229" t="s">
        <v>171</v>
      </c>
      <c r="E159" s="252" t="s">
        <v>19</v>
      </c>
      <c r="F159" s="253" t="s">
        <v>259</v>
      </c>
      <c r="G159" s="251"/>
      <c r="H159" s="252" t="s">
        <v>19</v>
      </c>
      <c r="I159" s="254"/>
      <c r="J159" s="251"/>
      <c r="K159" s="251"/>
      <c r="L159" s="255"/>
      <c r="M159" s="256"/>
      <c r="N159" s="257"/>
      <c r="O159" s="257"/>
      <c r="P159" s="257"/>
      <c r="Q159" s="257"/>
      <c r="R159" s="257"/>
      <c r="S159" s="257"/>
      <c r="T159" s="258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9" t="s">
        <v>171</v>
      </c>
      <c r="AU159" s="259" t="s">
        <v>81</v>
      </c>
      <c r="AV159" s="15" t="s">
        <v>79</v>
      </c>
      <c r="AW159" s="15" t="s">
        <v>33</v>
      </c>
      <c r="AX159" s="15" t="s">
        <v>72</v>
      </c>
      <c r="AY159" s="259" t="s">
        <v>162</v>
      </c>
    </row>
    <row r="160" s="13" customFormat="1">
      <c r="A160" s="13"/>
      <c r="B160" s="227"/>
      <c r="C160" s="228"/>
      <c r="D160" s="229" t="s">
        <v>171</v>
      </c>
      <c r="E160" s="230" t="s">
        <v>19</v>
      </c>
      <c r="F160" s="231" t="s">
        <v>281</v>
      </c>
      <c r="G160" s="228"/>
      <c r="H160" s="232">
        <v>30</v>
      </c>
      <c r="I160" s="233"/>
      <c r="J160" s="228"/>
      <c r="K160" s="228"/>
      <c r="L160" s="234"/>
      <c r="M160" s="235"/>
      <c r="N160" s="236"/>
      <c r="O160" s="236"/>
      <c r="P160" s="236"/>
      <c r="Q160" s="236"/>
      <c r="R160" s="236"/>
      <c r="S160" s="236"/>
      <c r="T160" s="23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8" t="s">
        <v>171</v>
      </c>
      <c r="AU160" s="238" t="s">
        <v>81</v>
      </c>
      <c r="AV160" s="13" t="s">
        <v>81</v>
      </c>
      <c r="AW160" s="13" t="s">
        <v>33</v>
      </c>
      <c r="AX160" s="13" t="s">
        <v>72</v>
      </c>
      <c r="AY160" s="238" t="s">
        <v>162</v>
      </c>
    </row>
    <row r="161" s="14" customFormat="1">
      <c r="A161" s="14"/>
      <c r="B161" s="239"/>
      <c r="C161" s="240"/>
      <c r="D161" s="229" t="s">
        <v>171</v>
      </c>
      <c r="E161" s="241" t="s">
        <v>19</v>
      </c>
      <c r="F161" s="242" t="s">
        <v>174</v>
      </c>
      <c r="G161" s="240"/>
      <c r="H161" s="243">
        <v>1914.23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9" t="s">
        <v>171</v>
      </c>
      <c r="AU161" s="249" t="s">
        <v>81</v>
      </c>
      <c r="AV161" s="14" t="s">
        <v>169</v>
      </c>
      <c r="AW161" s="14" t="s">
        <v>33</v>
      </c>
      <c r="AX161" s="14" t="s">
        <v>79</v>
      </c>
      <c r="AY161" s="249" t="s">
        <v>162</v>
      </c>
    </row>
    <row r="162" s="2" customFormat="1">
      <c r="A162" s="39"/>
      <c r="B162" s="40"/>
      <c r="C162" s="214" t="s">
        <v>7</v>
      </c>
      <c r="D162" s="214" t="s">
        <v>164</v>
      </c>
      <c r="E162" s="215" t="s">
        <v>282</v>
      </c>
      <c r="F162" s="216" t="s">
        <v>283</v>
      </c>
      <c r="G162" s="217" t="s">
        <v>167</v>
      </c>
      <c r="H162" s="218">
        <v>1914.23</v>
      </c>
      <c r="I162" s="219"/>
      <c r="J162" s="220">
        <f>ROUND(I162*H162,2)</f>
        <v>0</v>
      </c>
      <c r="K162" s="216" t="s">
        <v>168</v>
      </c>
      <c r="L162" s="45"/>
      <c r="M162" s="221" t="s">
        <v>19</v>
      </c>
      <c r="N162" s="222" t="s">
        <v>43</v>
      </c>
      <c r="O162" s="85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5" t="s">
        <v>169</v>
      </c>
      <c r="AT162" s="225" t="s">
        <v>164</v>
      </c>
      <c r="AU162" s="225" t="s">
        <v>81</v>
      </c>
      <c r="AY162" s="18" t="s">
        <v>162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8" t="s">
        <v>79</v>
      </c>
      <c r="BK162" s="226">
        <f>ROUND(I162*H162,2)</f>
        <v>0</v>
      </c>
      <c r="BL162" s="18" t="s">
        <v>169</v>
      </c>
      <c r="BM162" s="225" t="s">
        <v>284</v>
      </c>
    </row>
    <row r="163" s="2" customFormat="1">
      <c r="A163" s="39"/>
      <c r="B163" s="40"/>
      <c r="C163" s="214" t="s">
        <v>285</v>
      </c>
      <c r="D163" s="214" t="s">
        <v>164</v>
      </c>
      <c r="E163" s="215" t="s">
        <v>286</v>
      </c>
      <c r="F163" s="216" t="s">
        <v>287</v>
      </c>
      <c r="G163" s="217" t="s">
        <v>101</v>
      </c>
      <c r="H163" s="218">
        <v>621.67700000000002</v>
      </c>
      <c r="I163" s="219"/>
      <c r="J163" s="220">
        <f>ROUND(I163*H163,2)</f>
        <v>0</v>
      </c>
      <c r="K163" s="216" t="s">
        <v>168</v>
      </c>
      <c r="L163" s="45"/>
      <c r="M163" s="221" t="s">
        <v>19</v>
      </c>
      <c r="N163" s="222" t="s">
        <v>43</v>
      </c>
      <c r="O163" s="85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5" t="s">
        <v>169</v>
      </c>
      <c r="AT163" s="225" t="s">
        <v>164</v>
      </c>
      <c r="AU163" s="225" t="s">
        <v>81</v>
      </c>
      <c r="AY163" s="18" t="s">
        <v>162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8" t="s">
        <v>79</v>
      </c>
      <c r="BK163" s="226">
        <f>ROUND(I163*H163,2)</f>
        <v>0</v>
      </c>
      <c r="BL163" s="18" t="s">
        <v>169</v>
      </c>
      <c r="BM163" s="225" t="s">
        <v>288</v>
      </c>
    </row>
    <row r="164" s="13" customFormat="1">
      <c r="A164" s="13"/>
      <c r="B164" s="227"/>
      <c r="C164" s="228"/>
      <c r="D164" s="229" t="s">
        <v>171</v>
      </c>
      <c r="E164" s="230" t="s">
        <v>19</v>
      </c>
      <c r="F164" s="231" t="s">
        <v>289</v>
      </c>
      <c r="G164" s="228"/>
      <c r="H164" s="232">
        <v>621.67700000000002</v>
      </c>
      <c r="I164" s="233"/>
      <c r="J164" s="228"/>
      <c r="K164" s="228"/>
      <c r="L164" s="234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8" t="s">
        <v>171</v>
      </c>
      <c r="AU164" s="238" t="s">
        <v>81</v>
      </c>
      <c r="AV164" s="13" t="s">
        <v>81</v>
      </c>
      <c r="AW164" s="13" t="s">
        <v>33</v>
      </c>
      <c r="AX164" s="13" t="s">
        <v>79</v>
      </c>
      <c r="AY164" s="238" t="s">
        <v>162</v>
      </c>
    </row>
    <row r="165" s="2" customFormat="1">
      <c r="A165" s="39"/>
      <c r="B165" s="40"/>
      <c r="C165" s="214" t="s">
        <v>290</v>
      </c>
      <c r="D165" s="214" t="s">
        <v>164</v>
      </c>
      <c r="E165" s="215" t="s">
        <v>291</v>
      </c>
      <c r="F165" s="216" t="s">
        <v>292</v>
      </c>
      <c r="G165" s="217" t="s">
        <v>101</v>
      </c>
      <c r="H165" s="218">
        <v>621.67700000000002</v>
      </c>
      <c r="I165" s="219"/>
      <c r="J165" s="220">
        <f>ROUND(I165*H165,2)</f>
        <v>0</v>
      </c>
      <c r="K165" s="216" t="s">
        <v>168</v>
      </c>
      <c r="L165" s="45"/>
      <c r="M165" s="221" t="s">
        <v>19</v>
      </c>
      <c r="N165" s="222" t="s">
        <v>43</v>
      </c>
      <c r="O165" s="85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5" t="s">
        <v>169</v>
      </c>
      <c r="AT165" s="225" t="s">
        <v>164</v>
      </c>
      <c r="AU165" s="225" t="s">
        <v>81</v>
      </c>
      <c r="AY165" s="18" t="s">
        <v>162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8" t="s">
        <v>79</v>
      </c>
      <c r="BK165" s="226">
        <f>ROUND(I165*H165,2)</f>
        <v>0</v>
      </c>
      <c r="BL165" s="18" t="s">
        <v>169</v>
      </c>
      <c r="BM165" s="225" t="s">
        <v>293</v>
      </c>
    </row>
    <row r="166" s="13" customFormat="1">
      <c r="A166" s="13"/>
      <c r="B166" s="227"/>
      <c r="C166" s="228"/>
      <c r="D166" s="229" t="s">
        <v>171</v>
      </c>
      <c r="E166" s="230" t="s">
        <v>19</v>
      </c>
      <c r="F166" s="231" t="s">
        <v>289</v>
      </c>
      <c r="G166" s="228"/>
      <c r="H166" s="232">
        <v>621.67700000000002</v>
      </c>
      <c r="I166" s="233"/>
      <c r="J166" s="228"/>
      <c r="K166" s="228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171</v>
      </c>
      <c r="AU166" s="238" t="s">
        <v>81</v>
      </c>
      <c r="AV166" s="13" t="s">
        <v>81</v>
      </c>
      <c r="AW166" s="13" t="s">
        <v>33</v>
      </c>
      <c r="AX166" s="13" t="s">
        <v>79</v>
      </c>
      <c r="AY166" s="238" t="s">
        <v>162</v>
      </c>
    </row>
    <row r="167" s="2" customFormat="1">
      <c r="A167" s="39"/>
      <c r="B167" s="40"/>
      <c r="C167" s="214" t="s">
        <v>294</v>
      </c>
      <c r="D167" s="214" t="s">
        <v>164</v>
      </c>
      <c r="E167" s="215" t="s">
        <v>295</v>
      </c>
      <c r="F167" s="216" t="s">
        <v>296</v>
      </c>
      <c r="G167" s="217" t="s">
        <v>101</v>
      </c>
      <c r="H167" s="218">
        <v>621.67700000000002</v>
      </c>
      <c r="I167" s="219"/>
      <c r="J167" s="220">
        <f>ROUND(I167*H167,2)</f>
        <v>0</v>
      </c>
      <c r="K167" s="216" t="s">
        <v>168</v>
      </c>
      <c r="L167" s="45"/>
      <c r="M167" s="221" t="s">
        <v>19</v>
      </c>
      <c r="N167" s="222" t="s">
        <v>43</v>
      </c>
      <c r="O167" s="85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5" t="s">
        <v>169</v>
      </c>
      <c r="AT167" s="225" t="s">
        <v>164</v>
      </c>
      <c r="AU167" s="225" t="s">
        <v>81</v>
      </c>
      <c r="AY167" s="18" t="s">
        <v>162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8" t="s">
        <v>79</v>
      </c>
      <c r="BK167" s="226">
        <f>ROUND(I167*H167,2)</f>
        <v>0</v>
      </c>
      <c r="BL167" s="18" t="s">
        <v>169</v>
      </c>
      <c r="BM167" s="225" t="s">
        <v>297</v>
      </c>
    </row>
    <row r="168" s="13" customFormat="1">
      <c r="A168" s="13"/>
      <c r="B168" s="227"/>
      <c r="C168" s="228"/>
      <c r="D168" s="229" t="s">
        <v>171</v>
      </c>
      <c r="E168" s="230" t="s">
        <v>19</v>
      </c>
      <c r="F168" s="231" t="s">
        <v>298</v>
      </c>
      <c r="G168" s="228"/>
      <c r="H168" s="232">
        <v>621.67700000000002</v>
      </c>
      <c r="I168" s="233"/>
      <c r="J168" s="228"/>
      <c r="K168" s="228"/>
      <c r="L168" s="234"/>
      <c r="M168" s="235"/>
      <c r="N168" s="236"/>
      <c r="O168" s="236"/>
      <c r="P168" s="236"/>
      <c r="Q168" s="236"/>
      <c r="R168" s="236"/>
      <c r="S168" s="236"/>
      <c r="T168" s="23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8" t="s">
        <v>171</v>
      </c>
      <c r="AU168" s="238" t="s">
        <v>81</v>
      </c>
      <c r="AV168" s="13" t="s">
        <v>81</v>
      </c>
      <c r="AW168" s="13" t="s">
        <v>33</v>
      </c>
      <c r="AX168" s="13" t="s">
        <v>79</v>
      </c>
      <c r="AY168" s="238" t="s">
        <v>162</v>
      </c>
    </row>
    <row r="169" s="2" customFormat="1">
      <c r="A169" s="39"/>
      <c r="B169" s="40"/>
      <c r="C169" s="214" t="s">
        <v>299</v>
      </c>
      <c r="D169" s="214" t="s">
        <v>164</v>
      </c>
      <c r="E169" s="215" t="s">
        <v>300</v>
      </c>
      <c r="F169" s="216" t="s">
        <v>301</v>
      </c>
      <c r="G169" s="217" t="s">
        <v>101</v>
      </c>
      <c r="H169" s="218">
        <v>621.67700000000002</v>
      </c>
      <c r="I169" s="219"/>
      <c r="J169" s="220">
        <f>ROUND(I169*H169,2)</f>
        <v>0</v>
      </c>
      <c r="K169" s="216" t="s">
        <v>168</v>
      </c>
      <c r="L169" s="45"/>
      <c r="M169" s="221" t="s">
        <v>19</v>
      </c>
      <c r="N169" s="222" t="s">
        <v>43</v>
      </c>
      <c r="O169" s="85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5" t="s">
        <v>169</v>
      </c>
      <c r="AT169" s="225" t="s">
        <v>164</v>
      </c>
      <c r="AU169" s="225" t="s">
        <v>81</v>
      </c>
      <c r="AY169" s="18" t="s">
        <v>162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8" t="s">
        <v>79</v>
      </c>
      <c r="BK169" s="226">
        <f>ROUND(I169*H169,2)</f>
        <v>0</v>
      </c>
      <c r="BL169" s="18" t="s">
        <v>169</v>
      </c>
      <c r="BM169" s="225" t="s">
        <v>302</v>
      </c>
    </row>
    <row r="170" s="13" customFormat="1">
      <c r="A170" s="13"/>
      <c r="B170" s="227"/>
      <c r="C170" s="228"/>
      <c r="D170" s="229" t="s">
        <v>171</v>
      </c>
      <c r="E170" s="230" t="s">
        <v>19</v>
      </c>
      <c r="F170" s="231" t="s">
        <v>298</v>
      </c>
      <c r="G170" s="228"/>
      <c r="H170" s="232">
        <v>621.67700000000002</v>
      </c>
      <c r="I170" s="233"/>
      <c r="J170" s="228"/>
      <c r="K170" s="228"/>
      <c r="L170" s="234"/>
      <c r="M170" s="235"/>
      <c r="N170" s="236"/>
      <c r="O170" s="236"/>
      <c r="P170" s="236"/>
      <c r="Q170" s="236"/>
      <c r="R170" s="236"/>
      <c r="S170" s="236"/>
      <c r="T170" s="23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8" t="s">
        <v>171</v>
      </c>
      <c r="AU170" s="238" t="s">
        <v>81</v>
      </c>
      <c r="AV170" s="13" t="s">
        <v>81</v>
      </c>
      <c r="AW170" s="13" t="s">
        <v>33</v>
      </c>
      <c r="AX170" s="13" t="s">
        <v>79</v>
      </c>
      <c r="AY170" s="238" t="s">
        <v>162</v>
      </c>
    </row>
    <row r="171" s="2" customFormat="1">
      <c r="A171" s="39"/>
      <c r="B171" s="40"/>
      <c r="C171" s="214" t="s">
        <v>303</v>
      </c>
      <c r="D171" s="214" t="s">
        <v>164</v>
      </c>
      <c r="E171" s="215" t="s">
        <v>304</v>
      </c>
      <c r="F171" s="216" t="s">
        <v>305</v>
      </c>
      <c r="G171" s="217" t="s">
        <v>101</v>
      </c>
      <c r="H171" s="218">
        <v>621.67700000000002</v>
      </c>
      <c r="I171" s="219"/>
      <c r="J171" s="220">
        <f>ROUND(I171*H171,2)</f>
        <v>0</v>
      </c>
      <c r="K171" s="216" t="s">
        <v>168</v>
      </c>
      <c r="L171" s="45"/>
      <c r="M171" s="221" t="s">
        <v>19</v>
      </c>
      <c r="N171" s="222" t="s">
        <v>43</v>
      </c>
      <c r="O171" s="85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5" t="s">
        <v>169</v>
      </c>
      <c r="AT171" s="225" t="s">
        <v>164</v>
      </c>
      <c r="AU171" s="225" t="s">
        <v>81</v>
      </c>
      <c r="AY171" s="18" t="s">
        <v>162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8" t="s">
        <v>79</v>
      </c>
      <c r="BK171" s="226">
        <f>ROUND(I171*H171,2)</f>
        <v>0</v>
      </c>
      <c r="BL171" s="18" t="s">
        <v>169</v>
      </c>
      <c r="BM171" s="225" t="s">
        <v>306</v>
      </c>
    </row>
    <row r="172" s="13" customFormat="1">
      <c r="A172" s="13"/>
      <c r="B172" s="227"/>
      <c r="C172" s="228"/>
      <c r="D172" s="229" t="s">
        <v>171</v>
      </c>
      <c r="E172" s="230" t="s">
        <v>19</v>
      </c>
      <c r="F172" s="231" t="s">
        <v>307</v>
      </c>
      <c r="G172" s="228"/>
      <c r="H172" s="232">
        <v>621.67700000000002</v>
      </c>
      <c r="I172" s="233"/>
      <c r="J172" s="228"/>
      <c r="K172" s="228"/>
      <c r="L172" s="234"/>
      <c r="M172" s="235"/>
      <c r="N172" s="236"/>
      <c r="O172" s="236"/>
      <c r="P172" s="236"/>
      <c r="Q172" s="236"/>
      <c r="R172" s="236"/>
      <c r="S172" s="236"/>
      <c r="T172" s="23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8" t="s">
        <v>171</v>
      </c>
      <c r="AU172" s="238" t="s">
        <v>81</v>
      </c>
      <c r="AV172" s="13" t="s">
        <v>81</v>
      </c>
      <c r="AW172" s="13" t="s">
        <v>33</v>
      </c>
      <c r="AX172" s="13" t="s">
        <v>79</v>
      </c>
      <c r="AY172" s="238" t="s">
        <v>162</v>
      </c>
    </row>
    <row r="173" s="2" customFormat="1">
      <c r="A173" s="39"/>
      <c r="B173" s="40"/>
      <c r="C173" s="214" t="s">
        <v>308</v>
      </c>
      <c r="D173" s="214" t="s">
        <v>164</v>
      </c>
      <c r="E173" s="215" t="s">
        <v>309</v>
      </c>
      <c r="F173" s="216" t="s">
        <v>310</v>
      </c>
      <c r="G173" s="217" t="s">
        <v>101</v>
      </c>
      <c r="H173" s="218">
        <v>621.67700000000002</v>
      </c>
      <c r="I173" s="219"/>
      <c r="J173" s="220">
        <f>ROUND(I173*H173,2)</f>
        <v>0</v>
      </c>
      <c r="K173" s="216" t="s">
        <v>168</v>
      </c>
      <c r="L173" s="45"/>
      <c r="M173" s="221" t="s">
        <v>19</v>
      </c>
      <c r="N173" s="222" t="s">
        <v>43</v>
      </c>
      <c r="O173" s="85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5" t="s">
        <v>169</v>
      </c>
      <c r="AT173" s="225" t="s">
        <v>164</v>
      </c>
      <c r="AU173" s="225" t="s">
        <v>81</v>
      </c>
      <c r="AY173" s="18" t="s">
        <v>162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8" t="s">
        <v>79</v>
      </c>
      <c r="BK173" s="226">
        <f>ROUND(I173*H173,2)</f>
        <v>0</v>
      </c>
      <c r="BL173" s="18" t="s">
        <v>169</v>
      </c>
      <c r="BM173" s="225" t="s">
        <v>311</v>
      </c>
    </row>
    <row r="174" s="13" customFormat="1">
      <c r="A174" s="13"/>
      <c r="B174" s="227"/>
      <c r="C174" s="228"/>
      <c r="D174" s="229" t="s">
        <v>171</v>
      </c>
      <c r="E174" s="230" t="s">
        <v>19</v>
      </c>
      <c r="F174" s="231" t="s">
        <v>307</v>
      </c>
      <c r="G174" s="228"/>
      <c r="H174" s="232">
        <v>621.67700000000002</v>
      </c>
      <c r="I174" s="233"/>
      <c r="J174" s="228"/>
      <c r="K174" s="228"/>
      <c r="L174" s="234"/>
      <c r="M174" s="235"/>
      <c r="N174" s="236"/>
      <c r="O174" s="236"/>
      <c r="P174" s="236"/>
      <c r="Q174" s="236"/>
      <c r="R174" s="236"/>
      <c r="S174" s="236"/>
      <c r="T174" s="23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8" t="s">
        <v>171</v>
      </c>
      <c r="AU174" s="238" t="s">
        <v>81</v>
      </c>
      <c r="AV174" s="13" t="s">
        <v>81</v>
      </c>
      <c r="AW174" s="13" t="s">
        <v>33</v>
      </c>
      <c r="AX174" s="13" t="s">
        <v>79</v>
      </c>
      <c r="AY174" s="238" t="s">
        <v>162</v>
      </c>
    </row>
    <row r="175" s="2" customFormat="1">
      <c r="A175" s="39"/>
      <c r="B175" s="40"/>
      <c r="C175" s="214" t="s">
        <v>312</v>
      </c>
      <c r="D175" s="214" t="s">
        <v>164</v>
      </c>
      <c r="E175" s="215" t="s">
        <v>313</v>
      </c>
      <c r="F175" s="216" t="s">
        <v>314</v>
      </c>
      <c r="G175" s="217" t="s">
        <v>315</v>
      </c>
      <c r="H175" s="218">
        <v>1989.365</v>
      </c>
      <c r="I175" s="219"/>
      <c r="J175" s="220">
        <f>ROUND(I175*H175,2)</f>
        <v>0</v>
      </c>
      <c r="K175" s="216" t="s">
        <v>168</v>
      </c>
      <c r="L175" s="45"/>
      <c r="M175" s="221" t="s">
        <v>19</v>
      </c>
      <c r="N175" s="222" t="s">
        <v>43</v>
      </c>
      <c r="O175" s="85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5" t="s">
        <v>169</v>
      </c>
      <c r="AT175" s="225" t="s">
        <v>164</v>
      </c>
      <c r="AU175" s="225" t="s">
        <v>81</v>
      </c>
      <c r="AY175" s="18" t="s">
        <v>162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8" t="s">
        <v>79</v>
      </c>
      <c r="BK175" s="226">
        <f>ROUND(I175*H175,2)</f>
        <v>0</v>
      </c>
      <c r="BL175" s="18" t="s">
        <v>169</v>
      </c>
      <c r="BM175" s="225" t="s">
        <v>316</v>
      </c>
    </row>
    <row r="176" s="15" customFormat="1">
      <c r="A176" s="15"/>
      <c r="B176" s="250"/>
      <c r="C176" s="251"/>
      <c r="D176" s="229" t="s">
        <v>171</v>
      </c>
      <c r="E176" s="252" t="s">
        <v>19</v>
      </c>
      <c r="F176" s="253" t="s">
        <v>317</v>
      </c>
      <c r="G176" s="251"/>
      <c r="H176" s="252" t="s">
        <v>19</v>
      </c>
      <c r="I176" s="254"/>
      <c r="J176" s="251"/>
      <c r="K176" s="251"/>
      <c r="L176" s="255"/>
      <c r="M176" s="256"/>
      <c r="N176" s="257"/>
      <c r="O176" s="257"/>
      <c r="P176" s="257"/>
      <c r="Q176" s="257"/>
      <c r="R176" s="257"/>
      <c r="S176" s="257"/>
      <c r="T176" s="258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9" t="s">
        <v>171</v>
      </c>
      <c r="AU176" s="259" t="s">
        <v>81</v>
      </c>
      <c r="AV176" s="15" t="s">
        <v>79</v>
      </c>
      <c r="AW176" s="15" t="s">
        <v>33</v>
      </c>
      <c r="AX176" s="15" t="s">
        <v>72</v>
      </c>
      <c r="AY176" s="259" t="s">
        <v>162</v>
      </c>
    </row>
    <row r="177" s="13" customFormat="1">
      <c r="A177" s="13"/>
      <c r="B177" s="227"/>
      <c r="C177" s="228"/>
      <c r="D177" s="229" t="s">
        <v>171</v>
      </c>
      <c r="E177" s="230" t="s">
        <v>19</v>
      </c>
      <c r="F177" s="231" t="s">
        <v>318</v>
      </c>
      <c r="G177" s="228"/>
      <c r="H177" s="232">
        <v>1989.365</v>
      </c>
      <c r="I177" s="233"/>
      <c r="J177" s="228"/>
      <c r="K177" s="228"/>
      <c r="L177" s="234"/>
      <c r="M177" s="235"/>
      <c r="N177" s="236"/>
      <c r="O177" s="236"/>
      <c r="P177" s="236"/>
      <c r="Q177" s="236"/>
      <c r="R177" s="236"/>
      <c r="S177" s="236"/>
      <c r="T177" s="23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8" t="s">
        <v>171</v>
      </c>
      <c r="AU177" s="238" t="s">
        <v>81</v>
      </c>
      <c r="AV177" s="13" t="s">
        <v>81</v>
      </c>
      <c r="AW177" s="13" t="s">
        <v>33</v>
      </c>
      <c r="AX177" s="13" t="s">
        <v>79</v>
      </c>
      <c r="AY177" s="238" t="s">
        <v>162</v>
      </c>
    </row>
    <row r="178" s="2" customFormat="1">
      <c r="A178" s="39"/>
      <c r="B178" s="40"/>
      <c r="C178" s="214" t="s">
        <v>319</v>
      </c>
      <c r="D178" s="214" t="s">
        <v>164</v>
      </c>
      <c r="E178" s="215" t="s">
        <v>320</v>
      </c>
      <c r="F178" s="216" t="s">
        <v>321</v>
      </c>
      <c r="G178" s="217" t="s">
        <v>101</v>
      </c>
      <c r="H178" s="218">
        <v>834.601</v>
      </c>
      <c r="I178" s="219"/>
      <c r="J178" s="220">
        <f>ROUND(I178*H178,2)</f>
        <v>0</v>
      </c>
      <c r="K178" s="216" t="s">
        <v>168</v>
      </c>
      <c r="L178" s="45"/>
      <c r="M178" s="221" t="s">
        <v>19</v>
      </c>
      <c r="N178" s="222" t="s">
        <v>43</v>
      </c>
      <c r="O178" s="85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5" t="s">
        <v>169</v>
      </c>
      <c r="AT178" s="225" t="s">
        <v>164</v>
      </c>
      <c r="AU178" s="225" t="s">
        <v>81</v>
      </c>
      <c r="AY178" s="18" t="s">
        <v>162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8" t="s">
        <v>79</v>
      </c>
      <c r="BK178" s="226">
        <f>ROUND(I178*H178,2)</f>
        <v>0</v>
      </c>
      <c r="BL178" s="18" t="s">
        <v>169</v>
      </c>
      <c r="BM178" s="225" t="s">
        <v>322</v>
      </c>
    </row>
    <row r="179" s="13" customFormat="1">
      <c r="A179" s="13"/>
      <c r="B179" s="227"/>
      <c r="C179" s="228"/>
      <c r="D179" s="229" t="s">
        <v>171</v>
      </c>
      <c r="E179" s="230" t="s">
        <v>19</v>
      </c>
      <c r="F179" s="231" t="s">
        <v>323</v>
      </c>
      <c r="G179" s="228"/>
      <c r="H179" s="232">
        <v>1243.3530000000001</v>
      </c>
      <c r="I179" s="233"/>
      <c r="J179" s="228"/>
      <c r="K179" s="228"/>
      <c r="L179" s="234"/>
      <c r="M179" s="235"/>
      <c r="N179" s="236"/>
      <c r="O179" s="236"/>
      <c r="P179" s="236"/>
      <c r="Q179" s="236"/>
      <c r="R179" s="236"/>
      <c r="S179" s="236"/>
      <c r="T179" s="23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8" t="s">
        <v>171</v>
      </c>
      <c r="AU179" s="238" t="s">
        <v>81</v>
      </c>
      <c r="AV179" s="13" t="s">
        <v>81</v>
      </c>
      <c r="AW179" s="13" t="s">
        <v>33</v>
      </c>
      <c r="AX179" s="13" t="s">
        <v>72</v>
      </c>
      <c r="AY179" s="238" t="s">
        <v>162</v>
      </c>
    </row>
    <row r="180" s="13" customFormat="1">
      <c r="A180" s="13"/>
      <c r="B180" s="227"/>
      <c r="C180" s="228"/>
      <c r="D180" s="229" t="s">
        <v>171</v>
      </c>
      <c r="E180" s="230" t="s">
        <v>19</v>
      </c>
      <c r="F180" s="231" t="s">
        <v>324</v>
      </c>
      <c r="G180" s="228"/>
      <c r="H180" s="232">
        <v>-439.02600000000001</v>
      </c>
      <c r="I180" s="233"/>
      <c r="J180" s="228"/>
      <c r="K180" s="228"/>
      <c r="L180" s="234"/>
      <c r="M180" s="235"/>
      <c r="N180" s="236"/>
      <c r="O180" s="236"/>
      <c r="P180" s="236"/>
      <c r="Q180" s="236"/>
      <c r="R180" s="236"/>
      <c r="S180" s="236"/>
      <c r="T180" s="23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8" t="s">
        <v>171</v>
      </c>
      <c r="AU180" s="238" t="s">
        <v>81</v>
      </c>
      <c r="AV180" s="13" t="s">
        <v>81</v>
      </c>
      <c r="AW180" s="13" t="s">
        <v>33</v>
      </c>
      <c r="AX180" s="13" t="s">
        <v>72</v>
      </c>
      <c r="AY180" s="238" t="s">
        <v>162</v>
      </c>
    </row>
    <row r="181" s="13" customFormat="1">
      <c r="A181" s="13"/>
      <c r="B181" s="227"/>
      <c r="C181" s="228"/>
      <c r="D181" s="229" t="s">
        <v>171</v>
      </c>
      <c r="E181" s="230" t="s">
        <v>19</v>
      </c>
      <c r="F181" s="231" t="s">
        <v>325</v>
      </c>
      <c r="G181" s="228"/>
      <c r="H181" s="232">
        <v>-9.7040000000000006</v>
      </c>
      <c r="I181" s="233"/>
      <c r="J181" s="228"/>
      <c r="K181" s="228"/>
      <c r="L181" s="234"/>
      <c r="M181" s="235"/>
      <c r="N181" s="236"/>
      <c r="O181" s="236"/>
      <c r="P181" s="236"/>
      <c r="Q181" s="236"/>
      <c r="R181" s="236"/>
      <c r="S181" s="236"/>
      <c r="T181" s="23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8" t="s">
        <v>171</v>
      </c>
      <c r="AU181" s="238" t="s">
        <v>81</v>
      </c>
      <c r="AV181" s="13" t="s">
        <v>81</v>
      </c>
      <c r="AW181" s="13" t="s">
        <v>33</v>
      </c>
      <c r="AX181" s="13" t="s">
        <v>72</v>
      </c>
      <c r="AY181" s="238" t="s">
        <v>162</v>
      </c>
    </row>
    <row r="182" s="13" customFormat="1">
      <c r="A182" s="13"/>
      <c r="B182" s="227"/>
      <c r="C182" s="228"/>
      <c r="D182" s="229" t="s">
        <v>171</v>
      </c>
      <c r="E182" s="230" t="s">
        <v>19</v>
      </c>
      <c r="F182" s="231" t="s">
        <v>326</v>
      </c>
      <c r="G182" s="228"/>
      <c r="H182" s="232">
        <v>-13.51</v>
      </c>
      <c r="I182" s="233"/>
      <c r="J182" s="228"/>
      <c r="K182" s="228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171</v>
      </c>
      <c r="AU182" s="238" t="s">
        <v>81</v>
      </c>
      <c r="AV182" s="13" t="s">
        <v>81</v>
      </c>
      <c r="AW182" s="13" t="s">
        <v>33</v>
      </c>
      <c r="AX182" s="13" t="s">
        <v>72</v>
      </c>
      <c r="AY182" s="238" t="s">
        <v>162</v>
      </c>
    </row>
    <row r="183" s="13" customFormat="1">
      <c r="A183" s="13"/>
      <c r="B183" s="227"/>
      <c r="C183" s="228"/>
      <c r="D183" s="229" t="s">
        <v>171</v>
      </c>
      <c r="E183" s="230" t="s">
        <v>19</v>
      </c>
      <c r="F183" s="231" t="s">
        <v>327</v>
      </c>
      <c r="G183" s="228"/>
      <c r="H183" s="232">
        <v>-5.0119999999999996</v>
      </c>
      <c r="I183" s="233"/>
      <c r="J183" s="228"/>
      <c r="K183" s="228"/>
      <c r="L183" s="234"/>
      <c r="M183" s="235"/>
      <c r="N183" s="236"/>
      <c r="O183" s="236"/>
      <c r="P183" s="236"/>
      <c r="Q183" s="236"/>
      <c r="R183" s="236"/>
      <c r="S183" s="236"/>
      <c r="T183" s="23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8" t="s">
        <v>171</v>
      </c>
      <c r="AU183" s="238" t="s">
        <v>81</v>
      </c>
      <c r="AV183" s="13" t="s">
        <v>81</v>
      </c>
      <c r="AW183" s="13" t="s">
        <v>33</v>
      </c>
      <c r="AX183" s="13" t="s">
        <v>72</v>
      </c>
      <c r="AY183" s="238" t="s">
        <v>162</v>
      </c>
    </row>
    <row r="184" s="13" customFormat="1">
      <c r="A184" s="13"/>
      <c r="B184" s="227"/>
      <c r="C184" s="228"/>
      <c r="D184" s="229" t="s">
        <v>171</v>
      </c>
      <c r="E184" s="230" t="s">
        <v>19</v>
      </c>
      <c r="F184" s="231" t="s">
        <v>328</v>
      </c>
      <c r="G184" s="228"/>
      <c r="H184" s="232">
        <v>58.5</v>
      </c>
      <c r="I184" s="233"/>
      <c r="J184" s="228"/>
      <c r="K184" s="228"/>
      <c r="L184" s="234"/>
      <c r="M184" s="235"/>
      <c r="N184" s="236"/>
      <c r="O184" s="236"/>
      <c r="P184" s="236"/>
      <c r="Q184" s="236"/>
      <c r="R184" s="236"/>
      <c r="S184" s="236"/>
      <c r="T184" s="23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8" t="s">
        <v>171</v>
      </c>
      <c r="AU184" s="238" t="s">
        <v>81</v>
      </c>
      <c r="AV184" s="13" t="s">
        <v>81</v>
      </c>
      <c r="AW184" s="13" t="s">
        <v>33</v>
      </c>
      <c r="AX184" s="13" t="s">
        <v>72</v>
      </c>
      <c r="AY184" s="238" t="s">
        <v>162</v>
      </c>
    </row>
    <row r="185" s="14" customFormat="1">
      <c r="A185" s="14"/>
      <c r="B185" s="239"/>
      <c r="C185" s="240"/>
      <c r="D185" s="229" t="s">
        <v>171</v>
      </c>
      <c r="E185" s="241" t="s">
        <v>19</v>
      </c>
      <c r="F185" s="242" t="s">
        <v>174</v>
      </c>
      <c r="G185" s="240"/>
      <c r="H185" s="243">
        <v>834.601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9" t="s">
        <v>171</v>
      </c>
      <c r="AU185" s="249" t="s">
        <v>81</v>
      </c>
      <c r="AV185" s="14" t="s">
        <v>169</v>
      </c>
      <c r="AW185" s="14" t="s">
        <v>33</v>
      </c>
      <c r="AX185" s="14" t="s">
        <v>79</v>
      </c>
      <c r="AY185" s="249" t="s">
        <v>162</v>
      </c>
    </row>
    <row r="186" s="2" customFormat="1" ht="16.5" customHeight="1">
      <c r="A186" s="39"/>
      <c r="B186" s="40"/>
      <c r="C186" s="260" t="s">
        <v>329</v>
      </c>
      <c r="D186" s="260" t="s">
        <v>330</v>
      </c>
      <c r="E186" s="261" t="s">
        <v>331</v>
      </c>
      <c r="F186" s="262" t="s">
        <v>332</v>
      </c>
      <c r="G186" s="263" t="s">
        <v>315</v>
      </c>
      <c r="H186" s="264">
        <v>1502.2819999999999</v>
      </c>
      <c r="I186" s="265"/>
      <c r="J186" s="266">
        <f>ROUND(I186*H186,2)</f>
        <v>0</v>
      </c>
      <c r="K186" s="262" t="s">
        <v>168</v>
      </c>
      <c r="L186" s="267"/>
      <c r="M186" s="268" t="s">
        <v>19</v>
      </c>
      <c r="N186" s="269" t="s">
        <v>43</v>
      </c>
      <c r="O186" s="85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5" t="s">
        <v>201</v>
      </c>
      <c r="AT186" s="225" t="s">
        <v>330</v>
      </c>
      <c r="AU186" s="225" t="s">
        <v>81</v>
      </c>
      <c r="AY186" s="18" t="s">
        <v>162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8" t="s">
        <v>79</v>
      </c>
      <c r="BK186" s="226">
        <f>ROUND(I186*H186,2)</f>
        <v>0</v>
      </c>
      <c r="BL186" s="18" t="s">
        <v>169</v>
      </c>
      <c r="BM186" s="225" t="s">
        <v>333</v>
      </c>
    </row>
    <row r="187" s="13" customFormat="1">
      <c r="A187" s="13"/>
      <c r="B187" s="227"/>
      <c r="C187" s="228"/>
      <c r="D187" s="229" t="s">
        <v>171</v>
      </c>
      <c r="E187" s="228"/>
      <c r="F187" s="231" t="s">
        <v>334</v>
      </c>
      <c r="G187" s="228"/>
      <c r="H187" s="232">
        <v>1502.2819999999999</v>
      </c>
      <c r="I187" s="233"/>
      <c r="J187" s="228"/>
      <c r="K187" s="228"/>
      <c r="L187" s="234"/>
      <c r="M187" s="235"/>
      <c r="N187" s="236"/>
      <c r="O187" s="236"/>
      <c r="P187" s="236"/>
      <c r="Q187" s="236"/>
      <c r="R187" s="236"/>
      <c r="S187" s="236"/>
      <c r="T187" s="23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8" t="s">
        <v>171</v>
      </c>
      <c r="AU187" s="238" t="s">
        <v>81</v>
      </c>
      <c r="AV187" s="13" t="s">
        <v>81</v>
      </c>
      <c r="AW187" s="13" t="s">
        <v>4</v>
      </c>
      <c r="AX187" s="13" t="s">
        <v>79</v>
      </c>
      <c r="AY187" s="238" t="s">
        <v>162</v>
      </c>
    </row>
    <row r="188" s="2" customFormat="1">
      <c r="A188" s="39"/>
      <c r="B188" s="40"/>
      <c r="C188" s="214" t="s">
        <v>335</v>
      </c>
      <c r="D188" s="214" t="s">
        <v>164</v>
      </c>
      <c r="E188" s="215" t="s">
        <v>336</v>
      </c>
      <c r="F188" s="216" t="s">
        <v>337</v>
      </c>
      <c r="G188" s="217" t="s">
        <v>101</v>
      </c>
      <c r="H188" s="218">
        <v>290.27499999999998</v>
      </c>
      <c r="I188" s="219"/>
      <c r="J188" s="220">
        <f>ROUND(I188*H188,2)</f>
        <v>0</v>
      </c>
      <c r="K188" s="216" t="s">
        <v>168</v>
      </c>
      <c r="L188" s="45"/>
      <c r="M188" s="221" t="s">
        <v>19</v>
      </c>
      <c r="N188" s="222" t="s">
        <v>43</v>
      </c>
      <c r="O188" s="85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5" t="s">
        <v>169</v>
      </c>
      <c r="AT188" s="225" t="s">
        <v>164</v>
      </c>
      <c r="AU188" s="225" t="s">
        <v>81</v>
      </c>
      <c r="AY188" s="18" t="s">
        <v>162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8" t="s">
        <v>79</v>
      </c>
      <c r="BK188" s="226">
        <f>ROUND(I188*H188,2)</f>
        <v>0</v>
      </c>
      <c r="BL188" s="18" t="s">
        <v>169</v>
      </c>
      <c r="BM188" s="225" t="s">
        <v>338</v>
      </c>
    </row>
    <row r="189" s="13" customFormat="1">
      <c r="A189" s="13"/>
      <c r="B189" s="227"/>
      <c r="C189" s="228"/>
      <c r="D189" s="229" t="s">
        <v>171</v>
      </c>
      <c r="E189" s="230" t="s">
        <v>19</v>
      </c>
      <c r="F189" s="231" t="s">
        <v>339</v>
      </c>
      <c r="G189" s="228"/>
      <c r="H189" s="232">
        <v>68.573999999999998</v>
      </c>
      <c r="I189" s="233"/>
      <c r="J189" s="228"/>
      <c r="K189" s="228"/>
      <c r="L189" s="234"/>
      <c r="M189" s="235"/>
      <c r="N189" s="236"/>
      <c r="O189" s="236"/>
      <c r="P189" s="236"/>
      <c r="Q189" s="236"/>
      <c r="R189" s="236"/>
      <c r="S189" s="236"/>
      <c r="T189" s="23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8" t="s">
        <v>171</v>
      </c>
      <c r="AU189" s="238" t="s">
        <v>81</v>
      </c>
      <c r="AV189" s="13" t="s">
        <v>81</v>
      </c>
      <c r="AW189" s="13" t="s">
        <v>33</v>
      </c>
      <c r="AX189" s="13" t="s">
        <v>72</v>
      </c>
      <c r="AY189" s="238" t="s">
        <v>162</v>
      </c>
    </row>
    <row r="190" s="13" customFormat="1">
      <c r="A190" s="13"/>
      <c r="B190" s="227"/>
      <c r="C190" s="228"/>
      <c r="D190" s="229" t="s">
        <v>171</v>
      </c>
      <c r="E190" s="230" t="s">
        <v>19</v>
      </c>
      <c r="F190" s="231" t="s">
        <v>325</v>
      </c>
      <c r="G190" s="228"/>
      <c r="H190" s="232">
        <v>-9.7040000000000006</v>
      </c>
      <c r="I190" s="233"/>
      <c r="J190" s="228"/>
      <c r="K190" s="228"/>
      <c r="L190" s="234"/>
      <c r="M190" s="235"/>
      <c r="N190" s="236"/>
      <c r="O190" s="236"/>
      <c r="P190" s="236"/>
      <c r="Q190" s="236"/>
      <c r="R190" s="236"/>
      <c r="S190" s="236"/>
      <c r="T190" s="23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8" t="s">
        <v>171</v>
      </c>
      <c r="AU190" s="238" t="s">
        <v>81</v>
      </c>
      <c r="AV190" s="13" t="s">
        <v>81</v>
      </c>
      <c r="AW190" s="13" t="s">
        <v>33</v>
      </c>
      <c r="AX190" s="13" t="s">
        <v>72</v>
      </c>
      <c r="AY190" s="238" t="s">
        <v>162</v>
      </c>
    </row>
    <row r="191" s="13" customFormat="1">
      <c r="A191" s="13"/>
      <c r="B191" s="227"/>
      <c r="C191" s="228"/>
      <c r="D191" s="229" t="s">
        <v>171</v>
      </c>
      <c r="E191" s="230" t="s">
        <v>19</v>
      </c>
      <c r="F191" s="231" t="s">
        <v>340</v>
      </c>
      <c r="G191" s="228"/>
      <c r="H191" s="232">
        <v>81.829999999999998</v>
      </c>
      <c r="I191" s="233"/>
      <c r="J191" s="228"/>
      <c r="K191" s="228"/>
      <c r="L191" s="234"/>
      <c r="M191" s="235"/>
      <c r="N191" s="236"/>
      <c r="O191" s="236"/>
      <c r="P191" s="236"/>
      <c r="Q191" s="236"/>
      <c r="R191" s="236"/>
      <c r="S191" s="236"/>
      <c r="T191" s="23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8" t="s">
        <v>171</v>
      </c>
      <c r="AU191" s="238" t="s">
        <v>81</v>
      </c>
      <c r="AV191" s="13" t="s">
        <v>81</v>
      </c>
      <c r="AW191" s="13" t="s">
        <v>33</v>
      </c>
      <c r="AX191" s="13" t="s">
        <v>72</v>
      </c>
      <c r="AY191" s="238" t="s">
        <v>162</v>
      </c>
    </row>
    <row r="192" s="13" customFormat="1">
      <c r="A192" s="13"/>
      <c r="B192" s="227"/>
      <c r="C192" s="228"/>
      <c r="D192" s="229" t="s">
        <v>171</v>
      </c>
      <c r="E192" s="230" t="s">
        <v>19</v>
      </c>
      <c r="F192" s="231" t="s">
        <v>326</v>
      </c>
      <c r="G192" s="228"/>
      <c r="H192" s="232">
        <v>-13.51</v>
      </c>
      <c r="I192" s="233"/>
      <c r="J192" s="228"/>
      <c r="K192" s="228"/>
      <c r="L192" s="234"/>
      <c r="M192" s="235"/>
      <c r="N192" s="236"/>
      <c r="O192" s="236"/>
      <c r="P192" s="236"/>
      <c r="Q192" s="236"/>
      <c r="R192" s="236"/>
      <c r="S192" s="236"/>
      <c r="T192" s="23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8" t="s">
        <v>171</v>
      </c>
      <c r="AU192" s="238" t="s">
        <v>81</v>
      </c>
      <c r="AV192" s="13" t="s">
        <v>81</v>
      </c>
      <c r="AW192" s="13" t="s">
        <v>33</v>
      </c>
      <c r="AX192" s="13" t="s">
        <v>72</v>
      </c>
      <c r="AY192" s="238" t="s">
        <v>162</v>
      </c>
    </row>
    <row r="193" s="15" customFormat="1">
      <c r="A193" s="15"/>
      <c r="B193" s="250"/>
      <c r="C193" s="251"/>
      <c r="D193" s="229" t="s">
        <v>171</v>
      </c>
      <c r="E193" s="252" t="s">
        <v>19</v>
      </c>
      <c r="F193" s="253" t="s">
        <v>254</v>
      </c>
      <c r="G193" s="251"/>
      <c r="H193" s="252" t="s">
        <v>19</v>
      </c>
      <c r="I193" s="254"/>
      <c r="J193" s="251"/>
      <c r="K193" s="251"/>
      <c r="L193" s="255"/>
      <c r="M193" s="256"/>
      <c r="N193" s="257"/>
      <c r="O193" s="257"/>
      <c r="P193" s="257"/>
      <c r="Q193" s="257"/>
      <c r="R193" s="257"/>
      <c r="S193" s="257"/>
      <c r="T193" s="258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9" t="s">
        <v>171</v>
      </c>
      <c r="AU193" s="259" t="s">
        <v>81</v>
      </c>
      <c r="AV193" s="15" t="s">
        <v>79</v>
      </c>
      <c r="AW193" s="15" t="s">
        <v>33</v>
      </c>
      <c r="AX193" s="15" t="s">
        <v>72</v>
      </c>
      <c r="AY193" s="259" t="s">
        <v>162</v>
      </c>
    </row>
    <row r="194" s="13" customFormat="1">
      <c r="A194" s="13"/>
      <c r="B194" s="227"/>
      <c r="C194" s="228"/>
      <c r="D194" s="229" t="s">
        <v>171</v>
      </c>
      <c r="E194" s="230" t="s">
        <v>19</v>
      </c>
      <c r="F194" s="231" t="s">
        <v>341</v>
      </c>
      <c r="G194" s="228"/>
      <c r="H194" s="232">
        <v>98.703000000000003</v>
      </c>
      <c r="I194" s="233"/>
      <c r="J194" s="228"/>
      <c r="K194" s="228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171</v>
      </c>
      <c r="AU194" s="238" t="s">
        <v>81</v>
      </c>
      <c r="AV194" s="13" t="s">
        <v>81</v>
      </c>
      <c r="AW194" s="13" t="s">
        <v>33</v>
      </c>
      <c r="AX194" s="13" t="s">
        <v>72</v>
      </c>
      <c r="AY194" s="238" t="s">
        <v>162</v>
      </c>
    </row>
    <row r="195" s="13" customFormat="1">
      <c r="A195" s="13"/>
      <c r="B195" s="227"/>
      <c r="C195" s="228"/>
      <c r="D195" s="229" t="s">
        <v>171</v>
      </c>
      <c r="E195" s="230" t="s">
        <v>19</v>
      </c>
      <c r="F195" s="231" t="s">
        <v>342</v>
      </c>
      <c r="G195" s="228"/>
      <c r="H195" s="232">
        <v>69.394000000000005</v>
      </c>
      <c r="I195" s="233"/>
      <c r="J195" s="228"/>
      <c r="K195" s="228"/>
      <c r="L195" s="234"/>
      <c r="M195" s="235"/>
      <c r="N195" s="236"/>
      <c r="O195" s="236"/>
      <c r="P195" s="236"/>
      <c r="Q195" s="236"/>
      <c r="R195" s="236"/>
      <c r="S195" s="236"/>
      <c r="T195" s="23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8" t="s">
        <v>171</v>
      </c>
      <c r="AU195" s="238" t="s">
        <v>81</v>
      </c>
      <c r="AV195" s="13" t="s">
        <v>81</v>
      </c>
      <c r="AW195" s="13" t="s">
        <v>33</v>
      </c>
      <c r="AX195" s="13" t="s">
        <v>72</v>
      </c>
      <c r="AY195" s="238" t="s">
        <v>162</v>
      </c>
    </row>
    <row r="196" s="13" customFormat="1">
      <c r="A196" s="13"/>
      <c r="B196" s="227"/>
      <c r="C196" s="228"/>
      <c r="D196" s="229" t="s">
        <v>171</v>
      </c>
      <c r="E196" s="230" t="s">
        <v>19</v>
      </c>
      <c r="F196" s="231" t="s">
        <v>327</v>
      </c>
      <c r="G196" s="228"/>
      <c r="H196" s="232">
        <v>-5.0119999999999996</v>
      </c>
      <c r="I196" s="233"/>
      <c r="J196" s="228"/>
      <c r="K196" s="228"/>
      <c r="L196" s="234"/>
      <c r="M196" s="235"/>
      <c r="N196" s="236"/>
      <c r="O196" s="236"/>
      <c r="P196" s="236"/>
      <c r="Q196" s="236"/>
      <c r="R196" s="236"/>
      <c r="S196" s="236"/>
      <c r="T196" s="23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8" t="s">
        <v>171</v>
      </c>
      <c r="AU196" s="238" t="s">
        <v>81</v>
      </c>
      <c r="AV196" s="13" t="s">
        <v>81</v>
      </c>
      <c r="AW196" s="13" t="s">
        <v>33</v>
      </c>
      <c r="AX196" s="13" t="s">
        <v>72</v>
      </c>
      <c r="AY196" s="238" t="s">
        <v>162</v>
      </c>
    </row>
    <row r="197" s="14" customFormat="1">
      <c r="A197" s="14"/>
      <c r="B197" s="239"/>
      <c r="C197" s="240"/>
      <c r="D197" s="229" t="s">
        <v>171</v>
      </c>
      <c r="E197" s="241" t="s">
        <v>112</v>
      </c>
      <c r="F197" s="242" t="s">
        <v>174</v>
      </c>
      <c r="G197" s="240"/>
      <c r="H197" s="243">
        <v>290.27499999999998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9" t="s">
        <v>171</v>
      </c>
      <c r="AU197" s="249" t="s">
        <v>81</v>
      </c>
      <c r="AV197" s="14" t="s">
        <v>169</v>
      </c>
      <c r="AW197" s="14" t="s">
        <v>33</v>
      </c>
      <c r="AX197" s="14" t="s">
        <v>79</v>
      </c>
      <c r="AY197" s="249" t="s">
        <v>162</v>
      </c>
    </row>
    <row r="198" s="2" customFormat="1" ht="16.5" customHeight="1">
      <c r="A198" s="39"/>
      <c r="B198" s="40"/>
      <c r="C198" s="260" t="s">
        <v>343</v>
      </c>
      <c r="D198" s="260" t="s">
        <v>330</v>
      </c>
      <c r="E198" s="261" t="s">
        <v>344</v>
      </c>
      <c r="F198" s="262" t="s">
        <v>345</v>
      </c>
      <c r="G198" s="263" t="s">
        <v>315</v>
      </c>
      <c r="H198" s="264">
        <v>522.495</v>
      </c>
      <c r="I198" s="265"/>
      <c r="J198" s="266">
        <f>ROUND(I198*H198,2)</f>
        <v>0</v>
      </c>
      <c r="K198" s="262" t="s">
        <v>168</v>
      </c>
      <c r="L198" s="267"/>
      <c r="M198" s="268" t="s">
        <v>19</v>
      </c>
      <c r="N198" s="269" t="s">
        <v>43</v>
      </c>
      <c r="O198" s="85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5" t="s">
        <v>201</v>
      </c>
      <c r="AT198" s="225" t="s">
        <v>330</v>
      </c>
      <c r="AU198" s="225" t="s">
        <v>81</v>
      </c>
      <c r="AY198" s="18" t="s">
        <v>162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8" t="s">
        <v>79</v>
      </c>
      <c r="BK198" s="226">
        <f>ROUND(I198*H198,2)</f>
        <v>0</v>
      </c>
      <c r="BL198" s="18" t="s">
        <v>169</v>
      </c>
      <c r="BM198" s="225" t="s">
        <v>346</v>
      </c>
    </row>
    <row r="199" s="13" customFormat="1">
      <c r="A199" s="13"/>
      <c r="B199" s="227"/>
      <c r="C199" s="228"/>
      <c r="D199" s="229" t="s">
        <v>171</v>
      </c>
      <c r="E199" s="228"/>
      <c r="F199" s="231" t="s">
        <v>347</v>
      </c>
      <c r="G199" s="228"/>
      <c r="H199" s="232">
        <v>522.495</v>
      </c>
      <c r="I199" s="233"/>
      <c r="J199" s="228"/>
      <c r="K199" s="228"/>
      <c r="L199" s="234"/>
      <c r="M199" s="235"/>
      <c r="N199" s="236"/>
      <c r="O199" s="236"/>
      <c r="P199" s="236"/>
      <c r="Q199" s="236"/>
      <c r="R199" s="236"/>
      <c r="S199" s="236"/>
      <c r="T199" s="23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8" t="s">
        <v>171</v>
      </c>
      <c r="AU199" s="238" t="s">
        <v>81</v>
      </c>
      <c r="AV199" s="13" t="s">
        <v>81</v>
      </c>
      <c r="AW199" s="13" t="s">
        <v>4</v>
      </c>
      <c r="AX199" s="13" t="s">
        <v>79</v>
      </c>
      <c r="AY199" s="238" t="s">
        <v>162</v>
      </c>
    </row>
    <row r="200" s="12" customFormat="1" ht="22.8" customHeight="1">
      <c r="A200" s="12"/>
      <c r="B200" s="198"/>
      <c r="C200" s="199"/>
      <c r="D200" s="200" t="s">
        <v>71</v>
      </c>
      <c r="E200" s="212" t="s">
        <v>178</v>
      </c>
      <c r="F200" s="212" t="s">
        <v>348</v>
      </c>
      <c r="G200" s="199"/>
      <c r="H200" s="199"/>
      <c r="I200" s="202"/>
      <c r="J200" s="213">
        <f>BK200</f>
        <v>0</v>
      </c>
      <c r="K200" s="199"/>
      <c r="L200" s="204"/>
      <c r="M200" s="205"/>
      <c r="N200" s="206"/>
      <c r="O200" s="206"/>
      <c r="P200" s="207">
        <f>SUM(P201:P211)</f>
        <v>0</v>
      </c>
      <c r="Q200" s="206"/>
      <c r="R200" s="207">
        <f>SUM(R201:R211)</f>
        <v>0</v>
      </c>
      <c r="S200" s="206"/>
      <c r="T200" s="208">
        <f>SUM(T201:T211)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9" t="s">
        <v>79</v>
      </c>
      <c r="AT200" s="210" t="s">
        <v>71</v>
      </c>
      <c r="AU200" s="210" t="s">
        <v>79</v>
      </c>
      <c r="AY200" s="209" t="s">
        <v>162</v>
      </c>
      <c r="BK200" s="211">
        <f>SUM(BK201:BK211)</f>
        <v>0</v>
      </c>
    </row>
    <row r="201" s="2" customFormat="1" ht="16.5" customHeight="1">
      <c r="A201" s="39"/>
      <c r="B201" s="40"/>
      <c r="C201" s="214" t="s">
        <v>349</v>
      </c>
      <c r="D201" s="214" t="s">
        <v>164</v>
      </c>
      <c r="E201" s="215" t="s">
        <v>350</v>
      </c>
      <c r="F201" s="216" t="s">
        <v>351</v>
      </c>
      <c r="G201" s="217" t="s">
        <v>97</v>
      </c>
      <c r="H201" s="218">
        <v>187.40000000000001</v>
      </c>
      <c r="I201" s="219"/>
      <c r="J201" s="220">
        <f>ROUND(I201*H201,2)</f>
        <v>0</v>
      </c>
      <c r="K201" s="216" t="s">
        <v>168</v>
      </c>
      <c r="L201" s="45"/>
      <c r="M201" s="221" t="s">
        <v>19</v>
      </c>
      <c r="N201" s="222" t="s">
        <v>43</v>
      </c>
      <c r="O201" s="85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5" t="s">
        <v>169</v>
      </c>
      <c r="AT201" s="225" t="s">
        <v>164</v>
      </c>
      <c r="AU201" s="225" t="s">
        <v>81</v>
      </c>
      <c r="AY201" s="18" t="s">
        <v>162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8" t="s">
        <v>79</v>
      </c>
      <c r="BK201" s="226">
        <f>ROUND(I201*H201,2)</f>
        <v>0</v>
      </c>
      <c r="BL201" s="18" t="s">
        <v>169</v>
      </c>
      <c r="BM201" s="225" t="s">
        <v>352</v>
      </c>
    </row>
    <row r="202" s="13" customFormat="1">
      <c r="A202" s="13"/>
      <c r="B202" s="227"/>
      <c r="C202" s="228"/>
      <c r="D202" s="229" t="s">
        <v>171</v>
      </c>
      <c r="E202" s="230" t="s">
        <v>19</v>
      </c>
      <c r="F202" s="231" t="s">
        <v>124</v>
      </c>
      <c r="G202" s="228"/>
      <c r="H202" s="232">
        <v>103.90000000000001</v>
      </c>
      <c r="I202" s="233"/>
      <c r="J202" s="228"/>
      <c r="K202" s="228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171</v>
      </c>
      <c r="AU202" s="238" t="s">
        <v>81</v>
      </c>
      <c r="AV202" s="13" t="s">
        <v>81</v>
      </c>
      <c r="AW202" s="13" t="s">
        <v>33</v>
      </c>
      <c r="AX202" s="13" t="s">
        <v>72</v>
      </c>
      <c r="AY202" s="238" t="s">
        <v>162</v>
      </c>
    </row>
    <row r="203" s="13" customFormat="1">
      <c r="A203" s="13"/>
      <c r="B203" s="227"/>
      <c r="C203" s="228"/>
      <c r="D203" s="229" t="s">
        <v>171</v>
      </c>
      <c r="E203" s="230" t="s">
        <v>19</v>
      </c>
      <c r="F203" s="231" t="s">
        <v>128</v>
      </c>
      <c r="G203" s="228"/>
      <c r="H203" s="232">
        <v>83.5</v>
      </c>
      <c r="I203" s="233"/>
      <c r="J203" s="228"/>
      <c r="K203" s="228"/>
      <c r="L203" s="234"/>
      <c r="M203" s="235"/>
      <c r="N203" s="236"/>
      <c r="O203" s="236"/>
      <c r="P203" s="236"/>
      <c r="Q203" s="236"/>
      <c r="R203" s="236"/>
      <c r="S203" s="236"/>
      <c r="T203" s="23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8" t="s">
        <v>171</v>
      </c>
      <c r="AU203" s="238" t="s">
        <v>81</v>
      </c>
      <c r="AV203" s="13" t="s">
        <v>81</v>
      </c>
      <c r="AW203" s="13" t="s">
        <v>33</v>
      </c>
      <c r="AX203" s="13" t="s">
        <v>72</v>
      </c>
      <c r="AY203" s="238" t="s">
        <v>162</v>
      </c>
    </row>
    <row r="204" s="14" customFormat="1">
      <c r="A204" s="14"/>
      <c r="B204" s="239"/>
      <c r="C204" s="240"/>
      <c r="D204" s="229" t="s">
        <v>171</v>
      </c>
      <c r="E204" s="241" t="s">
        <v>19</v>
      </c>
      <c r="F204" s="242" t="s">
        <v>174</v>
      </c>
      <c r="G204" s="240"/>
      <c r="H204" s="243">
        <v>187.40000000000001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9" t="s">
        <v>171</v>
      </c>
      <c r="AU204" s="249" t="s">
        <v>81</v>
      </c>
      <c r="AV204" s="14" t="s">
        <v>169</v>
      </c>
      <c r="AW204" s="14" t="s">
        <v>33</v>
      </c>
      <c r="AX204" s="14" t="s">
        <v>79</v>
      </c>
      <c r="AY204" s="249" t="s">
        <v>162</v>
      </c>
    </row>
    <row r="205" s="2" customFormat="1" ht="16.5" customHeight="1">
      <c r="A205" s="39"/>
      <c r="B205" s="40"/>
      <c r="C205" s="214" t="s">
        <v>353</v>
      </c>
      <c r="D205" s="214" t="s">
        <v>164</v>
      </c>
      <c r="E205" s="215" t="s">
        <v>354</v>
      </c>
      <c r="F205" s="216" t="s">
        <v>355</v>
      </c>
      <c r="G205" s="217" t="s">
        <v>97</v>
      </c>
      <c r="H205" s="218">
        <v>374.80000000000001</v>
      </c>
      <c r="I205" s="219"/>
      <c r="J205" s="220">
        <f>ROUND(I205*H205,2)</f>
        <v>0</v>
      </c>
      <c r="K205" s="216" t="s">
        <v>168</v>
      </c>
      <c r="L205" s="45"/>
      <c r="M205" s="221" t="s">
        <v>19</v>
      </c>
      <c r="N205" s="222" t="s">
        <v>43</v>
      </c>
      <c r="O205" s="85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5" t="s">
        <v>169</v>
      </c>
      <c r="AT205" s="225" t="s">
        <v>164</v>
      </c>
      <c r="AU205" s="225" t="s">
        <v>81</v>
      </c>
      <c r="AY205" s="18" t="s">
        <v>162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8" t="s">
        <v>79</v>
      </c>
      <c r="BK205" s="226">
        <f>ROUND(I205*H205,2)</f>
        <v>0</v>
      </c>
      <c r="BL205" s="18" t="s">
        <v>169</v>
      </c>
      <c r="BM205" s="225" t="s">
        <v>356</v>
      </c>
    </row>
    <row r="206" s="15" customFormat="1">
      <c r="A206" s="15"/>
      <c r="B206" s="250"/>
      <c r="C206" s="251"/>
      <c r="D206" s="229" t="s">
        <v>171</v>
      </c>
      <c r="E206" s="252" t="s">
        <v>19</v>
      </c>
      <c r="F206" s="253" t="s">
        <v>357</v>
      </c>
      <c r="G206" s="251"/>
      <c r="H206" s="252" t="s">
        <v>19</v>
      </c>
      <c r="I206" s="254"/>
      <c r="J206" s="251"/>
      <c r="K206" s="251"/>
      <c r="L206" s="255"/>
      <c r="M206" s="256"/>
      <c r="N206" s="257"/>
      <c r="O206" s="257"/>
      <c r="P206" s="257"/>
      <c r="Q206" s="257"/>
      <c r="R206" s="257"/>
      <c r="S206" s="257"/>
      <c r="T206" s="258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9" t="s">
        <v>171</v>
      </c>
      <c r="AU206" s="259" t="s">
        <v>81</v>
      </c>
      <c r="AV206" s="15" t="s">
        <v>79</v>
      </c>
      <c r="AW206" s="15" t="s">
        <v>33</v>
      </c>
      <c r="AX206" s="15" t="s">
        <v>72</v>
      </c>
      <c r="AY206" s="259" t="s">
        <v>162</v>
      </c>
    </row>
    <row r="207" s="13" customFormat="1">
      <c r="A207" s="13"/>
      <c r="B207" s="227"/>
      <c r="C207" s="228"/>
      <c r="D207" s="229" t="s">
        <v>171</v>
      </c>
      <c r="E207" s="230" t="s">
        <v>19</v>
      </c>
      <c r="F207" s="231" t="s">
        <v>358</v>
      </c>
      <c r="G207" s="228"/>
      <c r="H207" s="232">
        <v>207.80000000000001</v>
      </c>
      <c r="I207" s="233"/>
      <c r="J207" s="228"/>
      <c r="K207" s="228"/>
      <c r="L207" s="234"/>
      <c r="M207" s="235"/>
      <c r="N207" s="236"/>
      <c r="O207" s="236"/>
      <c r="P207" s="236"/>
      <c r="Q207" s="236"/>
      <c r="R207" s="236"/>
      <c r="S207" s="236"/>
      <c r="T207" s="23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8" t="s">
        <v>171</v>
      </c>
      <c r="AU207" s="238" t="s">
        <v>81</v>
      </c>
      <c r="AV207" s="13" t="s">
        <v>81</v>
      </c>
      <c r="AW207" s="13" t="s">
        <v>33</v>
      </c>
      <c r="AX207" s="13" t="s">
        <v>72</v>
      </c>
      <c r="AY207" s="238" t="s">
        <v>162</v>
      </c>
    </row>
    <row r="208" s="13" customFormat="1">
      <c r="A208" s="13"/>
      <c r="B208" s="227"/>
      <c r="C208" s="228"/>
      <c r="D208" s="229" t="s">
        <v>171</v>
      </c>
      <c r="E208" s="230" t="s">
        <v>19</v>
      </c>
      <c r="F208" s="231" t="s">
        <v>359</v>
      </c>
      <c r="G208" s="228"/>
      <c r="H208" s="232">
        <v>167</v>
      </c>
      <c r="I208" s="233"/>
      <c r="J208" s="228"/>
      <c r="K208" s="228"/>
      <c r="L208" s="234"/>
      <c r="M208" s="235"/>
      <c r="N208" s="236"/>
      <c r="O208" s="236"/>
      <c r="P208" s="236"/>
      <c r="Q208" s="236"/>
      <c r="R208" s="236"/>
      <c r="S208" s="236"/>
      <c r="T208" s="23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8" t="s">
        <v>171</v>
      </c>
      <c r="AU208" s="238" t="s">
        <v>81</v>
      </c>
      <c r="AV208" s="13" t="s">
        <v>81</v>
      </c>
      <c r="AW208" s="13" t="s">
        <v>33</v>
      </c>
      <c r="AX208" s="13" t="s">
        <v>72</v>
      </c>
      <c r="AY208" s="238" t="s">
        <v>162</v>
      </c>
    </row>
    <row r="209" s="14" customFormat="1">
      <c r="A209" s="14"/>
      <c r="B209" s="239"/>
      <c r="C209" s="240"/>
      <c r="D209" s="229" t="s">
        <v>171</v>
      </c>
      <c r="E209" s="241" t="s">
        <v>19</v>
      </c>
      <c r="F209" s="242" t="s">
        <v>174</v>
      </c>
      <c r="G209" s="240"/>
      <c r="H209" s="243">
        <v>374.80000000000001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9" t="s">
        <v>171</v>
      </c>
      <c r="AU209" s="249" t="s">
        <v>81</v>
      </c>
      <c r="AV209" s="14" t="s">
        <v>169</v>
      </c>
      <c r="AW209" s="14" t="s">
        <v>33</v>
      </c>
      <c r="AX209" s="14" t="s">
        <v>79</v>
      </c>
      <c r="AY209" s="249" t="s">
        <v>162</v>
      </c>
    </row>
    <row r="210" s="2" customFormat="1" ht="16.5" customHeight="1">
      <c r="A210" s="39"/>
      <c r="B210" s="40"/>
      <c r="C210" s="214" t="s">
        <v>360</v>
      </c>
      <c r="D210" s="214" t="s">
        <v>164</v>
      </c>
      <c r="E210" s="215" t="s">
        <v>361</v>
      </c>
      <c r="F210" s="216" t="s">
        <v>362</v>
      </c>
      <c r="G210" s="217" t="s">
        <v>101</v>
      </c>
      <c r="H210" s="218">
        <v>4</v>
      </c>
      <c r="I210" s="219"/>
      <c r="J210" s="220">
        <f>ROUND(I210*H210,2)</f>
        <v>0</v>
      </c>
      <c r="K210" s="216" t="s">
        <v>19</v>
      </c>
      <c r="L210" s="45"/>
      <c r="M210" s="221" t="s">
        <v>19</v>
      </c>
      <c r="N210" s="222" t="s">
        <v>43</v>
      </c>
      <c r="O210" s="85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5" t="s">
        <v>169</v>
      </c>
      <c r="AT210" s="225" t="s">
        <v>164</v>
      </c>
      <c r="AU210" s="225" t="s">
        <v>81</v>
      </c>
      <c r="AY210" s="18" t="s">
        <v>162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8" t="s">
        <v>79</v>
      </c>
      <c r="BK210" s="226">
        <f>ROUND(I210*H210,2)</f>
        <v>0</v>
      </c>
      <c r="BL210" s="18" t="s">
        <v>169</v>
      </c>
      <c r="BM210" s="225" t="s">
        <v>363</v>
      </c>
    </row>
    <row r="211" s="13" customFormat="1">
      <c r="A211" s="13"/>
      <c r="B211" s="227"/>
      <c r="C211" s="228"/>
      <c r="D211" s="229" t="s">
        <v>171</v>
      </c>
      <c r="E211" s="230" t="s">
        <v>19</v>
      </c>
      <c r="F211" s="231" t="s">
        <v>364</v>
      </c>
      <c r="G211" s="228"/>
      <c r="H211" s="232">
        <v>4</v>
      </c>
      <c r="I211" s="233"/>
      <c r="J211" s="228"/>
      <c r="K211" s="228"/>
      <c r="L211" s="234"/>
      <c r="M211" s="235"/>
      <c r="N211" s="236"/>
      <c r="O211" s="236"/>
      <c r="P211" s="236"/>
      <c r="Q211" s="236"/>
      <c r="R211" s="236"/>
      <c r="S211" s="236"/>
      <c r="T211" s="23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8" t="s">
        <v>171</v>
      </c>
      <c r="AU211" s="238" t="s">
        <v>81</v>
      </c>
      <c r="AV211" s="13" t="s">
        <v>81</v>
      </c>
      <c r="AW211" s="13" t="s">
        <v>33</v>
      </c>
      <c r="AX211" s="13" t="s">
        <v>79</v>
      </c>
      <c r="AY211" s="238" t="s">
        <v>162</v>
      </c>
    </row>
    <row r="212" s="12" customFormat="1" ht="22.8" customHeight="1">
      <c r="A212" s="12"/>
      <c r="B212" s="198"/>
      <c r="C212" s="199"/>
      <c r="D212" s="200" t="s">
        <v>71</v>
      </c>
      <c r="E212" s="212" t="s">
        <v>169</v>
      </c>
      <c r="F212" s="212" t="s">
        <v>365</v>
      </c>
      <c r="G212" s="199"/>
      <c r="H212" s="199"/>
      <c r="I212" s="202"/>
      <c r="J212" s="213">
        <f>BK212</f>
        <v>0</v>
      </c>
      <c r="K212" s="199"/>
      <c r="L212" s="204"/>
      <c r="M212" s="205"/>
      <c r="N212" s="206"/>
      <c r="O212" s="206"/>
      <c r="P212" s="207">
        <f>SUM(P213:P234)</f>
        <v>0</v>
      </c>
      <c r="Q212" s="206"/>
      <c r="R212" s="207">
        <f>SUM(R213:R234)</f>
        <v>0.47839999999999999</v>
      </c>
      <c r="S212" s="206"/>
      <c r="T212" s="208">
        <f>SUM(T213:T234)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9" t="s">
        <v>79</v>
      </c>
      <c r="AT212" s="210" t="s">
        <v>71</v>
      </c>
      <c r="AU212" s="210" t="s">
        <v>79</v>
      </c>
      <c r="AY212" s="209" t="s">
        <v>162</v>
      </c>
      <c r="BK212" s="211">
        <f>SUM(BK213:BK234)</f>
        <v>0</v>
      </c>
    </row>
    <row r="213" s="2" customFormat="1" ht="16.5" customHeight="1">
      <c r="A213" s="39"/>
      <c r="B213" s="40"/>
      <c r="C213" s="214" t="s">
        <v>366</v>
      </c>
      <c r="D213" s="214" t="s">
        <v>164</v>
      </c>
      <c r="E213" s="215" t="s">
        <v>367</v>
      </c>
      <c r="F213" s="216" t="s">
        <v>368</v>
      </c>
      <c r="G213" s="217" t="s">
        <v>101</v>
      </c>
      <c r="H213" s="218">
        <v>57.869999999999997</v>
      </c>
      <c r="I213" s="219"/>
      <c r="J213" s="220">
        <f>ROUND(I213*H213,2)</f>
        <v>0</v>
      </c>
      <c r="K213" s="216" t="s">
        <v>168</v>
      </c>
      <c r="L213" s="45"/>
      <c r="M213" s="221" t="s">
        <v>19</v>
      </c>
      <c r="N213" s="222" t="s">
        <v>43</v>
      </c>
      <c r="O213" s="85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5" t="s">
        <v>169</v>
      </c>
      <c r="AT213" s="225" t="s">
        <v>164</v>
      </c>
      <c r="AU213" s="225" t="s">
        <v>81</v>
      </c>
      <c r="AY213" s="18" t="s">
        <v>162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8" t="s">
        <v>79</v>
      </c>
      <c r="BK213" s="226">
        <f>ROUND(I213*H213,2)</f>
        <v>0</v>
      </c>
      <c r="BL213" s="18" t="s">
        <v>169</v>
      </c>
      <c r="BM213" s="225" t="s">
        <v>369</v>
      </c>
    </row>
    <row r="214" s="15" customFormat="1">
      <c r="A214" s="15"/>
      <c r="B214" s="250"/>
      <c r="C214" s="251"/>
      <c r="D214" s="229" t="s">
        <v>171</v>
      </c>
      <c r="E214" s="252" t="s">
        <v>19</v>
      </c>
      <c r="F214" s="253" t="s">
        <v>370</v>
      </c>
      <c r="G214" s="251"/>
      <c r="H214" s="252" t="s">
        <v>19</v>
      </c>
      <c r="I214" s="254"/>
      <c r="J214" s="251"/>
      <c r="K214" s="251"/>
      <c r="L214" s="255"/>
      <c r="M214" s="256"/>
      <c r="N214" s="257"/>
      <c r="O214" s="257"/>
      <c r="P214" s="257"/>
      <c r="Q214" s="257"/>
      <c r="R214" s="257"/>
      <c r="S214" s="257"/>
      <c r="T214" s="258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9" t="s">
        <v>171</v>
      </c>
      <c r="AU214" s="259" t="s">
        <v>81</v>
      </c>
      <c r="AV214" s="15" t="s">
        <v>79</v>
      </c>
      <c r="AW214" s="15" t="s">
        <v>33</v>
      </c>
      <c r="AX214" s="15" t="s">
        <v>72</v>
      </c>
      <c r="AY214" s="259" t="s">
        <v>162</v>
      </c>
    </row>
    <row r="215" s="13" customFormat="1">
      <c r="A215" s="13"/>
      <c r="B215" s="227"/>
      <c r="C215" s="228"/>
      <c r="D215" s="229" t="s">
        <v>171</v>
      </c>
      <c r="E215" s="230" t="s">
        <v>19</v>
      </c>
      <c r="F215" s="231" t="s">
        <v>252</v>
      </c>
      <c r="G215" s="228"/>
      <c r="H215" s="232">
        <v>30.059999999999999</v>
      </c>
      <c r="I215" s="233"/>
      <c r="J215" s="228"/>
      <c r="K215" s="228"/>
      <c r="L215" s="234"/>
      <c r="M215" s="235"/>
      <c r="N215" s="236"/>
      <c r="O215" s="236"/>
      <c r="P215" s="236"/>
      <c r="Q215" s="236"/>
      <c r="R215" s="236"/>
      <c r="S215" s="236"/>
      <c r="T215" s="23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8" t="s">
        <v>171</v>
      </c>
      <c r="AU215" s="238" t="s">
        <v>81</v>
      </c>
      <c r="AV215" s="13" t="s">
        <v>81</v>
      </c>
      <c r="AW215" s="13" t="s">
        <v>33</v>
      </c>
      <c r="AX215" s="13" t="s">
        <v>72</v>
      </c>
      <c r="AY215" s="238" t="s">
        <v>162</v>
      </c>
    </row>
    <row r="216" s="13" customFormat="1">
      <c r="A216" s="13"/>
      <c r="B216" s="227"/>
      <c r="C216" s="228"/>
      <c r="D216" s="229" t="s">
        <v>171</v>
      </c>
      <c r="E216" s="230" t="s">
        <v>19</v>
      </c>
      <c r="F216" s="231" t="s">
        <v>253</v>
      </c>
      <c r="G216" s="228"/>
      <c r="H216" s="232">
        <v>27.809999999999999</v>
      </c>
      <c r="I216" s="233"/>
      <c r="J216" s="228"/>
      <c r="K216" s="228"/>
      <c r="L216" s="234"/>
      <c r="M216" s="235"/>
      <c r="N216" s="236"/>
      <c r="O216" s="236"/>
      <c r="P216" s="236"/>
      <c r="Q216" s="236"/>
      <c r="R216" s="236"/>
      <c r="S216" s="236"/>
      <c r="T216" s="23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8" t="s">
        <v>171</v>
      </c>
      <c r="AU216" s="238" t="s">
        <v>81</v>
      </c>
      <c r="AV216" s="13" t="s">
        <v>81</v>
      </c>
      <c r="AW216" s="13" t="s">
        <v>33</v>
      </c>
      <c r="AX216" s="13" t="s">
        <v>72</v>
      </c>
      <c r="AY216" s="238" t="s">
        <v>162</v>
      </c>
    </row>
    <row r="217" s="14" customFormat="1">
      <c r="A217" s="14"/>
      <c r="B217" s="239"/>
      <c r="C217" s="240"/>
      <c r="D217" s="229" t="s">
        <v>171</v>
      </c>
      <c r="E217" s="241" t="s">
        <v>99</v>
      </c>
      <c r="F217" s="242" t="s">
        <v>174</v>
      </c>
      <c r="G217" s="240"/>
      <c r="H217" s="243">
        <v>57.869999999999997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9" t="s">
        <v>171</v>
      </c>
      <c r="AU217" s="249" t="s">
        <v>81</v>
      </c>
      <c r="AV217" s="14" t="s">
        <v>169</v>
      </c>
      <c r="AW217" s="14" t="s">
        <v>33</v>
      </c>
      <c r="AX217" s="14" t="s">
        <v>79</v>
      </c>
      <c r="AY217" s="249" t="s">
        <v>162</v>
      </c>
    </row>
    <row r="218" s="2" customFormat="1" ht="21.75" customHeight="1">
      <c r="A218" s="39"/>
      <c r="B218" s="40"/>
      <c r="C218" s="214" t="s">
        <v>371</v>
      </c>
      <c r="D218" s="214" t="s">
        <v>164</v>
      </c>
      <c r="E218" s="215" t="s">
        <v>372</v>
      </c>
      <c r="F218" s="216" t="s">
        <v>373</v>
      </c>
      <c r="G218" s="217" t="s">
        <v>101</v>
      </c>
      <c r="H218" s="218">
        <v>90.881</v>
      </c>
      <c r="I218" s="219"/>
      <c r="J218" s="220">
        <f>ROUND(I218*H218,2)</f>
        <v>0</v>
      </c>
      <c r="K218" s="216" t="s">
        <v>168</v>
      </c>
      <c r="L218" s="45"/>
      <c r="M218" s="221" t="s">
        <v>19</v>
      </c>
      <c r="N218" s="222" t="s">
        <v>43</v>
      </c>
      <c r="O218" s="85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5" t="s">
        <v>169</v>
      </c>
      <c r="AT218" s="225" t="s">
        <v>164</v>
      </c>
      <c r="AU218" s="225" t="s">
        <v>81</v>
      </c>
      <c r="AY218" s="18" t="s">
        <v>162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8" t="s">
        <v>79</v>
      </c>
      <c r="BK218" s="226">
        <f>ROUND(I218*H218,2)</f>
        <v>0</v>
      </c>
      <c r="BL218" s="18" t="s">
        <v>169</v>
      </c>
      <c r="BM218" s="225" t="s">
        <v>374</v>
      </c>
    </row>
    <row r="219" s="13" customFormat="1">
      <c r="A219" s="13"/>
      <c r="B219" s="227"/>
      <c r="C219" s="228"/>
      <c r="D219" s="229" t="s">
        <v>171</v>
      </c>
      <c r="E219" s="230" t="s">
        <v>19</v>
      </c>
      <c r="F219" s="231" t="s">
        <v>375</v>
      </c>
      <c r="G219" s="228"/>
      <c r="H219" s="232">
        <v>17.143999999999998</v>
      </c>
      <c r="I219" s="233"/>
      <c r="J219" s="228"/>
      <c r="K219" s="228"/>
      <c r="L219" s="234"/>
      <c r="M219" s="235"/>
      <c r="N219" s="236"/>
      <c r="O219" s="236"/>
      <c r="P219" s="236"/>
      <c r="Q219" s="236"/>
      <c r="R219" s="236"/>
      <c r="S219" s="236"/>
      <c r="T219" s="23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8" t="s">
        <v>171</v>
      </c>
      <c r="AU219" s="238" t="s">
        <v>81</v>
      </c>
      <c r="AV219" s="13" t="s">
        <v>81</v>
      </c>
      <c r="AW219" s="13" t="s">
        <v>33</v>
      </c>
      <c r="AX219" s="13" t="s">
        <v>72</v>
      </c>
      <c r="AY219" s="238" t="s">
        <v>162</v>
      </c>
    </row>
    <row r="220" s="13" customFormat="1">
      <c r="A220" s="13"/>
      <c r="B220" s="227"/>
      <c r="C220" s="228"/>
      <c r="D220" s="229" t="s">
        <v>171</v>
      </c>
      <c r="E220" s="230" t="s">
        <v>19</v>
      </c>
      <c r="F220" s="231" t="s">
        <v>376</v>
      </c>
      <c r="G220" s="228"/>
      <c r="H220" s="232">
        <v>17.535</v>
      </c>
      <c r="I220" s="233"/>
      <c r="J220" s="228"/>
      <c r="K220" s="228"/>
      <c r="L220" s="234"/>
      <c r="M220" s="235"/>
      <c r="N220" s="236"/>
      <c r="O220" s="236"/>
      <c r="P220" s="236"/>
      <c r="Q220" s="236"/>
      <c r="R220" s="236"/>
      <c r="S220" s="236"/>
      <c r="T220" s="23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8" t="s">
        <v>171</v>
      </c>
      <c r="AU220" s="238" t="s">
        <v>81</v>
      </c>
      <c r="AV220" s="13" t="s">
        <v>81</v>
      </c>
      <c r="AW220" s="13" t="s">
        <v>33</v>
      </c>
      <c r="AX220" s="13" t="s">
        <v>72</v>
      </c>
      <c r="AY220" s="238" t="s">
        <v>162</v>
      </c>
    </row>
    <row r="221" s="15" customFormat="1">
      <c r="A221" s="15"/>
      <c r="B221" s="250"/>
      <c r="C221" s="251"/>
      <c r="D221" s="229" t="s">
        <v>171</v>
      </c>
      <c r="E221" s="252" t="s">
        <v>19</v>
      </c>
      <c r="F221" s="253" t="s">
        <v>254</v>
      </c>
      <c r="G221" s="251"/>
      <c r="H221" s="252" t="s">
        <v>19</v>
      </c>
      <c r="I221" s="254"/>
      <c r="J221" s="251"/>
      <c r="K221" s="251"/>
      <c r="L221" s="255"/>
      <c r="M221" s="256"/>
      <c r="N221" s="257"/>
      <c r="O221" s="257"/>
      <c r="P221" s="257"/>
      <c r="Q221" s="257"/>
      <c r="R221" s="257"/>
      <c r="S221" s="257"/>
      <c r="T221" s="258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9" t="s">
        <v>171</v>
      </c>
      <c r="AU221" s="259" t="s">
        <v>81</v>
      </c>
      <c r="AV221" s="15" t="s">
        <v>79</v>
      </c>
      <c r="AW221" s="15" t="s">
        <v>33</v>
      </c>
      <c r="AX221" s="15" t="s">
        <v>72</v>
      </c>
      <c r="AY221" s="259" t="s">
        <v>162</v>
      </c>
    </row>
    <row r="222" s="13" customFormat="1">
      <c r="A222" s="13"/>
      <c r="B222" s="227"/>
      <c r="C222" s="228"/>
      <c r="D222" s="229" t="s">
        <v>171</v>
      </c>
      <c r="E222" s="230" t="s">
        <v>19</v>
      </c>
      <c r="F222" s="231" t="s">
        <v>377</v>
      </c>
      <c r="G222" s="228"/>
      <c r="H222" s="232">
        <v>32.901000000000003</v>
      </c>
      <c r="I222" s="233"/>
      <c r="J222" s="228"/>
      <c r="K222" s="228"/>
      <c r="L222" s="234"/>
      <c r="M222" s="235"/>
      <c r="N222" s="236"/>
      <c r="O222" s="236"/>
      <c r="P222" s="236"/>
      <c r="Q222" s="236"/>
      <c r="R222" s="236"/>
      <c r="S222" s="236"/>
      <c r="T222" s="23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8" t="s">
        <v>171</v>
      </c>
      <c r="AU222" s="238" t="s">
        <v>81</v>
      </c>
      <c r="AV222" s="13" t="s">
        <v>81</v>
      </c>
      <c r="AW222" s="13" t="s">
        <v>33</v>
      </c>
      <c r="AX222" s="13" t="s">
        <v>72</v>
      </c>
      <c r="AY222" s="238" t="s">
        <v>162</v>
      </c>
    </row>
    <row r="223" s="13" customFormat="1">
      <c r="A223" s="13"/>
      <c r="B223" s="227"/>
      <c r="C223" s="228"/>
      <c r="D223" s="229" t="s">
        <v>171</v>
      </c>
      <c r="E223" s="230" t="s">
        <v>19</v>
      </c>
      <c r="F223" s="231" t="s">
        <v>378</v>
      </c>
      <c r="G223" s="228"/>
      <c r="H223" s="232">
        <v>18.925999999999998</v>
      </c>
      <c r="I223" s="233"/>
      <c r="J223" s="228"/>
      <c r="K223" s="228"/>
      <c r="L223" s="234"/>
      <c r="M223" s="235"/>
      <c r="N223" s="236"/>
      <c r="O223" s="236"/>
      <c r="P223" s="236"/>
      <c r="Q223" s="236"/>
      <c r="R223" s="236"/>
      <c r="S223" s="236"/>
      <c r="T223" s="23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8" t="s">
        <v>171</v>
      </c>
      <c r="AU223" s="238" t="s">
        <v>81</v>
      </c>
      <c r="AV223" s="13" t="s">
        <v>81</v>
      </c>
      <c r="AW223" s="13" t="s">
        <v>33</v>
      </c>
      <c r="AX223" s="13" t="s">
        <v>72</v>
      </c>
      <c r="AY223" s="238" t="s">
        <v>162</v>
      </c>
    </row>
    <row r="224" s="15" customFormat="1">
      <c r="A224" s="15"/>
      <c r="B224" s="250"/>
      <c r="C224" s="251"/>
      <c r="D224" s="229" t="s">
        <v>171</v>
      </c>
      <c r="E224" s="252" t="s">
        <v>19</v>
      </c>
      <c r="F224" s="253" t="s">
        <v>379</v>
      </c>
      <c r="G224" s="251"/>
      <c r="H224" s="252" t="s">
        <v>19</v>
      </c>
      <c r="I224" s="254"/>
      <c r="J224" s="251"/>
      <c r="K224" s="251"/>
      <c r="L224" s="255"/>
      <c r="M224" s="256"/>
      <c r="N224" s="257"/>
      <c r="O224" s="257"/>
      <c r="P224" s="257"/>
      <c r="Q224" s="257"/>
      <c r="R224" s="257"/>
      <c r="S224" s="257"/>
      <c r="T224" s="258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9" t="s">
        <v>171</v>
      </c>
      <c r="AU224" s="259" t="s">
        <v>81</v>
      </c>
      <c r="AV224" s="15" t="s">
        <v>79</v>
      </c>
      <c r="AW224" s="15" t="s">
        <v>33</v>
      </c>
      <c r="AX224" s="15" t="s">
        <v>72</v>
      </c>
      <c r="AY224" s="259" t="s">
        <v>162</v>
      </c>
    </row>
    <row r="225" s="13" customFormat="1">
      <c r="A225" s="13"/>
      <c r="B225" s="227"/>
      <c r="C225" s="228"/>
      <c r="D225" s="229" t="s">
        <v>171</v>
      </c>
      <c r="E225" s="230" t="s">
        <v>19</v>
      </c>
      <c r="F225" s="231" t="s">
        <v>380</v>
      </c>
      <c r="G225" s="228"/>
      <c r="H225" s="232">
        <v>4.375</v>
      </c>
      <c r="I225" s="233"/>
      <c r="J225" s="228"/>
      <c r="K225" s="228"/>
      <c r="L225" s="234"/>
      <c r="M225" s="235"/>
      <c r="N225" s="236"/>
      <c r="O225" s="236"/>
      <c r="P225" s="236"/>
      <c r="Q225" s="236"/>
      <c r="R225" s="236"/>
      <c r="S225" s="236"/>
      <c r="T225" s="23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8" t="s">
        <v>171</v>
      </c>
      <c r="AU225" s="238" t="s">
        <v>81</v>
      </c>
      <c r="AV225" s="13" t="s">
        <v>81</v>
      </c>
      <c r="AW225" s="13" t="s">
        <v>33</v>
      </c>
      <c r="AX225" s="13" t="s">
        <v>72</v>
      </c>
      <c r="AY225" s="238" t="s">
        <v>162</v>
      </c>
    </row>
    <row r="226" s="14" customFormat="1">
      <c r="A226" s="14"/>
      <c r="B226" s="239"/>
      <c r="C226" s="240"/>
      <c r="D226" s="229" t="s">
        <v>171</v>
      </c>
      <c r="E226" s="241" t="s">
        <v>116</v>
      </c>
      <c r="F226" s="242" t="s">
        <v>174</v>
      </c>
      <c r="G226" s="240"/>
      <c r="H226" s="243">
        <v>90.881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9" t="s">
        <v>171</v>
      </c>
      <c r="AU226" s="249" t="s">
        <v>81</v>
      </c>
      <c r="AV226" s="14" t="s">
        <v>169</v>
      </c>
      <c r="AW226" s="14" t="s">
        <v>33</v>
      </c>
      <c r="AX226" s="14" t="s">
        <v>79</v>
      </c>
      <c r="AY226" s="249" t="s">
        <v>162</v>
      </c>
    </row>
    <row r="227" s="2" customFormat="1" ht="16.5" customHeight="1">
      <c r="A227" s="39"/>
      <c r="B227" s="40"/>
      <c r="C227" s="214" t="s">
        <v>381</v>
      </c>
      <c r="D227" s="214" t="s">
        <v>164</v>
      </c>
      <c r="E227" s="215" t="s">
        <v>382</v>
      </c>
      <c r="F227" s="216" t="s">
        <v>383</v>
      </c>
      <c r="G227" s="217" t="s">
        <v>208</v>
      </c>
      <c r="H227" s="218">
        <v>9</v>
      </c>
      <c r="I227" s="219"/>
      <c r="J227" s="220">
        <f>ROUND(I227*H227,2)</f>
        <v>0</v>
      </c>
      <c r="K227" s="216" t="s">
        <v>168</v>
      </c>
      <c r="L227" s="45"/>
      <c r="M227" s="221" t="s">
        <v>19</v>
      </c>
      <c r="N227" s="222" t="s">
        <v>43</v>
      </c>
      <c r="O227" s="85"/>
      <c r="P227" s="223">
        <f>O227*H227</f>
        <v>0</v>
      </c>
      <c r="Q227" s="223">
        <v>0.0066</v>
      </c>
      <c r="R227" s="223">
        <f>Q227*H227</f>
        <v>0.059400000000000001</v>
      </c>
      <c r="S227" s="223">
        <v>0</v>
      </c>
      <c r="T227" s="224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5" t="s">
        <v>169</v>
      </c>
      <c r="AT227" s="225" t="s">
        <v>164</v>
      </c>
      <c r="AU227" s="225" t="s">
        <v>81</v>
      </c>
      <c r="AY227" s="18" t="s">
        <v>162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8" t="s">
        <v>79</v>
      </c>
      <c r="BK227" s="226">
        <f>ROUND(I227*H227,2)</f>
        <v>0</v>
      </c>
      <c r="BL227" s="18" t="s">
        <v>169</v>
      </c>
      <c r="BM227" s="225" t="s">
        <v>384</v>
      </c>
    </row>
    <row r="228" s="2" customFormat="1" ht="16.5" customHeight="1">
      <c r="A228" s="39"/>
      <c r="B228" s="40"/>
      <c r="C228" s="260" t="s">
        <v>385</v>
      </c>
      <c r="D228" s="260" t="s">
        <v>330</v>
      </c>
      <c r="E228" s="261" t="s">
        <v>386</v>
      </c>
      <c r="F228" s="262" t="s">
        <v>387</v>
      </c>
      <c r="G228" s="263" t="s">
        <v>208</v>
      </c>
      <c r="H228" s="264">
        <v>2</v>
      </c>
      <c r="I228" s="265"/>
      <c r="J228" s="266">
        <f>ROUND(I228*H228,2)</f>
        <v>0</v>
      </c>
      <c r="K228" s="262" t="s">
        <v>168</v>
      </c>
      <c r="L228" s="267"/>
      <c r="M228" s="268" t="s">
        <v>19</v>
      </c>
      <c r="N228" s="269" t="s">
        <v>43</v>
      </c>
      <c r="O228" s="85"/>
      <c r="P228" s="223">
        <f>O228*H228</f>
        <v>0</v>
      </c>
      <c r="Q228" s="223">
        <v>0.028000000000000001</v>
      </c>
      <c r="R228" s="223">
        <f>Q228*H228</f>
        <v>0.056000000000000001</v>
      </c>
      <c r="S228" s="223">
        <v>0</v>
      </c>
      <c r="T228" s="224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5" t="s">
        <v>201</v>
      </c>
      <c r="AT228" s="225" t="s">
        <v>330</v>
      </c>
      <c r="AU228" s="225" t="s">
        <v>81</v>
      </c>
      <c r="AY228" s="18" t="s">
        <v>162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8" t="s">
        <v>79</v>
      </c>
      <c r="BK228" s="226">
        <f>ROUND(I228*H228,2)</f>
        <v>0</v>
      </c>
      <c r="BL228" s="18" t="s">
        <v>169</v>
      </c>
      <c r="BM228" s="225" t="s">
        <v>388</v>
      </c>
    </row>
    <row r="229" s="2" customFormat="1" ht="16.5" customHeight="1">
      <c r="A229" s="39"/>
      <c r="B229" s="40"/>
      <c r="C229" s="260" t="s">
        <v>389</v>
      </c>
      <c r="D229" s="260" t="s">
        <v>330</v>
      </c>
      <c r="E229" s="261" t="s">
        <v>390</v>
      </c>
      <c r="F229" s="262" t="s">
        <v>391</v>
      </c>
      <c r="G229" s="263" t="s">
        <v>208</v>
      </c>
      <c r="H229" s="264">
        <v>1</v>
      </c>
      <c r="I229" s="265"/>
      <c r="J229" s="266">
        <f>ROUND(I229*H229,2)</f>
        <v>0</v>
      </c>
      <c r="K229" s="262" t="s">
        <v>168</v>
      </c>
      <c r="L229" s="267"/>
      <c r="M229" s="268" t="s">
        <v>19</v>
      </c>
      <c r="N229" s="269" t="s">
        <v>43</v>
      </c>
      <c r="O229" s="85"/>
      <c r="P229" s="223">
        <f>O229*H229</f>
        <v>0</v>
      </c>
      <c r="Q229" s="223">
        <v>0.040000000000000001</v>
      </c>
      <c r="R229" s="223">
        <f>Q229*H229</f>
        <v>0.040000000000000001</v>
      </c>
      <c r="S229" s="223">
        <v>0</v>
      </c>
      <c r="T229" s="224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5" t="s">
        <v>201</v>
      </c>
      <c r="AT229" s="225" t="s">
        <v>330</v>
      </c>
      <c r="AU229" s="225" t="s">
        <v>81</v>
      </c>
      <c r="AY229" s="18" t="s">
        <v>162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8" t="s">
        <v>79</v>
      </c>
      <c r="BK229" s="226">
        <f>ROUND(I229*H229,2)</f>
        <v>0</v>
      </c>
      <c r="BL229" s="18" t="s">
        <v>169</v>
      </c>
      <c r="BM229" s="225" t="s">
        <v>392</v>
      </c>
    </row>
    <row r="230" s="2" customFormat="1" ht="16.5" customHeight="1">
      <c r="A230" s="39"/>
      <c r="B230" s="40"/>
      <c r="C230" s="260" t="s">
        <v>393</v>
      </c>
      <c r="D230" s="260" t="s">
        <v>330</v>
      </c>
      <c r="E230" s="261" t="s">
        <v>394</v>
      </c>
      <c r="F230" s="262" t="s">
        <v>395</v>
      </c>
      <c r="G230" s="263" t="s">
        <v>208</v>
      </c>
      <c r="H230" s="264">
        <v>5</v>
      </c>
      <c r="I230" s="265"/>
      <c r="J230" s="266">
        <f>ROUND(I230*H230,2)</f>
        <v>0</v>
      </c>
      <c r="K230" s="262" t="s">
        <v>168</v>
      </c>
      <c r="L230" s="267"/>
      <c r="M230" s="268" t="s">
        <v>19</v>
      </c>
      <c r="N230" s="269" t="s">
        <v>43</v>
      </c>
      <c r="O230" s="85"/>
      <c r="P230" s="223">
        <f>O230*H230</f>
        <v>0</v>
      </c>
      <c r="Q230" s="223">
        <v>0.050999999999999997</v>
      </c>
      <c r="R230" s="223">
        <f>Q230*H230</f>
        <v>0.255</v>
      </c>
      <c r="S230" s="223">
        <v>0</v>
      </c>
      <c r="T230" s="224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5" t="s">
        <v>201</v>
      </c>
      <c r="AT230" s="225" t="s">
        <v>330</v>
      </c>
      <c r="AU230" s="225" t="s">
        <v>81</v>
      </c>
      <c r="AY230" s="18" t="s">
        <v>162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8" t="s">
        <v>79</v>
      </c>
      <c r="BK230" s="226">
        <f>ROUND(I230*H230,2)</f>
        <v>0</v>
      </c>
      <c r="BL230" s="18" t="s">
        <v>169</v>
      </c>
      <c r="BM230" s="225" t="s">
        <v>396</v>
      </c>
    </row>
    <row r="231" s="13" customFormat="1">
      <c r="A231" s="13"/>
      <c r="B231" s="227"/>
      <c r="C231" s="228"/>
      <c r="D231" s="229" t="s">
        <v>171</v>
      </c>
      <c r="E231" s="230" t="s">
        <v>19</v>
      </c>
      <c r="F231" s="231" t="s">
        <v>397</v>
      </c>
      <c r="G231" s="228"/>
      <c r="H231" s="232">
        <v>1</v>
      </c>
      <c r="I231" s="233"/>
      <c r="J231" s="228"/>
      <c r="K231" s="228"/>
      <c r="L231" s="234"/>
      <c r="M231" s="235"/>
      <c r="N231" s="236"/>
      <c r="O231" s="236"/>
      <c r="P231" s="236"/>
      <c r="Q231" s="236"/>
      <c r="R231" s="236"/>
      <c r="S231" s="236"/>
      <c r="T231" s="23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8" t="s">
        <v>171</v>
      </c>
      <c r="AU231" s="238" t="s">
        <v>81</v>
      </c>
      <c r="AV231" s="13" t="s">
        <v>81</v>
      </c>
      <c r="AW231" s="13" t="s">
        <v>33</v>
      </c>
      <c r="AX231" s="13" t="s">
        <v>72</v>
      </c>
      <c r="AY231" s="238" t="s">
        <v>162</v>
      </c>
    </row>
    <row r="232" s="13" customFormat="1">
      <c r="A232" s="13"/>
      <c r="B232" s="227"/>
      <c r="C232" s="228"/>
      <c r="D232" s="229" t="s">
        <v>171</v>
      </c>
      <c r="E232" s="230" t="s">
        <v>19</v>
      </c>
      <c r="F232" s="231" t="s">
        <v>398</v>
      </c>
      <c r="G232" s="228"/>
      <c r="H232" s="232">
        <v>4</v>
      </c>
      <c r="I232" s="233"/>
      <c r="J232" s="228"/>
      <c r="K232" s="228"/>
      <c r="L232" s="234"/>
      <c r="M232" s="235"/>
      <c r="N232" s="236"/>
      <c r="O232" s="236"/>
      <c r="P232" s="236"/>
      <c r="Q232" s="236"/>
      <c r="R232" s="236"/>
      <c r="S232" s="236"/>
      <c r="T232" s="23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8" t="s">
        <v>171</v>
      </c>
      <c r="AU232" s="238" t="s">
        <v>81</v>
      </c>
      <c r="AV232" s="13" t="s">
        <v>81</v>
      </c>
      <c r="AW232" s="13" t="s">
        <v>33</v>
      </c>
      <c r="AX232" s="13" t="s">
        <v>72</v>
      </c>
      <c r="AY232" s="238" t="s">
        <v>162</v>
      </c>
    </row>
    <row r="233" s="14" customFormat="1">
      <c r="A233" s="14"/>
      <c r="B233" s="239"/>
      <c r="C233" s="240"/>
      <c r="D233" s="229" t="s">
        <v>171</v>
      </c>
      <c r="E233" s="241" t="s">
        <v>19</v>
      </c>
      <c r="F233" s="242" t="s">
        <v>174</v>
      </c>
      <c r="G233" s="240"/>
      <c r="H233" s="243">
        <v>5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9" t="s">
        <v>171</v>
      </c>
      <c r="AU233" s="249" t="s">
        <v>81</v>
      </c>
      <c r="AV233" s="14" t="s">
        <v>169</v>
      </c>
      <c r="AW233" s="14" t="s">
        <v>33</v>
      </c>
      <c r="AX233" s="14" t="s">
        <v>79</v>
      </c>
      <c r="AY233" s="249" t="s">
        <v>162</v>
      </c>
    </row>
    <row r="234" s="2" customFormat="1" ht="16.5" customHeight="1">
      <c r="A234" s="39"/>
      <c r="B234" s="40"/>
      <c r="C234" s="260" t="s">
        <v>399</v>
      </c>
      <c r="D234" s="260" t="s">
        <v>330</v>
      </c>
      <c r="E234" s="261" t="s">
        <v>400</v>
      </c>
      <c r="F234" s="262" t="s">
        <v>401</v>
      </c>
      <c r="G234" s="263" t="s">
        <v>208</v>
      </c>
      <c r="H234" s="264">
        <v>1</v>
      </c>
      <c r="I234" s="265"/>
      <c r="J234" s="266">
        <f>ROUND(I234*H234,2)</f>
        <v>0</v>
      </c>
      <c r="K234" s="262" t="s">
        <v>168</v>
      </c>
      <c r="L234" s="267"/>
      <c r="M234" s="268" t="s">
        <v>19</v>
      </c>
      <c r="N234" s="269" t="s">
        <v>43</v>
      </c>
      <c r="O234" s="85"/>
      <c r="P234" s="223">
        <f>O234*H234</f>
        <v>0</v>
      </c>
      <c r="Q234" s="223">
        <v>0.068000000000000005</v>
      </c>
      <c r="R234" s="223">
        <f>Q234*H234</f>
        <v>0.068000000000000005</v>
      </c>
      <c r="S234" s="223">
        <v>0</v>
      </c>
      <c r="T234" s="224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5" t="s">
        <v>201</v>
      </c>
      <c r="AT234" s="225" t="s">
        <v>330</v>
      </c>
      <c r="AU234" s="225" t="s">
        <v>81</v>
      </c>
      <c r="AY234" s="18" t="s">
        <v>162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8" t="s">
        <v>79</v>
      </c>
      <c r="BK234" s="226">
        <f>ROUND(I234*H234,2)</f>
        <v>0</v>
      </c>
      <c r="BL234" s="18" t="s">
        <v>169</v>
      </c>
      <c r="BM234" s="225" t="s">
        <v>402</v>
      </c>
    </row>
    <row r="235" s="12" customFormat="1" ht="22.8" customHeight="1">
      <c r="A235" s="12"/>
      <c r="B235" s="198"/>
      <c r="C235" s="199"/>
      <c r="D235" s="200" t="s">
        <v>71</v>
      </c>
      <c r="E235" s="212" t="s">
        <v>201</v>
      </c>
      <c r="F235" s="212" t="s">
        <v>403</v>
      </c>
      <c r="G235" s="199"/>
      <c r="H235" s="199"/>
      <c r="I235" s="202"/>
      <c r="J235" s="213">
        <f>BK235</f>
        <v>0</v>
      </c>
      <c r="K235" s="199"/>
      <c r="L235" s="204"/>
      <c r="M235" s="205"/>
      <c r="N235" s="206"/>
      <c r="O235" s="206"/>
      <c r="P235" s="207">
        <f>SUM(P236:P317)</f>
        <v>0</v>
      </c>
      <c r="Q235" s="206"/>
      <c r="R235" s="207">
        <f>SUM(R236:R317)</f>
        <v>54.366760100000008</v>
      </c>
      <c r="S235" s="206"/>
      <c r="T235" s="208">
        <f>SUM(T236:T317)</f>
        <v>110.03960000000001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9" t="s">
        <v>79</v>
      </c>
      <c r="AT235" s="210" t="s">
        <v>71</v>
      </c>
      <c r="AU235" s="210" t="s">
        <v>79</v>
      </c>
      <c r="AY235" s="209" t="s">
        <v>162</v>
      </c>
      <c r="BK235" s="211">
        <f>SUM(BK236:BK317)</f>
        <v>0</v>
      </c>
    </row>
    <row r="236" s="2" customFormat="1" ht="16.5" customHeight="1">
      <c r="A236" s="39"/>
      <c r="B236" s="40"/>
      <c r="C236" s="214" t="s">
        <v>404</v>
      </c>
      <c r="D236" s="214" t="s">
        <v>164</v>
      </c>
      <c r="E236" s="215" t="s">
        <v>405</v>
      </c>
      <c r="F236" s="216" t="s">
        <v>406</v>
      </c>
      <c r="G236" s="217" t="s">
        <v>97</v>
      </c>
      <c r="H236" s="218">
        <v>514</v>
      </c>
      <c r="I236" s="219"/>
      <c r="J236" s="220">
        <f>ROUND(I236*H236,2)</f>
        <v>0</v>
      </c>
      <c r="K236" s="216" t="s">
        <v>168</v>
      </c>
      <c r="L236" s="45"/>
      <c r="M236" s="221" t="s">
        <v>19</v>
      </c>
      <c r="N236" s="222" t="s">
        <v>43</v>
      </c>
      <c r="O236" s="85"/>
      <c r="P236" s="223">
        <f>O236*H236</f>
        <v>0</v>
      </c>
      <c r="Q236" s="223">
        <v>0</v>
      </c>
      <c r="R236" s="223">
        <f>Q236*H236</f>
        <v>0</v>
      </c>
      <c r="S236" s="223">
        <v>0.155</v>
      </c>
      <c r="T236" s="224">
        <f>S236*H236</f>
        <v>79.670000000000002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5" t="s">
        <v>169</v>
      </c>
      <c r="AT236" s="225" t="s">
        <v>164</v>
      </c>
      <c r="AU236" s="225" t="s">
        <v>81</v>
      </c>
      <c r="AY236" s="18" t="s">
        <v>162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8" t="s">
        <v>79</v>
      </c>
      <c r="BK236" s="226">
        <f>ROUND(I236*H236,2)</f>
        <v>0</v>
      </c>
      <c r="BL236" s="18" t="s">
        <v>169</v>
      </c>
      <c r="BM236" s="225" t="s">
        <v>407</v>
      </c>
    </row>
    <row r="237" s="15" customFormat="1">
      <c r="A237" s="15"/>
      <c r="B237" s="250"/>
      <c r="C237" s="251"/>
      <c r="D237" s="229" t="s">
        <v>171</v>
      </c>
      <c r="E237" s="252" t="s">
        <v>19</v>
      </c>
      <c r="F237" s="253" t="s">
        <v>408</v>
      </c>
      <c r="G237" s="251"/>
      <c r="H237" s="252" t="s">
        <v>19</v>
      </c>
      <c r="I237" s="254"/>
      <c r="J237" s="251"/>
      <c r="K237" s="251"/>
      <c r="L237" s="255"/>
      <c r="M237" s="256"/>
      <c r="N237" s="257"/>
      <c r="O237" s="257"/>
      <c r="P237" s="257"/>
      <c r="Q237" s="257"/>
      <c r="R237" s="257"/>
      <c r="S237" s="257"/>
      <c r="T237" s="258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9" t="s">
        <v>171</v>
      </c>
      <c r="AU237" s="259" t="s">
        <v>81</v>
      </c>
      <c r="AV237" s="15" t="s">
        <v>79</v>
      </c>
      <c r="AW237" s="15" t="s">
        <v>33</v>
      </c>
      <c r="AX237" s="15" t="s">
        <v>72</v>
      </c>
      <c r="AY237" s="259" t="s">
        <v>162</v>
      </c>
    </row>
    <row r="238" s="13" customFormat="1">
      <c r="A238" s="13"/>
      <c r="B238" s="227"/>
      <c r="C238" s="228"/>
      <c r="D238" s="229" t="s">
        <v>171</v>
      </c>
      <c r="E238" s="230" t="s">
        <v>19</v>
      </c>
      <c r="F238" s="231" t="s">
        <v>409</v>
      </c>
      <c r="G238" s="228"/>
      <c r="H238" s="232">
        <v>514</v>
      </c>
      <c r="I238" s="233"/>
      <c r="J238" s="228"/>
      <c r="K238" s="228"/>
      <c r="L238" s="234"/>
      <c r="M238" s="235"/>
      <c r="N238" s="236"/>
      <c r="O238" s="236"/>
      <c r="P238" s="236"/>
      <c r="Q238" s="236"/>
      <c r="R238" s="236"/>
      <c r="S238" s="236"/>
      <c r="T238" s="23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8" t="s">
        <v>171</v>
      </c>
      <c r="AU238" s="238" t="s">
        <v>81</v>
      </c>
      <c r="AV238" s="13" t="s">
        <v>81</v>
      </c>
      <c r="AW238" s="13" t="s">
        <v>33</v>
      </c>
      <c r="AX238" s="13" t="s">
        <v>79</v>
      </c>
      <c r="AY238" s="238" t="s">
        <v>162</v>
      </c>
    </row>
    <row r="239" s="2" customFormat="1">
      <c r="A239" s="39"/>
      <c r="B239" s="40"/>
      <c r="C239" s="214" t="s">
        <v>410</v>
      </c>
      <c r="D239" s="214" t="s">
        <v>164</v>
      </c>
      <c r="E239" s="215" t="s">
        <v>411</v>
      </c>
      <c r="F239" s="216" t="s">
        <v>412</v>
      </c>
      <c r="G239" s="217" t="s">
        <v>97</v>
      </c>
      <c r="H239" s="218">
        <v>199.40000000000001</v>
      </c>
      <c r="I239" s="219"/>
      <c r="J239" s="220">
        <f>ROUND(I239*H239,2)</f>
        <v>0</v>
      </c>
      <c r="K239" s="216" t="s">
        <v>168</v>
      </c>
      <c r="L239" s="45"/>
      <c r="M239" s="221" t="s">
        <v>19</v>
      </c>
      <c r="N239" s="222" t="s">
        <v>43</v>
      </c>
      <c r="O239" s="85"/>
      <c r="P239" s="223">
        <f>O239*H239</f>
        <v>0</v>
      </c>
      <c r="Q239" s="223">
        <v>3.0000000000000001E-05</v>
      </c>
      <c r="R239" s="223">
        <f>Q239*H239</f>
        <v>0.0059820000000000003</v>
      </c>
      <c r="S239" s="223">
        <v>0</v>
      </c>
      <c r="T239" s="224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5" t="s">
        <v>169</v>
      </c>
      <c r="AT239" s="225" t="s">
        <v>164</v>
      </c>
      <c r="AU239" s="225" t="s">
        <v>81</v>
      </c>
      <c r="AY239" s="18" t="s">
        <v>162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8" t="s">
        <v>79</v>
      </c>
      <c r="BK239" s="226">
        <f>ROUND(I239*H239,2)</f>
        <v>0</v>
      </c>
      <c r="BL239" s="18" t="s">
        <v>169</v>
      </c>
      <c r="BM239" s="225" t="s">
        <v>413</v>
      </c>
    </row>
    <row r="240" s="13" customFormat="1">
      <c r="A240" s="13"/>
      <c r="B240" s="227"/>
      <c r="C240" s="228"/>
      <c r="D240" s="229" t="s">
        <v>171</v>
      </c>
      <c r="E240" s="230" t="s">
        <v>19</v>
      </c>
      <c r="F240" s="231" t="s">
        <v>414</v>
      </c>
      <c r="G240" s="228"/>
      <c r="H240" s="232">
        <v>192.90000000000001</v>
      </c>
      <c r="I240" s="233"/>
      <c r="J240" s="228"/>
      <c r="K240" s="228"/>
      <c r="L240" s="234"/>
      <c r="M240" s="235"/>
      <c r="N240" s="236"/>
      <c r="O240" s="236"/>
      <c r="P240" s="236"/>
      <c r="Q240" s="236"/>
      <c r="R240" s="236"/>
      <c r="S240" s="236"/>
      <c r="T240" s="23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8" t="s">
        <v>171</v>
      </c>
      <c r="AU240" s="238" t="s">
        <v>81</v>
      </c>
      <c r="AV240" s="13" t="s">
        <v>81</v>
      </c>
      <c r="AW240" s="13" t="s">
        <v>33</v>
      </c>
      <c r="AX240" s="13" t="s">
        <v>72</v>
      </c>
      <c r="AY240" s="238" t="s">
        <v>162</v>
      </c>
    </row>
    <row r="241" s="13" customFormat="1">
      <c r="A241" s="13"/>
      <c r="B241" s="227"/>
      <c r="C241" s="228"/>
      <c r="D241" s="229" t="s">
        <v>171</v>
      </c>
      <c r="E241" s="230" t="s">
        <v>19</v>
      </c>
      <c r="F241" s="231" t="s">
        <v>415</v>
      </c>
      <c r="G241" s="228"/>
      <c r="H241" s="232">
        <v>6.5</v>
      </c>
      <c r="I241" s="233"/>
      <c r="J241" s="228"/>
      <c r="K241" s="228"/>
      <c r="L241" s="234"/>
      <c r="M241" s="235"/>
      <c r="N241" s="236"/>
      <c r="O241" s="236"/>
      <c r="P241" s="236"/>
      <c r="Q241" s="236"/>
      <c r="R241" s="236"/>
      <c r="S241" s="236"/>
      <c r="T241" s="23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8" t="s">
        <v>171</v>
      </c>
      <c r="AU241" s="238" t="s">
        <v>81</v>
      </c>
      <c r="AV241" s="13" t="s">
        <v>81</v>
      </c>
      <c r="AW241" s="13" t="s">
        <v>33</v>
      </c>
      <c r="AX241" s="13" t="s">
        <v>72</v>
      </c>
      <c r="AY241" s="238" t="s">
        <v>162</v>
      </c>
    </row>
    <row r="242" s="14" customFormat="1">
      <c r="A242" s="14"/>
      <c r="B242" s="239"/>
      <c r="C242" s="240"/>
      <c r="D242" s="229" t="s">
        <v>171</v>
      </c>
      <c r="E242" s="241" t="s">
        <v>106</v>
      </c>
      <c r="F242" s="242" t="s">
        <v>174</v>
      </c>
      <c r="G242" s="240"/>
      <c r="H242" s="243">
        <v>199.40000000000001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9" t="s">
        <v>171</v>
      </c>
      <c r="AU242" s="249" t="s">
        <v>81</v>
      </c>
      <c r="AV242" s="14" t="s">
        <v>169</v>
      </c>
      <c r="AW242" s="14" t="s">
        <v>33</v>
      </c>
      <c r="AX242" s="14" t="s">
        <v>79</v>
      </c>
      <c r="AY242" s="249" t="s">
        <v>162</v>
      </c>
    </row>
    <row r="243" s="2" customFormat="1" ht="16.5" customHeight="1">
      <c r="A243" s="39"/>
      <c r="B243" s="40"/>
      <c r="C243" s="260" t="s">
        <v>416</v>
      </c>
      <c r="D243" s="260" t="s">
        <v>330</v>
      </c>
      <c r="E243" s="261" t="s">
        <v>417</v>
      </c>
      <c r="F243" s="262" t="s">
        <v>418</v>
      </c>
      <c r="G243" s="263" t="s">
        <v>97</v>
      </c>
      <c r="H243" s="264">
        <v>202.39099999999999</v>
      </c>
      <c r="I243" s="265"/>
      <c r="J243" s="266">
        <f>ROUND(I243*H243,2)</f>
        <v>0</v>
      </c>
      <c r="K243" s="262" t="s">
        <v>168</v>
      </c>
      <c r="L243" s="267"/>
      <c r="M243" s="268" t="s">
        <v>19</v>
      </c>
      <c r="N243" s="269" t="s">
        <v>43</v>
      </c>
      <c r="O243" s="85"/>
      <c r="P243" s="223">
        <f>O243*H243</f>
        <v>0</v>
      </c>
      <c r="Q243" s="223">
        <v>0.024</v>
      </c>
      <c r="R243" s="223">
        <f>Q243*H243</f>
        <v>4.8573839999999997</v>
      </c>
      <c r="S243" s="223">
        <v>0</v>
      </c>
      <c r="T243" s="224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5" t="s">
        <v>201</v>
      </c>
      <c r="AT243" s="225" t="s">
        <v>330</v>
      </c>
      <c r="AU243" s="225" t="s">
        <v>81</v>
      </c>
      <c r="AY243" s="18" t="s">
        <v>162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8" t="s">
        <v>79</v>
      </c>
      <c r="BK243" s="226">
        <f>ROUND(I243*H243,2)</f>
        <v>0</v>
      </c>
      <c r="BL243" s="18" t="s">
        <v>169</v>
      </c>
      <c r="BM243" s="225" t="s">
        <v>419</v>
      </c>
    </row>
    <row r="244" s="13" customFormat="1">
      <c r="A244" s="13"/>
      <c r="B244" s="227"/>
      <c r="C244" s="228"/>
      <c r="D244" s="229" t="s">
        <v>171</v>
      </c>
      <c r="E244" s="228"/>
      <c r="F244" s="231" t="s">
        <v>420</v>
      </c>
      <c r="G244" s="228"/>
      <c r="H244" s="232">
        <v>202.39099999999999</v>
      </c>
      <c r="I244" s="233"/>
      <c r="J244" s="228"/>
      <c r="K244" s="228"/>
      <c r="L244" s="234"/>
      <c r="M244" s="235"/>
      <c r="N244" s="236"/>
      <c r="O244" s="236"/>
      <c r="P244" s="236"/>
      <c r="Q244" s="236"/>
      <c r="R244" s="236"/>
      <c r="S244" s="236"/>
      <c r="T244" s="23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8" t="s">
        <v>171</v>
      </c>
      <c r="AU244" s="238" t="s">
        <v>81</v>
      </c>
      <c r="AV244" s="13" t="s">
        <v>81</v>
      </c>
      <c r="AW244" s="13" t="s">
        <v>4</v>
      </c>
      <c r="AX244" s="13" t="s">
        <v>79</v>
      </c>
      <c r="AY244" s="238" t="s">
        <v>162</v>
      </c>
    </row>
    <row r="245" s="2" customFormat="1">
      <c r="A245" s="39"/>
      <c r="B245" s="40"/>
      <c r="C245" s="214" t="s">
        <v>421</v>
      </c>
      <c r="D245" s="214" t="s">
        <v>164</v>
      </c>
      <c r="E245" s="215" t="s">
        <v>422</v>
      </c>
      <c r="F245" s="216" t="s">
        <v>423</v>
      </c>
      <c r="G245" s="217" t="s">
        <v>97</v>
      </c>
      <c r="H245" s="218">
        <v>114.7</v>
      </c>
      <c r="I245" s="219"/>
      <c r="J245" s="220">
        <f>ROUND(I245*H245,2)</f>
        <v>0</v>
      </c>
      <c r="K245" s="216" t="s">
        <v>168</v>
      </c>
      <c r="L245" s="45"/>
      <c r="M245" s="221" t="s">
        <v>19</v>
      </c>
      <c r="N245" s="222" t="s">
        <v>43</v>
      </c>
      <c r="O245" s="85"/>
      <c r="P245" s="223">
        <f>O245*H245</f>
        <v>0</v>
      </c>
      <c r="Q245" s="223">
        <v>4.0000000000000003E-05</v>
      </c>
      <c r="R245" s="223">
        <f>Q245*H245</f>
        <v>0.0045880000000000001</v>
      </c>
      <c r="S245" s="223">
        <v>0</v>
      </c>
      <c r="T245" s="22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5" t="s">
        <v>169</v>
      </c>
      <c r="AT245" s="225" t="s">
        <v>164</v>
      </c>
      <c r="AU245" s="225" t="s">
        <v>81</v>
      </c>
      <c r="AY245" s="18" t="s">
        <v>162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8" t="s">
        <v>79</v>
      </c>
      <c r="BK245" s="226">
        <f>ROUND(I245*H245,2)</f>
        <v>0</v>
      </c>
      <c r="BL245" s="18" t="s">
        <v>169</v>
      </c>
      <c r="BM245" s="225" t="s">
        <v>424</v>
      </c>
    </row>
    <row r="246" s="13" customFormat="1">
      <c r="A246" s="13"/>
      <c r="B246" s="227"/>
      <c r="C246" s="228"/>
      <c r="D246" s="229" t="s">
        <v>171</v>
      </c>
      <c r="E246" s="230" t="s">
        <v>19</v>
      </c>
      <c r="F246" s="231" t="s">
        <v>425</v>
      </c>
      <c r="G246" s="228"/>
      <c r="H246" s="232">
        <v>114.7</v>
      </c>
      <c r="I246" s="233"/>
      <c r="J246" s="228"/>
      <c r="K246" s="228"/>
      <c r="L246" s="234"/>
      <c r="M246" s="235"/>
      <c r="N246" s="236"/>
      <c r="O246" s="236"/>
      <c r="P246" s="236"/>
      <c r="Q246" s="236"/>
      <c r="R246" s="236"/>
      <c r="S246" s="236"/>
      <c r="T246" s="23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8" t="s">
        <v>171</v>
      </c>
      <c r="AU246" s="238" t="s">
        <v>81</v>
      </c>
      <c r="AV246" s="13" t="s">
        <v>81</v>
      </c>
      <c r="AW246" s="13" t="s">
        <v>33</v>
      </c>
      <c r="AX246" s="13" t="s">
        <v>72</v>
      </c>
      <c r="AY246" s="238" t="s">
        <v>162</v>
      </c>
    </row>
    <row r="247" s="14" customFormat="1">
      <c r="A247" s="14"/>
      <c r="B247" s="239"/>
      <c r="C247" s="240"/>
      <c r="D247" s="229" t="s">
        <v>171</v>
      </c>
      <c r="E247" s="241" t="s">
        <v>120</v>
      </c>
      <c r="F247" s="242" t="s">
        <v>174</v>
      </c>
      <c r="G247" s="240"/>
      <c r="H247" s="243">
        <v>114.7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9" t="s">
        <v>171</v>
      </c>
      <c r="AU247" s="249" t="s">
        <v>81</v>
      </c>
      <c r="AV247" s="14" t="s">
        <v>169</v>
      </c>
      <c r="AW247" s="14" t="s">
        <v>33</v>
      </c>
      <c r="AX247" s="14" t="s">
        <v>79</v>
      </c>
      <c r="AY247" s="249" t="s">
        <v>162</v>
      </c>
    </row>
    <row r="248" s="2" customFormat="1" ht="16.5" customHeight="1">
      <c r="A248" s="39"/>
      <c r="B248" s="40"/>
      <c r="C248" s="260" t="s">
        <v>426</v>
      </c>
      <c r="D248" s="260" t="s">
        <v>330</v>
      </c>
      <c r="E248" s="261" t="s">
        <v>427</v>
      </c>
      <c r="F248" s="262" t="s">
        <v>428</v>
      </c>
      <c r="G248" s="263" t="s">
        <v>97</v>
      </c>
      <c r="H248" s="264">
        <v>116.42100000000001</v>
      </c>
      <c r="I248" s="265"/>
      <c r="J248" s="266">
        <f>ROUND(I248*H248,2)</f>
        <v>0</v>
      </c>
      <c r="K248" s="262" t="s">
        <v>168</v>
      </c>
      <c r="L248" s="267"/>
      <c r="M248" s="268" t="s">
        <v>19</v>
      </c>
      <c r="N248" s="269" t="s">
        <v>43</v>
      </c>
      <c r="O248" s="85"/>
      <c r="P248" s="223">
        <f>O248*H248</f>
        <v>0</v>
      </c>
      <c r="Q248" s="223">
        <v>0.042999999999999997</v>
      </c>
      <c r="R248" s="223">
        <f>Q248*H248</f>
        <v>5.0061029999999995</v>
      </c>
      <c r="S248" s="223">
        <v>0</v>
      </c>
      <c r="T248" s="22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5" t="s">
        <v>201</v>
      </c>
      <c r="AT248" s="225" t="s">
        <v>330</v>
      </c>
      <c r="AU248" s="225" t="s">
        <v>81</v>
      </c>
      <c r="AY248" s="18" t="s">
        <v>162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8" t="s">
        <v>79</v>
      </c>
      <c r="BK248" s="226">
        <f>ROUND(I248*H248,2)</f>
        <v>0</v>
      </c>
      <c r="BL248" s="18" t="s">
        <v>169</v>
      </c>
      <c r="BM248" s="225" t="s">
        <v>429</v>
      </c>
    </row>
    <row r="249" s="13" customFormat="1">
      <c r="A249" s="13"/>
      <c r="B249" s="227"/>
      <c r="C249" s="228"/>
      <c r="D249" s="229" t="s">
        <v>171</v>
      </c>
      <c r="E249" s="228"/>
      <c r="F249" s="231" t="s">
        <v>430</v>
      </c>
      <c r="G249" s="228"/>
      <c r="H249" s="232">
        <v>116.42100000000001</v>
      </c>
      <c r="I249" s="233"/>
      <c r="J249" s="228"/>
      <c r="K249" s="228"/>
      <c r="L249" s="234"/>
      <c r="M249" s="235"/>
      <c r="N249" s="236"/>
      <c r="O249" s="236"/>
      <c r="P249" s="236"/>
      <c r="Q249" s="236"/>
      <c r="R249" s="236"/>
      <c r="S249" s="236"/>
      <c r="T249" s="23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8" t="s">
        <v>171</v>
      </c>
      <c r="AU249" s="238" t="s">
        <v>81</v>
      </c>
      <c r="AV249" s="13" t="s">
        <v>81</v>
      </c>
      <c r="AW249" s="13" t="s">
        <v>4</v>
      </c>
      <c r="AX249" s="13" t="s">
        <v>79</v>
      </c>
      <c r="AY249" s="238" t="s">
        <v>162</v>
      </c>
    </row>
    <row r="250" s="2" customFormat="1">
      <c r="A250" s="39"/>
      <c r="B250" s="40"/>
      <c r="C250" s="214" t="s">
        <v>431</v>
      </c>
      <c r="D250" s="214" t="s">
        <v>164</v>
      </c>
      <c r="E250" s="215" t="s">
        <v>432</v>
      </c>
      <c r="F250" s="216" t="s">
        <v>433</v>
      </c>
      <c r="G250" s="217" t="s">
        <v>97</v>
      </c>
      <c r="H250" s="218">
        <v>103.90000000000001</v>
      </c>
      <c r="I250" s="219"/>
      <c r="J250" s="220">
        <f>ROUND(I250*H250,2)</f>
        <v>0</v>
      </c>
      <c r="K250" s="216" t="s">
        <v>168</v>
      </c>
      <c r="L250" s="45"/>
      <c r="M250" s="221" t="s">
        <v>19</v>
      </c>
      <c r="N250" s="222" t="s">
        <v>43</v>
      </c>
      <c r="O250" s="85"/>
      <c r="P250" s="223">
        <f>O250*H250</f>
        <v>0</v>
      </c>
      <c r="Q250" s="223">
        <v>8.0000000000000007E-05</v>
      </c>
      <c r="R250" s="223">
        <f>Q250*H250</f>
        <v>0.0083120000000000017</v>
      </c>
      <c r="S250" s="223">
        <v>0</v>
      </c>
      <c r="T250" s="224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5" t="s">
        <v>169</v>
      </c>
      <c r="AT250" s="225" t="s">
        <v>164</v>
      </c>
      <c r="AU250" s="225" t="s">
        <v>81</v>
      </c>
      <c r="AY250" s="18" t="s">
        <v>162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8" t="s">
        <v>79</v>
      </c>
      <c r="BK250" s="226">
        <f>ROUND(I250*H250,2)</f>
        <v>0</v>
      </c>
      <c r="BL250" s="18" t="s">
        <v>169</v>
      </c>
      <c r="BM250" s="225" t="s">
        <v>434</v>
      </c>
    </row>
    <row r="251" s="13" customFormat="1">
      <c r="A251" s="13"/>
      <c r="B251" s="227"/>
      <c r="C251" s="228"/>
      <c r="D251" s="229" t="s">
        <v>171</v>
      </c>
      <c r="E251" s="230" t="s">
        <v>19</v>
      </c>
      <c r="F251" s="231" t="s">
        <v>435</v>
      </c>
      <c r="G251" s="228"/>
      <c r="H251" s="232">
        <v>103.90000000000001</v>
      </c>
      <c r="I251" s="233"/>
      <c r="J251" s="228"/>
      <c r="K251" s="228"/>
      <c r="L251" s="234"/>
      <c r="M251" s="235"/>
      <c r="N251" s="236"/>
      <c r="O251" s="236"/>
      <c r="P251" s="236"/>
      <c r="Q251" s="236"/>
      <c r="R251" s="236"/>
      <c r="S251" s="236"/>
      <c r="T251" s="23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8" t="s">
        <v>171</v>
      </c>
      <c r="AU251" s="238" t="s">
        <v>81</v>
      </c>
      <c r="AV251" s="13" t="s">
        <v>81</v>
      </c>
      <c r="AW251" s="13" t="s">
        <v>33</v>
      </c>
      <c r="AX251" s="13" t="s">
        <v>72</v>
      </c>
      <c r="AY251" s="238" t="s">
        <v>162</v>
      </c>
    </row>
    <row r="252" s="14" customFormat="1">
      <c r="A252" s="14"/>
      <c r="B252" s="239"/>
      <c r="C252" s="240"/>
      <c r="D252" s="229" t="s">
        <v>171</v>
      </c>
      <c r="E252" s="241" t="s">
        <v>124</v>
      </c>
      <c r="F252" s="242" t="s">
        <v>174</v>
      </c>
      <c r="G252" s="240"/>
      <c r="H252" s="243">
        <v>103.90000000000001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9" t="s">
        <v>171</v>
      </c>
      <c r="AU252" s="249" t="s">
        <v>81</v>
      </c>
      <c r="AV252" s="14" t="s">
        <v>169</v>
      </c>
      <c r="AW252" s="14" t="s">
        <v>33</v>
      </c>
      <c r="AX252" s="14" t="s">
        <v>79</v>
      </c>
      <c r="AY252" s="249" t="s">
        <v>162</v>
      </c>
    </row>
    <row r="253" s="2" customFormat="1" ht="16.5" customHeight="1">
      <c r="A253" s="39"/>
      <c r="B253" s="40"/>
      <c r="C253" s="260" t="s">
        <v>436</v>
      </c>
      <c r="D253" s="260" t="s">
        <v>330</v>
      </c>
      <c r="E253" s="261" t="s">
        <v>437</v>
      </c>
      <c r="F253" s="262" t="s">
        <v>438</v>
      </c>
      <c r="G253" s="263" t="s">
        <v>97</v>
      </c>
      <c r="H253" s="264">
        <v>105.459</v>
      </c>
      <c r="I253" s="265"/>
      <c r="J253" s="266">
        <f>ROUND(I253*H253,2)</f>
        <v>0</v>
      </c>
      <c r="K253" s="262" t="s">
        <v>168</v>
      </c>
      <c r="L253" s="267"/>
      <c r="M253" s="268" t="s">
        <v>19</v>
      </c>
      <c r="N253" s="269" t="s">
        <v>43</v>
      </c>
      <c r="O253" s="85"/>
      <c r="P253" s="223">
        <f>O253*H253</f>
        <v>0</v>
      </c>
      <c r="Q253" s="223">
        <v>0.071999999999999995</v>
      </c>
      <c r="R253" s="223">
        <f>Q253*H253</f>
        <v>7.5930479999999996</v>
      </c>
      <c r="S253" s="223">
        <v>0</v>
      </c>
      <c r="T253" s="224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5" t="s">
        <v>201</v>
      </c>
      <c r="AT253" s="225" t="s">
        <v>330</v>
      </c>
      <c r="AU253" s="225" t="s">
        <v>81</v>
      </c>
      <c r="AY253" s="18" t="s">
        <v>162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8" t="s">
        <v>79</v>
      </c>
      <c r="BK253" s="226">
        <f>ROUND(I253*H253,2)</f>
        <v>0</v>
      </c>
      <c r="BL253" s="18" t="s">
        <v>169</v>
      </c>
      <c r="BM253" s="225" t="s">
        <v>439</v>
      </c>
    </row>
    <row r="254" s="13" customFormat="1">
      <c r="A254" s="13"/>
      <c r="B254" s="227"/>
      <c r="C254" s="228"/>
      <c r="D254" s="229" t="s">
        <v>171</v>
      </c>
      <c r="E254" s="228"/>
      <c r="F254" s="231" t="s">
        <v>440</v>
      </c>
      <c r="G254" s="228"/>
      <c r="H254" s="232">
        <v>105.459</v>
      </c>
      <c r="I254" s="233"/>
      <c r="J254" s="228"/>
      <c r="K254" s="228"/>
      <c r="L254" s="234"/>
      <c r="M254" s="235"/>
      <c r="N254" s="236"/>
      <c r="O254" s="236"/>
      <c r="P254" s="236"/>
      <c r="Q254" s="236"/>
      <c r="R254" s="236"/>
      <c r="S254" s="236"/>
      <c r="T254" s="23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8" t="s">
        <v>171</v>
      </c>
      <c r="AU254" s="238" t="s">
        <v>81</v>
      </c>
      <c r="AV254" s="13" t="s">
        <v>81</v>
      </c>
      <c r="AW254" s="13" t="s">
        <v>4</v>
      </c>
      <c r="AX254" s="13" t="s">
        <v>79</v>
      </c>
      <c r="AY254" s="238" t="s">
        <v>162</v>
      </c>
    </row>
    <row r="255" s="2" customFormat="1">
      <c r="A255" s="39"/>
      <c r="B255" s="40"/>
      <c r="C255" s="214" t="s">
        <v>441</v>
      </c>
      <c r="D255" s="214" t="s">
        <v>164</v>
      </c>
      <c r="E255" s="215" t="s">
        <v>442</v>
      </c>
      <c r="F255" s="216" t="s">
        <v>443</v>
      </c>
      <c r="G255" s="217" t="s">
        <v>97</v>
      </c>
      <c r="H255" s="218">
        <v>83.5</v>
      </c>
      <c r="I255" s="219"/>
      <c r="J255" s="220">
        <f>ROUND(I255*H255,2)</f>
        <v>0</v>
      </c>
      <c r="K255" s="216" t="s">
        <v>168</v>
      </c>
      <c r="L255" s="45"/>
      <c r="M255" s="221" t="s">
        <v>19</v>
      </c>
      <c r="N255" s="222" t="s">
        <v>43</v>
      </c>
      <c r="O255" s="85"/>
      <c r="P255" s="223">
        <f>O255*H255</f>
        <v>0</v>
      </c>
      <c r="Q255" s="223">
        <v>0.00011</v>
      </c>
      <c r="R255" s="223">
        <f>Q255*H255</f>
        <v>0.0091850000000000005</v>
      </c>
      <c r="S255" s="223">
        <v>0</v>
      </c>
      <c r="T255" s="224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5" t="s">
        <v>169</v>
      </c>
      <c r="AT255" s="225" t="s">
        <v>164</v>
      </c>
      <c r="AU255" s="225" t="s">
        <v>81</v>
      </c>
      <c r="AY255" s="18" t="s">
        <v>162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8" t="s">
        <v>79</v>
      </c>
      <c r="BK255" s="226">
        <f>ROUND(I255*H255,2)</f>
        <v>0</v>
      </c>
      <c r="BL255" s="18" t="s">
        <v>169</v>
      </c>
      <c r="BM255" s="225" t="s">
        <v>444</v>
      </c>
    </row>
    <row r="256" s="13" customFormat="1">
      <c r="A256" s="13"/>
      <c r="B256" s="227"/>
      <c r="C256" s="228"/>
      <c r="D256" s="229" t="s">
        <v>171</v>
      </c>
      <c r="E256" s="230" t="s">
        <v>19</v>
      </c>
      <c r="F256" s="231" t="s">
        <v>445</v>
      </c>
      <c r="G256" s="228"/>
      <c r="H256" s="232">
        <v>83.5</v>
      </c>
      <c r="I256" s="233"/>
      <c r="J256" s="228"/>
      <c r="K256" s="228"/>
      <c r="L256" s="234"/>
      <c r="M256" s="235"/>
      <c r="N256" s="236"/>
      <c r="O256" s="236"/>
      <c r="P256" s="236"/>
      <c r="Q256" s="236"/>
      <c r="R256" s="236"/>
      <c r="S256" s="236"/>
      <c r="T256" s="23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8" t="s">
        <v>171</v>
      </c>
      <c r="AU256" s="238" t="s">
        <v>81</v>
      </c>
      <c r="AV256" s="13" t="s">
        <v>81</v>
      </c>
      <c r="AW256" s="13" t="s">
        <v>33</v>
      </c>
      <c r="AX256" s="13" t="s">
        <v>72</v>
      </c>
      <c r="AY256" s="238" t="s">
        <v>162</v>
      </c>
    </row>
    <row r="257" s="14" customFormat="1">
      <c r="A257" s="14"/>
      <c r="B257" s="239"/>
      <c r="C257" s="240"/>
      <c r="D257" s="229" t="s">
        <v>171</v>
      </c>
      <c r="E257" s="241" t="s">
        <v>128</v>
      </c>
      <c r="F257" s="242" t="s">
        <v>174</v>
      </c>
      <c r="G257" s="240"/>
      <c r="H257" s="243">
        <v>83.5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9" t="s">
        <v>171</v>
      </c>
      <c r="AU257" s="249" t="s">
        <v>81</v>
      </c>
      <c r="AV257" s="14" t="s">
        <v>169</v>
      </c>
      <c r="AW257" s="14" t="s">
        <v>33</v>
      </c>
      <c r="AX257" s="14" t="s">
        <v>79</v>
      </c>
      <c r="AY257" s="249" t="s">
        <v>162</v>
      </c>
    </row>
    <row r="258" s="2" customFormat="1" ht="16.5" customHeight="1">
      <c r="A258" s="39"/>
      <c r="B258" s="40"/>
      <c r="C258" s="260" t="s">
        <v>446</v>
      </c>
      <c r="D258" s="260" t="s">
        <v>330</v>
      </c>
      <c r="E258" s="261" t="s">
        <v>447</v>
      </c>
      <c r="F258" s="262" t="s">
        <v>448</v>
      </c>
      <c r="G258" s="263" t="s">
        <v>97</v>
      </c>
      <c r="H258" s="264">
        <v>84.753</v>
      </c>
      <c r="I258" s="265"/>
      <c r="J258" s="266">
        <f>ROUND(I258*H258,2)</f>
        <v>0</v>
      </c>
      <c r="K258" s="262" t="s">
        <v>168</v>
      </c>
      <c r="L258" s="267"/>
      <c r="M258" s="268" t="s">
        <v>19</v>
      </c>
      <c r="N258" s="269" t="s">
        <v>43</v>
      </c>
      <c r="O258" s="85"/>
      <c r="P258" s="223">
        <f>O258*H258</f>
        <v>0</v>
      </c>
      <c r="Q258" s="223">
        <v>0.13600000000000001</v>
      </c>
      <c r="R258" s="223">
        <f>Q258*H258</f>
        <v>11.526408</v>
      </c>
      <c r="S258" s="223">
        <v>0</v>
      </c>
      <c r="T258" s="224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5" t="s">
        <v>201</v>
      </c>
      <c r="AT258" s="225" t="s">
        <v>330</v>
      </c>
      <c r="AU258" s="225" t="s">
        <v>81</v>
      </c>
      <c r="AY258" s="18" t="s">
        <v>162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8" t="s">
        <v>79</v>
      </c>
      <c r="BK258" s="226">
        <f>ROUND(I258*H258,2)</f>
        <v>0</v>
      </c>
      <c r="BL258" s="18" t="s">
        <v>169</v>
      </c>
      <c r="BM258" s="225" t="s">
        <v>449</v>
      </c>
    </row>
    <row r="259" s="13" customFormat="1">
      <c r="A259" s="13"/>
      <c r="B259" s="227"/>
      <c r="C259" s="228"/>
      <c r="D259" s="229" t="s">
        <v>171</v>
      </c>
      <c r="E259" s="228"/>
      <c r="F259" s="231" t="s">
        <v>450</v>
      </c>
      <c r="G259" s="228"/>
      <c r="H259" s="232">
        <v>84.753</v>
      </c>
      <c r="I259" s="233"/>
      <c r="J259" s="228"/>
      <c r="K259" s="228"/>
      <c r="L259" s="234"/>
      <c r="M259" s="235"/>
      <c r="N259" s="236"/>
      <c r="O259" s="236"/>
      <c r="P259" s="236"/>
      <c r="Q259" s="236"/>
      <c r="R259" s="236"/>
      <c r="S259" s="236"/>
      <c r="T259" s="23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8" t="s">
        <v>171</v>
      </c>
      <c r="AU259" s="238" t="s">
        <v>81</v>
      </c>
      <c r="AV259" s="13" t="s">
        <v>81</v>
      </c>
      <c r="AW259" s="13" t="s">
        <v>4</v>
      </c>
      <c r="AX259" s="13" t="s">
        <v>79</v>
      </c>
      <c r="AY259" s="238" t="s">
        <v>162</v>
      </c>
    </row>
    <row r="260" s="2" customFormat="1">
      <c r="A260" s="39"/>
      <c r="B260" s="40"/>
      <c r="C260" s="214" t="s">
        <v>451</v>
      </c>
      <c r="D260" s="214" t="s">
        <v>164</v>
      </c>
      <c r="E260" s="215" t="s">
        <v>452</v>
      </c>
      <c r="F260" s="216" t="s">
        <v>453</v>
      </c>
      <c r="G260" s="217" t="s">
        <v>208</v>
      </c>
      <c r="H260" s="218">
        <v>27</v>
      </c>
      <c r="I260" s="219"/>
      <c r="J260" s="220">
        <f>ROUND(I260*H260,2)</f>
        <v>0</v>
      </c>
      <c r="K260" s="216" t="s">
        <v>168</v>
      </c>
      <c r="L260" s="45"/>
      <c r="M260" s="221" t="s">
        <v>19</v>
      </c>
      <c r="N260" s="222" t="s">
        <v>43</v>
      </c>
      <c r="O260" s="85"/>
      <c r="P260" s="223">
        <f>O260*H260</f>
        <v>0</v>
      </c>
      <c r="Q260" s="223">
        <v>6.9999999999999994E-05</v>
      </c>
      <c r="R260" s="223">
        <f>Q260*H260</f>
        <v>0.0018899999999999998</v>
      </c>
      <c r="S260" s="223">
        <v>0</v>
      </c>
      <c r="T260" s="224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5" t="s">
        <v>169</v>
      </c>
      <c r="AT260" s="225" t="s">
        <v>164</v>
      </c>
      <c r="AU260" s="225" t="s">
        <v>81</v>
      </c>
      <c r="AY260" s="18" t="s">
        <v>162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8" t="s">
        <v>79</v>
      </c>
      <c r="BK260" s="226">
        <f>ROUND(I260*H260,2)</f>
        <v>0</v>
      </c>
      <c r="BL260" s="18" t="s">
        <v>169</v>
      </c>
      <c r="BM260" s="225" t="s">
        <v>454</v>
      </c>
    </row>
    <row r="261" s="2" customFormat="1" ht="16.5" customHeight="1">
      <c r="A261" s="39"/>
      <c r="B261" s="40"/>
      <c r="C261" s="260" t="s">
        <v>455</v>
      </c>
      <c r="D261" s="260" t="s">
        <v>330</v>
      </c>
      <c r="E261" s="261" t="s">
        <v>456</v>
      </c>
      <c r="F261" s="262" t="s">
        <v>457</v>
      </c>
      <c r="G261" s="263" t="s">
        <v>208</v>
      </c>
      <c r="H261" s="264">
        <v>11</v>
      </c>
      <c r="I261" s="265"/>
      <c r="J261" s="266">
        <f>ROUND(I261*H261,2)</f>
        <v>0</v>
      </c>
      <c r="K261" s="262" t="s">
        <v>168</v>
      </c>
      <c r="L261" s="267"/>
      <c r="M261" s="268" t="s">
        <v>19</v>
      </c>
      <c r="N261" s="269" t="s">
        <v>43</v>
      </c>
      <c r="O261" s="85"/>
      <c r="P261" s="223">
        <f>O261*H261</f>
        <v>0</v>
      </c>
      <c r="Q261" s="223">
        <v>0.01</v>
      </c>
      <c r="R261" s="223">
        <f>Q261*H261</f>
        <v>0.11</v>
      </c>
      <c r="S261" s="223">
        <v>0</v>
      </c>
      <c r="T261" s="224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5" t="s">
        <v>201</v>
      </c>
      <c r="AT261" s="225" t="s">
        <v>330</v>
      </c>
      <c r="AU261" s="225" t="s">
        <v>81</v>
      </c>
      <c r="AY261" s="18" t="s">
        <v>162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8" t="s">
        <v>79</v>
      </c>
      <c r="BK261" s="226">
        <f>ROUND(I261*H261,2)</f>
        <v>0</v>
      </c>
      <c r="BL261" s="18" t="s">
        <v>169</v>
      </c>
      <c r="BM261" s="225" t="s">
        <v>458</v>
      </c>
    </row>
    <row r="262" s="2" customFormat="1" ht="16.5" customHeight="1">
      <c r="A262" s="39"/>
      <c r="B262" s="40"/>
      <c r="C262" s="260" t="s">
        <v>459</v>
      </c>
      <c r="D262" s="260" t="s">
        <v>330</v>
      </c>
      <c r="E262" s="261" t="s">
        <v>460</v>
      </c>
      <c r="F262" s="262" t="s">
        <v>461</v>
      </c>
      <c r="G262" s="263" t="s">
        <v>208</v>
      </c>
      <c r="H262" s="264">
        <v>4</v>
      </c>
      <c r="I262" s="265"/>
      <c r="J262" s="266">
        <f>ROUND(I262*H262,2)</f>
        <v>0</v>
      </c>
      <c r="K262" s="262" t="s">
        <v>168</v>
      </c>
      <c r="L262" s="267"/>
      <c r="M262" s="268" t="s">
        <v>19</v>
      </c>
      <c r="N262" s="269" t="s">
        <v>43</v>
      </c>
      <c r="O262" s="85"/>
      <c r="P262" s="223">
        <f>O262*H262</f>
        <v>0</v>
      </c>
      <c r="Q262" s="223">
        <v>0.029999999999999999</v>
      </c>
      <c r="R262" s="223">
        <f>Q262*H262</f>
        <v>0.12</v>
      </c>
      <c r="S262" s="223">
        <v>0</v>
      </c>
      <c r="T262" s="224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5" t="s">
        <v>201</v>
      </c>
      <c r="AT262" s="225" t="s">
        <v>330</v>
      </c>
      <c r="AU262" s="225" t="s">
        <v>81</v>
      </c>
      <c r="AY262" s="18" t="s">
        <v>162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8" t="s">
        <v>79</v>
      </c>
      <c r="BK262" s="226">
        <f>ROUND(I262*H262,2)</f>
        <v>0</v>
      </c>
      <c r="BL262" s="18" t="s">
        <v>169</v>
      </c>
      <c r="BM262" s="225" t="s">
        <v>462</v>
      </c>
    </row>
    <row r="263" s="2" customFormat="1" ht="16.5" customHeight="1">
      <c r="A263" s="39"/>
      <c r="B263" s="40"/>
      <c r="C263" s="260" t="s">
        <v>463</v>
      </c>
      <c r="D263" s="260" t="s">
        <v>330</v>
      </c>
      <c r="E263" s="261" t="s">
        <v>464</v>
      </c>
      <c r="F263" s="262" t="s">
        <v>465</v>
      </c>
      <c r="G263" s="263" t="s">
        <v>208</v>
      </c>
      <c r="H263" s="264">
        <v>12</v>
      </c>
      <c r="I263" s="265"/>
      <c r="J263" s="266">
        <f>ROUND(I263*H263,2)</f>
        <v>0</v>
      </c>
      <c r="K263" s="262" t="s">
        <v>19</v>
      </c>
      <c r="L263" s="267"/>
      <c r="M263" s="268" t="s">
        <v>19</v>
      </c>
      <c r="N263" s="269" t="s">
        <v>43</v>
      </c>
      <c r="O263" s="85"/>
      <c r="P263" s="223">
        <f>O263*H263</f>
        <v>0</v>
      </c>
      <c r="Q263" s="223">
        <v>0.00084999999999999995</v>
      </c>
      <c r="R263" s="223">
        <f>Q263*H263</f>
        <v>0.010199999999999999</v>
      </c>
      <c r="S263" s="223">
        <v>0</v>
      </c>
      <c r="T263" s="224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5" t="s">
        <v>201</v>
      </c>
      <c r="AT263" s="225" t="s">
        <v>330</v>
      </c>
      <c r="AU263" s="225" t="s">
        <v>81</v>
      </c>
      <c r="AY263" s="18" t="s">
        <v>162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8" t="s">
        <v>79</v>
      </c>
      <c r="BK263" s="226">
        <f>ROUND(I263*H263,2)</f>
        <v>0</v>
      </c>
      <c r="BL263" s="18" t="s">
        <v>169</v>
      </c>
      <c r="BM263" s="225" t="s">
        <v>466</v>
      </c>
    </row>
    <row r="264" s="2" customFormat="1">
      <c r="A264" s="39"/>
      <c r="B264" s="40"/>
      <c r="C264" s="214" t="s">
        <v>467</v>
      </c>
      <c r="D264" s="214" t="s">
        <v>164</v>
      </c>
      <c r="E264" s="215" t="s">
        <v>468</v>
      </c>
      <c r="F264" s="216" t="s">
        <v>469</v>
      </c>
      <c r="G264" s="217" t="s">
        <v>208</v>
      </c>
      <c r="H264" s="218">
        <v>31</v>
      </c>
      <c r="I264" s="219"/>
      <c r="J264" s="220">
        <f>ROUND(I264*H264,2)</f>
        <v>0</v>
      </c>
      <c r="K264" s="216" t="s">
        <v>168</v>
      </c>
      <c r="L264" s="45"/>
      <c r="M264" s="221" t="s">
        <v>19</v>
      </c>
      <c r="N264" s="222" t="s">
        <v>43</v>
      </c>
      <c r="O264" s="85"/>
      <c r="P264" s="223">
        <f>O264*H264</f>
        <v>0</v>
      </c>
      <c r="Q264" s="223">
        <v>6.9999999999999994E-05</v>
      </c>
      <c r="R264" s="223">
        <f>Q264*H264</f>
        <v>0.0021699999999999996</v>
      </c>
      <c r="S264" s="223">
        <v>0</v>
      </c>
      <c r="T264" s="224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5" t="s">
        <v>169</v>
      </c>
      <c r="AT264" s="225" t="s">
        <v>164</v>
      </c>
      <c r="AU264" s="225" t="s">
        <v>81</v>
      </c>
      <c r="AY264" s="18" t="s">
        <v>162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8" t="s">
        <v>79</v>
      </c>
      <c r="BK264" s="226">
        <f>ROUND(I264*H264,2)</f>
        <v>0</v>
      </c>
      <c r="BL264" s="18" t="s">
        <v>169</v>
      </c>
      <c r="BM264" s="225" t="s">
        <v>470</v>
      </c>
    </row>
    <row r="265" s="2" customFormat="1" ht="16.5" customHeight="1">
      <c r="A265" s="39"/>
      <c r="B265" s="40"/>
      <c r="C265" s="260" t="s">
        <v>471</v>
      </c>
      <c r="D265" s="260" t="s">
        <v>330</v>
      </c>
      <c r="E265" s="261" t="s">
        <v>472</v>
      </c>
      <c r="F265" s="262" t="s">
        <v>473</v>
      </c>
      <c r="G265" s="263" t="s">
        <v>208</v>
      </c>
      <c r="H265" s="264">
        <v>7</v>
      </c>
      <c r="I265" s="265"/>
      <c r="J265" s="266">
        <f>ROUND(I265*H265,2)</f>
        <v>0</v>
      </c>
      <c r="K265" s="262" t="s">
        <v>168</v>
      </c>
      <c r="L265" s="267"/>
      <c r="M265" s="268" t="s">
        <v>19</v>
      </c>
      <c r="N265" s="269" t="s">
        <v>43</v>
      </c>
      <c r="O265" s="85"/>
      <c r="P265" s="223">
        <f>O265*H265</f>
        <v>0</v>
      </c>
      <c r="Q265" s="223">
        <v>0.014999999999999999</v>
      </c>
      <c r="R265" s="223">
        <f>Q265*H265</f>
        <v>0.105</v>
      </c>
      <c r="S265" s="223">
        <v>0</v>
      </c>
      <c r="T265" s="22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5" t="s">
        <v>201</v>
      </c>
      <c r="AT265" s="225" t="s">
        <v>330</v>
      </c>
      <c r="AU265" s="225" t="s">
        <v>81</v>
      </c>
      <c r="AY265" s="18" t="s">
        <v>162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8" t="s">
        <v>79</v>
      </c>
      <c r="BK265" s="226">
        <f>ROUND(I265*H265,2)</f>
        <v>0</v>
      </c>
      <c r="BL265" s="18" t="s">
        <v>169</v>
      </c>
      <c r="BM265" s="225" t="s">
        <v>474</v>
      </c>
    </row>
    <row r="266" s="2" customFormat="1" ht="16.5" customHeight="1">
      <c r="A266" s="39"/>
      <c r="B266" s="40"/>
      <c r="C266" s="260" t="s">
        <v>475</v>
      </c>
      <c r="D266" s="260" t="s">
        <v>330</v>
      </c>
      <c r="E266" s="261" t="s">
        <v>476</v>
      </c>
      <c r="F266" s="262" t="s">
        <v>477</v>
      </c>
      <c r="G266" s="263" t="s">
        <v>208</v>
      </c>
      <c r="H266" s="264">
        <v>6</v>
      </c>
      <c r="I266" s="265"/>
      <c r="J266" s="266">
        <f>ROUND(I266*H266,2)</f>
        <v>0</v>
      </c>
      <c r="K266" s="262" t="s">
        <v>19</v>
      </c>
      <c r="L266" s="267"/>
      <c r="M266" s="268" t="s">
        <v>19</v>
      </c>
      <c r="N266" s="269" t="s">
        <v>43</v>
      </c>
      <c r="O266" s="85"/>
      <c r="P266" s="223">
        <f>O266*H266</f>
        <v>0</v>
      </c>
      <c r="Q266" s="223">
        <v>0.001</v>
      </c>
      <c r="R266" s="223">
        <f>Q266*H266</f>
        <v>0.0060000000000000001</v>
      </c>
      <c r="S266" s="223">
        <v>0</v>
      </c>
      <c r="T266" s="224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5" t="s">
        <v>201</v>
      </c>
      <c r="AT266" s="225" t="s">
        <v>330</v>
      </c>
      <c r="AU266" s="225" t="s">
        <v>81</v>
      </c>
      <c r="AY266" s="18" t="s">
        <v>162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8" t="s">
        <v>79</v>
      </c>
      <c r="BK266" s="226">
        <f>ROUND(I266*H266,2)</f>
        <v>0</v>
      </c>
      <c r="BL266" s="18" t="s">
        <v>169</v>
      </c>
      <c r="BM266" s="225" t="s">
        <v>478</v>
      </c>
    </row>
    <row r="267" s="2" customFormat="1" ht="16.5" customHeight="1">
      <c r="A267" s="39"/>
      <c r="B267" s="40"/>
      <c r="C267" s="260" t="s">
        <v>479</v>
      </c>
      <c r="D267" s="260" t="s">
        <v>330</v>
      </c>
      <c r="E267" s="261" t="s">
        <v>480</v>
      </c>
      <c r="F267" s="262" t="s">
        <v>481</v>
      </c>
      <c r="G267" s="263" t="s">
        <v>208</v>
      </c>
      <c r="H267" s="264">
        <v>1</v>
      </c>
      <c r="I267" s="265"/>
      <c r="J267" s="266">
        <f>ROUND(I267*H267,2)</f>
        <v>0</v>
      </c>
      <c r="K267" s="262" t="s">
        <v>168</v>
      </c>
      <c r="L267" s="267"/>
      <c r="M267" s="268" t="s">
        <v>19</v>
      </c>
      <c r="N267" s="269" t="s">
        <v>43</v>
      </c>
      <c r="O267" s="85"/>
      <c r="P267" s="223">
        <f>O267*H267</f>
        <v>0</v>
      </c>
      <c r="Q267" s="223">
        <v>0.032000000000000001</v>
      </c>
      <c r="R267" s="223">
        <f>Q267*H267</f>
        <v>0.032000000000000001</v>
      </c>
      <c r="S267" s="223">
        <v>0</v>
      </c>
      <c r="T267" s="224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5" t="s">
        <v>201</v>
      </c>
      <c r="AT267" s="225" t="s">
        <v>330</v>
      </c>
      <c r="AU267" s="225" t="s">
        <v>81</v>
      </c>
      <c r="AY267" s="18" t="s">
        <v>162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8" t="s">
        <v>79</v>
      </c>
      <c r="BK267" s="226">
        <f>ROUND(I267*H267,2)</f>
        <v>0</v>
      </c>
      <c r="BL267" s="18" t="s">
        <v>169</v>
      </c>
      <c r="BM267" s="225" t="s">
        <v>482</v>
      </c>
    </row>
    <row r="268" s="2" customFormat="1" ht="21.75" customHeight="1">
      <c r="A268" s="39"/>
      <c r="B268" s="40"/>
      <c r="C268" s="260" t="s">
        <v>483</v>
      </c>
      <c r="D268" s="260" t="s">
        <v>330</v>
      </c>
      <c r="E268" s="261" t="s">
        <v>484</v>
      </c>
      <c r="F268" s="262" t="s">
        <v>485</v>
      </c>
      <c r="G268" s="263" t="s">
        <v>208</v>
      </c>
      <c r="H268" s="264">
        <v>16</v>
      </c>
      <c r="I268" s="265"/>
      <c r="J268" s="266">
        <f>ROUND(I268*H268,2)</f>
        <v>0</v>
      </c>
      <c r="K268" s="262" t="s">
        <v>168</v>
      </c>
      <c r="L268" s="267"/>
      <c r="M268" s="268" t="s">
        <v>19</v>
      </c>
      <c r="N268" s="269" t="s">
        <v>43</v>
      </c>
      <c r="O268" s="85"/>
      <c r="P268" s="223">
        <f>O268*H268</f>
        <v>0</v>
      </c>
      <c r="Q268" s="223">
        <v>0.010999999999999999</v>
      </c>
      <c r="R268" s="223">
        <f>Q268*H268</f>
        <v>0.17599999999999999</v>
      </c>
      <c r="S268" s="223">
        <v>0</v>
      </c>
      <c r="T268" s="224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5" t="s">
        <v>201</v>
      </c>
      <c r="AT268" s="225" t="s">
        <v>330</v>
      </c>
      <c r="AU268" s="225" t="s">
        <v>81</v>
      </c>
      <c r="AY268" s="18" t="s">
        <v>162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8" t="s">
        <v>79</v>
      </c>
      <c r="BK268" s="226">
        <f>ROUND(I268*H268,2)</f>
        <v>0</v>
      </c>
      <c r="BL268" s="18" t="s">
        <v>169</v>
      </c>
      <c r="BM268" s="225" t="s">
        <v>486</v>
      </c>
    </row>
    <row r="269" s="2" customFormat="1" ht="16.5" customHeight="1">
      <c r="A269" s="39"/>
      <c r="B269" s="40"/>
      <c r="C269" s="260" t="s">
        <v>487</v>
      </c>
      <c r="D269" s="260" t="s">
        <v>330</v>
      </c>
      <c r="E269" s="261" t="s">
        <v>488</v>
      </c>
      <c r="F269" s="262" t="s">
        <v>489</v>
      </c>
      <c r="G269" s="263" t="s">
        <v>208</v>
      </c>
      <c r="H269" s="264">
        <v>1</v>
      </c>
      <c r="I269" s="265"/>
      <c r="J269" s="266">
        <f>ROUND(I269*H269,2)</f>
        <v>0</v>
      </c>
      <c r="K269" s="262" t="s">
        <v>168</v>
      </c>
      <c r="L269" s="267"/>
      <c r="M269" s="268" t="s">
        <v>19</v>
      </c>
      <c r="N269" s="269" t="s">
        <v>43</v>
      </c>
      <c r="O269" s="85"/>
      <c r="P269" s="223">
        <f>O269*H269</f>
        <v>0</v>
      </c>
      <c r="Q269" s="223">
        <v>0.0040000000000000001</v>
      </c>
      <c r="R269" s="223">
        <f>Q269*H269</f>
        <v>0.0040000000000000001</v>
      </c>
      <c r="S269" s="223">
        <v>0</v>
      </c>
      <c r="T269" s="224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5" t="s">
        <v>201</v>
      </c>
      <c r="AT269" s="225" t="s">
        <v>330</v>
      </c>
      <c r="AU269" s="225" t="s">
        <v>81</v>
      </c>
      <c r="AY269" s="18" t="s">
        <v>162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8" t="s">
        <v>79</v>
      </c>
      <c r="BK269" s="226">
        <f>ROUND(I269*H269,2)</f>
        <v>0</v>
      </c>
      <c r="BL269" s="18" t="s">
        <v>169</v>
      </c>
      <c r="BM269" s="225" t="s">
        <v>490</v>
      </c>
    </row>
    <row r="270" s="2" customFormat="1">
      <c r="A270" s="39"/>
      <c r="B270" s="40"/>
      <c r="C270" s="214" t="s">
        <v>491</v>
      </c>
      <c r="D270" s="214" t="s">
        <v>164</v>
      </c>
      <c r="E270" s="215" t="s">
        <v>492</v>
      </c>
      <c r="F270" s="216" t="s">
        <v>493</v>
      </c>
      <c r="G270" s="217" t="s">
        <v>208</v>
      </c>
      <c r="H270" s="218">
        <v>18</v>
      </c>
      <c r="I270" s="219"/>
      <c r="J270" s="220">
        <f>ROUND(I270*H270,2)</f>
        <v>0</v>
      </c>
      <c r="K270" s="216" t="s">
        <v>168</v>
      </c>
      <c r="L270" s="45"/>
      <c r="M270" s="221" t="s">
        <v>19</v>
      </c>
      <c r="N270" s="222" t="s">
        <v>43</v>
      </c>
      <c r="O270" s="85"/>
      <c r="P270" s="223">
        <f>O270*H270</f>
        <v>0</v>
      </c>
      <c r="Q270" s="223">
        <v>0.00016000000000000001</v>
      </c>
      <c r="R270" s="223">
        <f>Q270*H270</f>
        <v>0.0028800000000000002</v>
      </c>
      <c r="S270" s="223">
        <v>0</v>
      </c>
      <c r="T270" s="22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5" t="s">
        <v>169</v>
      </c>
      <c r="AT270" s="225" t="s">
        <v>164</v>
      </c>
      <c r="AU270" s="225" t="s">
        <v>81</v>
      </c>
      <c r="AY270" s="18" t="s">
        <v>162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8" t="s">
        <v>79</v>
      </c>
      <c r="BK270" s="226">
        <f>ROUND(I270*H270,2)</f>
        <v>0</v>
      </c>
      <c r="BL270" s="18" t="s">
        <v>169</v>
      </c>
      <c r="BM270" s="225" t="s">
        <v>494</v>
      </c>
    </row>
    <row r="271" s="2" customFormat="1" ht="21.75" customHeight="1">
      <c r="A271" s="39"/>
      <c r="B271" s="40"/>
      <c r="C271" s="260" t="s">
        <v>495</v>
      </c>
      <c r="D271" s="260" t="s">
        <v>330</v>
      </c>
      <c r="E271" s="261" t="s">
        <v>496</v>
      </c>
      <c r="F271" s="262" t="s">
        <v>497</v>
      </c>
      <c r="G271" s="263" t="s">
        <v>208</v>
      </c>
      <c r="H271" s="264">
        <v>11</v>
      </c>
      <c r="I271" s="265"/>
      <c r="J271" s="266">
        <f>ROUND(I271*H271,2)</f>
        <v>0</v>
      </c>
      <c r="K271" s="262" t="s">
        <v>168</v>
      </c>
      <c r="L271" s="267"/>
      <c r="M271" s="268" t="s">
        <v>19</v>
      </c>
      <c r="N271" s="269" t="s">
        <v>43</v>
      </c>
      <c r="O271" s="85"/>
      <c r="P271" s="223">
        <f>O271*H271</f>
        <v>0</v>
      </c>
      <c r="Q271" s="223">
        <v>0.072999999999999995</v>
      </c>
      <c r="R271" s="223">
        <f>Q271*H271</f>
        <v>0.80299999999999994</v>
      </c>
      <c r="S271" s="223">
        <v>0</v>
      </c>
      <c r="T271" s="22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5" t="s">
        <v>201</v>
      </c>
      <c r="AT271" s="225" t="s">
        <v>330</v>
      </c>
      <c r="AU271" s="225" t="s">
        <v>81</v>
      </c>
      <c r="AY271" s="18" t="s">
        <v>162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8" t="s">
        <v>79</v>
      </c>
      <c r="BK271" s="226">
        <f>ROUND(I271*H271,2)</f>
        <v>0</v>
      </c>
      <c r="BL271" s="18" t="s">
        <v>169</v>
      </c>
      <c r="BM271" s="225" t="s">
        <v>498</v>
      </c>
    </row>
    <row r="272" s="2" customFormat="1">
      <c r="A272" s="39"/>
      <c r="B272" s="40"/>
      <c r="C272" s="260" t="s">
        <v>499</v>
      </c>
      <c r="D272" s="260" t="s">
        <v>330</v>
      </c>
      <c r="E272" s="261" t="s">
        <v>500</v>
      </c>
      <c r="F272" s="262" t="s">
        <v>501</v>
      </c>
      <c r="G272" s="263" t="s">
        <v>208</v>
      </c>
      <c r="H272" s="264">
        <v>7</v>
      </c>
      <c r="I272" s="265"/>
      <c r="J272" s="266">
        <f>ROUND(I272*H272,2)</f>
        <v>0</v>
      </c>
      <c r="K272" s="262" t="s">
        <v>168</v>
      </c>
      <c r="L272" s="267"/>
      <c r="M272" s="268" t="s">
        <v>19</v>
      </c>
      <c r="N272" s="269" t="s">
        <v>43</v>
      </c>
      <c r="O272" s="85"/>
      <c r="P272" s="223">
        <f>O272*H272</f>
        <v>0</v>
      </c>
      <c r="Q272" s="223">
        <v>0.059999999999999998</v>
      </c>
      <c r="R272" s="223">
        <f>Q272*H272</f>
        <v>0.41999999999999998</v>
      </c>
      <c r="S272" s="223">
        <v>0</v>
      </c>
      <c r="T272" s="224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5" t="s">
        <v>201</v>
      </c>
      <c r="AT272" s="225" t="s">
        <v>330</v>
      </c>
      <c r="AU272" s="225" t="s">
        <v>81</v>
      </c>
      <c r="AY272" s="18" t="s">
        <v>162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8" t="s">
        <v>79</v>
      </c>
      <c r="BK272" s="226">
        <f>ROUND(I272*H272,2)</f>
        <v>0</v>
      </c>
      <c r="BL272" s="18" t="s">
        <v>169</v>
      </c>
      <c r="BM272" s="225" t="s">
        <v>502</v>
      </c>
    </row>
    <row r="273" s="2" customFormat="1">
      <c r="A273" s="39"/>
      <c r="B273" s="40"/>
      <c r="C273" s="214" t="s">
        <v>503</v>
      </c>
      <c r="D273" s="214" t="s">
        <v>164</v>
      </c>
      <c r="E273" s="215" t="s">
        <v>504</v>
      </c>
      <c r="F273" s="216" t="s">
        <v>505</v>
      </c>
      <c r="G273" s="217" t="s">
        <v>208</v>
      </c>
      <c r="H273" s="218">
        <v>6</v>
      </c>
      <c r="I273" s="219"/>
      <c r="J273" s="220">
        <f>ROUND(I273*H273,2)</f>
        <v>0</v>
      </c>
      <c r="K273" s="216" t="s">
        <v>168</v>
      </c>
      <c r="L273" s="45"/>
      <c r="M273" s="221" t="s">
        <v>19</v>
      </c>
      <c r="N273" s="222" t="s">
        <v>43</v>
      </c>
      <c r="O273" s="85"/>
      <c r="P273" s="223">
        <f>O273*H273</f>
        <v>0</v>
      </c>
      <c r="Q273" s="223">
        <v>9.0000000000000006E-05</v>
      </c>
      <c r="R273" s="223">
        <f>Q273*H273</f>
        <v>0.00054000000000000001</v>
      </c>
      <c r="S273" s="223">
        <v>0</v>
      </c>
      <c r="T273" s="22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5" t="s">
        <v>169</v>
      </c>
      <c r="AT273" s="225" t="s">
        <v>164</v>
      </c>
      <c r="AU273" s="225" t="s">
        <v>81</v>
      </c>
      <c r="AY273" s="18" t="s">
        <v>162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8" t="s">
        <v>79</v>
      </c>
      <c r="BK273" s="226">
        <f>ROUND(I273*H273,2)</f>
        <v>0</v>
      </c>
      <c r="BL273" s="18" t="s">
        <v>169</v>
      </c>
      <c r="BM273" s="225" t="s">
        <v>506</v>
      </c>
    </row>
    <row r="274" s="2" customFormat="1" ht="16.5" customHeight="1">
      <c r="A274" s="39"/>
      <c r="B274" s="40"/>
      <c r="C274" s="260" t="s">
        <v>507</v>
      </c>
      <c r="D274" s="260" t="s">
        <v>330</v>
      </c>
      <c r="E274" s="261" t="s">
        <v>508</v>
      </c>
      <c r="F274" s="262" t="s">
        <v>509</v>
      </c>
      <c r="G274" s="263" t="s">
        <v>208</v>
      </c>
      <c r="H274" s="264">
        <v>3</v>
      </c>
      <c r="I274" s="265"/>
      <c r="J274" s="266">
        <f>ROUND(I274*H274,2)</f>
        <v>0</v>
      </c>
      <c r="K274" s="262" t="s">
        <v>168</v>
      </c>
      <c r="L274" s="267"/>
      <c r="M274" s="268" t="s">
        <v>19</v>
      </c>
      <c r="N274" s="269" t="s">
        <v>43</v>
      </c>
      <c r="O274" s="85"/>
      <c r="P274" s="223">
        <f>O274*H274</f>
        <v>0</v>
      </c>
      <c r="Q274" s="223">
        <v>0.056000000000000001</v>
      </c>
      <c r="R274" s="223">
        <f>Q274*H274</f>
        <v>0.16800000000000001</v>
      </c>
      <c r="S274" s="223">
        <v>0</v>
      </c>
      <c r="T274" s="224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5" t="s">
        <v>201</v>
      </c>
      <c r="AT274" s="225" t="s">
        <v>330</v>
      </c>
      <c r="AU274" s="225" t="s">
        <v>81</v>
      </c>
      <c r="AY274" s="18" t="s">
        <v>162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8" t="s">
        <v>79</v>
      </c>
      <c r="BK274" s="226">
        <f>ROUND(I274*H274,2)</f>
        <v>0</v>
      </c>
      <c r="BL274" s="18" t="s">
        <v>169</v>
      </c>
      <c r="BM274" s="225" t="s">
        <v>510</v>
      </c>
    </row>
    <row r="275" s="2" customFormat="1" ht="21.75" customHeight="1">
      <c r="A275" s="39"/>
      <c r="B275" s="40"/>
      <c r="C275" s="260" t="s">
        <v>511</v>
      </c>
      <c r="D275" s="260" t="s">
        <v>330</v>
      </c>
      <c r="E275" s="261" t="s">
        <v>512</v>
      </c>
      <c r="F275" s="262" t="s">
        <v>513</v>
      </c>
      <c r="G275" s="263" t="s">
        <v>208</v>
      </c>
      <c r="H275" s="264">
        <v>2</v>
      </c>
      <c r="I275" s="265"/>
      <c r="J275" s="266">
        <f>ROUND(I275*H275,2)</f>
        <v>0</v>
      </c>
      <c r="K275" s="262" t="s">
        <v>168</v>
      </c>
      <c r="L275" s="267"/>
      <c r="M275" s="268" t="s">
        <v>19</v>
      </c>
      <c r="N275" s="269" t="s">
        <v>43</v>
      </c>
      <c r="O275" s="85"/>
      <c r="P275" s="223">
        <f>O275*H275</f>
        <v>0</v>
      </c>
      <c r="Q275" s="223">
        <v>0.044999999999999998</v>
      </c>
      <c r="R275" s="223">
        <f>Q275*H275</f>
        <v>0.089999999999999997</v>
      </c>
      <c r="S275" s="223">
        <v>0</v>
      </c>
      <c r="T275" s="22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5" t="s">
        <v>201</v>
      </c>
      <c r="AT275" s="225" t="s">
        <v>330</v>
      </c>
      <c r="AU275" s="225" t="s">
        <v>81</v>
      </c>
      <c r="AY275" s="18" t="s">
        <v>162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8" t="s">
        <v>79</v>
      </c>
      <c r="BK275" s="226">
        <f>ROUND(I275*H275,2)</f>
        <v>0</v>
      </c>
      <c r="BL275" s="18" t="s">
        <v>169</v>
      </c>
      <c r="BM275" s="225" t="s">
        <v>514</v>
      </c>
    </row>
    <row r="276" s="2" customFormat="1" ht="16.5" customHeight="1">
      <c r="A276" s="39"/>
      <c r="B276" s="40"/>
      <c r="C276" s="260" t="s">
        <v>515</v>
      </c>
      <c r="D276" s="260" t="s">
        <v>330</v>
      </c>
      <c r="E276" s="261" t="s">
        <v>516</v>
      </c>
      <c r="F276" s="262" t="s">
        <v>517</v>
      </c>
      <c r="G276" s="263" t="s">
        <v>208</v>
      </c>
      <c r="H276" s="264">
        <v>1</v>
      </c>
      <c r="I276" s="265"/>
      <c r="J276" s="266">
        <f>ROUND(I276*H276,2)</f>
        <v>0</v>
      </c>
      <c r="K276" s="262" t="s">
        <v>19</v>
      </c>
      <c r="L276" s="267"/>
      <c r="M276" s="268" t="s">
        <v>19</v>
      </c>
      <c r="N276" s="269" t="s">
        <v>43</v>
      </c>
      <c r="O276" s="85"/>
      <c r="P276" s="223">
        <f>O276*H276</f>
        <v>0</v>
      </c>
      <c r="Q276" s="223">
        <v>0.031</v>
      </c>
      <c r="R276" s="223">
        <f>Q276*H276</f>
        <v>0.031</v>
      </c>
      <c r="S276" s="223">
        <v>0</v>
      </c>
      <c r="T276" s="224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5" t="s">
        <v>201</v>
      </c>
      <c r="AT276" s="225" t="s">
        <v>330</v>
      </c>
      <c r="AU276" s="225" t="s">
        <v>81</v>
      </c>
      <c r="AY276" s="18" t="s">
        <v>162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8" t="s">
        <v>79</v>
      </c>
      <c r="BK276" s="226">
        <f>ROUND(I276*H276,2)</f>
        <v>0</v>
      </c>
      <c r="BL276" s="18" t="s">
        <v>169</v>
      </c>
      <c r="BM276" s="225" t="s">
        <v>518</v>
      </c>
    </row>
    <row r="277" s="2" customFormat="1">
      <c r="A277" s="39"/>
      <c r="B277" s="40"/>
      <c r="C277" s="214" t="s">
        <v>519</v>
      </c>
      <c r="D277" s="214" t="s">
        <v>164</v>
      </c>
      <c r="E277" s="215" t="s">
        <v>520</v>
      </c>
      <c r="F277" s="216" t="s">
        <v>521</v>
      </c>
      <c r="G277" s="217" t="s">
        <v>208</v>
      </c>
      <c r="H277" s="218">
        <v>6</v>
      </c>
      <c r="I277" s="219"/>
      <c r="J277" s="220">
        <f>ROUND(I277*H277,2)</f>
        <v>0</v>
      </c>
      <c r="K277" s="216" t="s">
        <v>168</v>
      </c>
      <c r="L277" s="45"/>
      <c r="M277" s="221" t="s">
        <v>19</v>
      </c>
      <c r="N277" s="222" t="s">
        <v>43</v>
      </c>
      <c r="O277" s="85"/>
      <c r="P277" s="223">
        <f>O277*H277</f>
        <v>0</v>
      </c>
      <c r="Q277" s="223">
        <v>0.00010000000000000001</v>
      </c>
      <c r="R277" s="223">
        <f>Q277*H277</f>
        <v>0.00060000000000000006</v>
      </c>
      <c r="S277" s="223">
        <v>0</v>
      </c>
      <c r="T277" s="224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5" t="s">
        <v>169</v>
      </c>
      <c r="AT277" s="225" t="s">
        <v>164</v>
      </c>
      <c r="AU277" s="225" t="s">
        <v>81</v>
      </c>
      <c r="AY277" s="18" t="s">
        <v>162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8" t="s">
        <v>79</v>
      </c>
      <c r="BK277" s="226">
        <f>ROUND(I277*H277,2)</f>
        <v>0</v>
      </c>
      <c r="BL277" s="18" t="s">
        <v>169</v>
      </c>
      <c r="BM277" s="225" t="s">
        <v>522</v>
      </c>
    </row>
    <row r="278" s="2" customFormat="1" ht="16.5" customHeight="1">
      <c r="A278" s="39"/>
      <c r="B278" s="40"/>
      <c r="C278" s="260" t="s">
        <v>523</v>
      </c>
      <c r="D278" s="260" t="s">
        <v>330</v>
      </c>
      <c r="E278" s="261" t="s">
        <v>524</v>
      </c>
      <c r="F278" s="262" t="s">
        <v>525</v>
      </c>
      <c r="G278" s="263" t="s">
        <v>208</v>
      </c>
      <c r="H278" s="264">
        <v>1</v>
      </c>
      <c r="I278" s="265"/>
      <c r="J278" s="266">
        <f>ROUND(I278*H278,2)</f>
        <v>0</v>
      </c>
      <c r="K278" s="262" t="s">
        <v>19</v>
      </c>
      <c r="L278" s="267"/>
      <c r="M278" s="268" t="s">
        <v>19</v>
      </c>
      <c r="N278" s="269" t="s">
        <v>43</v>
      </c>
      <c r="O278" s="85"/>
      <c r="P278" s="223">
        <f>O278*H278</f>
        <v>0</v>
      </c>
      <c r="Q278" s="223">
        <v>0.0018</v>
      </c>
      <c r="R278" s="223">
        <f>Q278*H278</f>
        <v>0.0018</v>
      </c>
      <c r="S278" s="223">
        <v>0</v>
      </c>
      <c r="T278" s="224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5" t="s">
        <v>201</v>
      </c>
      <c r="AT278" s="225" t="s">
        <v>330</v>
      </c>
      <c r="AU278" s="225" t="s">
        <v>81</v>
      </c>
      <c r="AY278" s="18" t="s">
        <v>162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8" t="s">
        <v>79</v>
      </c>
      <c r="BK278" s="226">
        <f>ROUND(I278*H278,2)</f>
        <v>0</v>
      </c>
      <c r="BL278" s="18" t="s">
        <v>169</v>
      </c>
      <c r="BM278" s="225" t="s">
        <v>526</v>
      </c>
    </row>
    <row r="279" s="13" customFormat="1">
      <c r="A279" s="13"/>
      <c r="B279" s="227"/>
      <c r="C279" s="228"/>
      <c r="D279" s="229" t="s">
        <v>171</v>
      </c>
      <c r="E279" s="230" t="s">
        <v>19</v>
      </c>
      <c r="F279" s="231" t="s">
        <v>527</v>
      </c>
      <c r="G279" s="228"/>
      <c r="H279" s="232">
        <v>1</v>
      </c>
      <c r="I279" s="233"/>
      <c r="J279" s="228"/>
      <c r="K279" s="228"/>
      <c r="L279" s="234"/>
      <c r="M279" s="235"/>
      <c r="N279" s="236"/>
      <c r="O279" s="236"/>
      <c r="P279" s="236"/>
      <c r="Q279" s="236"/>
      <c r="R279" s="236"/>
      <c r="S279" s="236"/>
      <c r="T279" s="23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8" t="s">
        <v>171</v>
      </c>
      <c r="AU279" s="238" t="s">
        <v>81</v>
      </c>
      <c r="AV279" s="13" t="s">
        <v>81</v>
      </c>
      <c r="AW279" s="13" t="s">
        <v>33</v>
      </c>
      <c r="AX279" s="13" t="s">
        <v>79</v>
      </c>
      <c r="AY279" s="238" t="s">
        <v>162</v>
      </c>
    </row>
    <row r="280" s="2" customFormat="1" ht="16.5" customHeight="1">
      <c r="A280" s="39"/>
      <c r="B280" s="40"/>
      <c r="C280" s="260" t="s">
        <v>528</v>
      </c>
      <c r="D280" s="260" t="s">
        <v>330</v>
      </c>
      <c r="E280" s="261" t="s">
        <v>529</v>
      </c>
      <c r="F280" s="262" t="s">
        <v>530</v>
      </c>
      <c r="G280" s="263" t="s">
        <v>208</v>
      </c>
      <c r="H280" s="264">
        <v>2</v>
      </c>
      <c r="I280" s="265"/>
      <c r="J280" s="266">
        <f>ROUND(I280*H280,2)</f>
        <v>0</v>
      </c>
      <c r="K280" s="262" t="s">
        <v>168</v>
      </c>
      <c r="L280" s="267"/>
      <c r="M280" s="268" t="s">
        <v>19</v>
      </c>
      <c r="N280" s="269" t="s">
        <v>43</v>
      </c>
      <c r="O280" s="85"/>
      <c r="P280" s="223">
        <f>O280*H280</f>
        <v>0</v>
      </c>
      <c r="Q280" s="223">
        <v>0.11500000000000001</v>
      </c>
      <c r="R280" s="223">
        <f>Q280*H280</f>
        <v>0.23000000000000001</v>
      </c>
      <c r="S280" s="223">
        <v>0</v>
      </c>
      <c r="T280" s="224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5" t="s">
        <v>201</v>
      </c>
      <c r="AT280" s="225" t="s">
        <v>330</v>
      </c>
      <c r="AU280" s="225" t="s">
        <v>81</v>
      </c>
      <c r="AY280" s="18" t="s">
        <v>162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8" t="s">
        <v>79</v>
      </c>
      <c r="BK280" s="226">
        <f>ROUND(I280*H280,2)</f>
        <v>0</v>
      </c>
      <c r="BL280" s="18" t="s">
        <v>169</v>
      </c>
      <c r="BM280" s="225" t="s">
        <v>531</v>
      </c>
    </row>
    <row r="281" s="2" customFormat="1" ht="21.75" customHeight="1">
      <c r="A281" s="39"/>
      <c r="B281" s="40"/>
      <c r="C281" s="260" t="s">
        <v>532</v>
      </c>
      <c r="D281" s="260" t="s">
        <v>330</v>
      </c>
      <c r="E281" s="261" t="s">
        <v>533</v>
      </c>
      <c r="F281" s="262" t="s">
        <v>534</v>
      </c>
      <c r="G281" s="263" t="s">
        <v>208</v>
      </c>
      <c r="H281" s="264">
        <v>3</v>
      </c>
      <c r="I281" s="265"/>
      <c r="J281" s="266">
        <f>ROUND(I281*H281,2)</f>
        <v>0</v>
      </c>
      <c r="K281" s="262" t="s">
        <v>168</v>
      </c>
      <c r="L281" s="267"/>
      <c r="M281" s="268" t="s">
        <v>19</v>
      </c>
      <c r="N281" s="269" t="s">
        <v>43</v>
      </c>
      <c r="O281" s="85"/>
      <c r="P281" s="223">
        <f>O281*H281</f>
        <v>0</v>
      </c>
      <c r="Q281" s="223">
        <v>0.095000000000000001</v>
      </c>
      <c r="R281" s="223">
        <f>Q281*H281</f>
        <v>0.28500000000000003</v>
      </c>
      <c r="S281" s="223">
        <v>0</v>
      </c>
      <c r="T281" s="22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5" t="s">
        <v>201</v>
      </c>
      <c r="AT281" s="225" t="s">
        <v>330</v>
      </c>
      <c r="AU281" s="225" t="s">
        <v>81</v>
      </c>
      <c r="AY281" s="18" t="s">
        <v>162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8" t="s">
        <v>79</v>
      </c>
      <c r="BK281" s="226">
        <f>ROUND(I281*H281,2)</f>
        <v>0</v>
      </c>
      <c r="BL281" s="18" t="s">
        <v>169</v>
      </c>
      <c r="BM281" s="225" t="s">
        <v>535</v>
      </c>
    </row>
    <row r="282" s="2" customFormat="1">
      <c r="A282" s="39"/>
      <c r="B282" s="40"/>
      <c r="C282" s="214" t="s">
        <v>536</v>
      </c>
      <c r="D282" s="214" t="s">
        <v>164</v>
      </c>
      <c r="E282" s="215" t="s">
        <v>537</v>
      </c>
      <c r="F282" s="216" t="s">
        <v>538</v>
      </c>
      <c r="G282" s="217" t="s">
        <v>97</v>
      </c>
      <c r="H282" s="218">
        <v>373</v>
      </c>
      <c r="I282" s="219"/>
      <c r="J282" s="220">
        <f>ROUND(I282*H282,2)</f>
        <v>0</v>
      </c>
      <c r="K282" s="216" t="s">
        <v>168</v>
      </c>
      <c r="L282" s="45"/>
      <c r="M282" s="221" t="s">
        <v>19</v>
      </c>
      <c r="N282" s="222" t="s">
        <v>43</v>
      </c>
      <c r="O282" s="85"/>
      <c r="P282" s="223">
        <f>O282*H282</f>
        <v>0</v>
      </c>
      <c r="Q282" s="223">
        <v>0</v>
      </c>
      <c r="R282" s="223">
        <f>Q282*H282</f>
        <v>0</v>
      </c>
      <c r="S282" s="223">
        <v>0</v>
      </c>
      <c r="T282" s="224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5" t="s">
        <v>169</v>
      </c>
      <c r="AT282" s="225" t="s">
        <v>164</v>
      </c>
      <c r="AU282" s="225" t="s">
        <v>81</v>
      </c>
      <c r="AY282" s="18" t="s">
        <v>162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8" t="s">
        <v>79</v>
      </c>
      <c r="BK282" s="226">
        <f>ROUND(I282*H282,2)</f>
        <v>0</v>
      </c>
      <c r="BL282" s="18" t="s">
        <v>169</v>
      </c>
      <c r="BM282" s="225" t="s">
        <v>539</v>
      </c>
    </row>
    <row r="283" s="13" customFormat="1">
      <c r="A283" s="13"/>
      <c r="B283" s="227"/>
      <c r="C283" s="228"/>
      <c r="D283" s="229" t="s">
        <v>171</v>
      </c>
      <c r="E283" s="230" t="s">
        <v>19</v>
      </c>
      <c r="F283" s="231" t="s">
        <v>540</v>
      </c>
      <c r="G283" s="228"/>
      <c r="H283" s="232">
        <v>186.5</v>
      </c>
      <c r="I283" s="233"/>
      <c r="J283" s="228"/>
      <c r="K283" s="228"/>
      <c r="L283" s="234"/>
      <c r="M283" s="235"/>
      <c r="N283" s="236"/>
      <c r="O283" s="236"/>
      <c r="P283" s="236"/>
      <c r="Q283" s="236"/>
      <c r="R283" s="236"/>
      <c r="S283" s="236"/>
      <c r="T283" s="23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8" t="s">
        <v>171</v>
      </c>
      <c r="AU283" s="238" t="s">
        <v>81</v>
      </c>
      <c r="AV283" s="13" t="s">
        <v>81</v>
      </c>
      <c r="AW283" s="13" t="s">
        <v>33</v>
      </c>
      <c r="AX283" s="13" t="s">
        <v>72</v>
      </c>
      <c r="AY283" s="238" t="s">
        <v>162</v>
      </c>
    </row>
    <row r="284" s="14" customFormat="1">
      <c r="A284" s="14"/>
      <c r="B284" s="239"/>
      <c r="C284" s="240"/>
      <c r="D284" s="229" t="s">
        <v>171</v>
      </c>
      <c r="E284" s="241" t="s">
        <v>95</v>
      </c>
      <c r="F284" s="242" t="s">
        <v>174</v>
      </c>
      <c r="G284" s="240"/>
      <c r="H284" s="243">
        <v>186.5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9" t="s">
        <v>171</v>
      </c>
      <c r="AU284" s="249" t="s">
        <v>81</v>
      </c>
      <c r="AV284" s="14" t="s">
        <v>169</v>
      </c>
      <c r="AW284" s="14" t="s">
        <v>33</v>
      </c>
      <c r="AX284" s="14" t="s">
        <v>72</v>
      </c>
      <c r="AY284" s="249" t="s">
        <v>162</v>
      </c>
    </row>
    <row r="285" s="13" customFormat="1">
      <c r="A285" s="13"/>
      <c r="B285" s="227"/>
      <c r="C285" s="228"/>
      <c r="D285" s="229" t="s">
        <v>171</v>
      </c>
      <c r="E285" s="230" t="s">
        <v>19</v>
      </c>
      <c r="F285" s="231" t="s">
        <v>541</v>
      </c>
      <c r="G285" s="228"/>
      <c r="H285" s="232">
        <v>373</v>
      </c>
      <c r="I285" s="233"/>
      <c r="J285" s="228"/>
      <c r="K285" s="228"/>
      <c r="L285" s="234"/>
      <c r="M285" s="235"/>
      <c r="N285" s="236"/>
      <c r="O285" s="236"/>
      <c r="P285" s="236"/>
      <c r="Q285" s="236"/>
      <c r="R285" s="236"/>
      <c r="S285" s="236"/>
      <c r="T285" s="23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8" t="s">
        <v>171</v>
      </c>
      <c r="AU285" s="238" t="s">
        <v>81</v>
      </c>
      <c r="AV285" s="13" t="s">
        <v>81</v>
      </c>
      <c r="AW285" s="13" t="s">
        <v>33</v>
      </c>
      <c r="AX285" s="13" t="s">
        <v>79</v>
      </c>
      <c r="AY285" s="238" t="s">
        <v>162</v>
      </c>
    </row>
    <row r="286" s="2" customFormat="1" ht="16.5" customHeight="1">
      <c r="A286" s="39"/>
      <c r="B286" s="40"/>
      <c r="C286" s="260" t="s">
        <v>542</v>
      </c>
      <c r="D286" s="260" t="s">
        <v>330</v>
      </c>
      <c r="E286" s="261" t="s">
        <v>543</v>
      </c>
      <c r="F286" s="262" t="s">
        <v>544</v>
      </c>
      <c r="G286" s="263" t="s">
        <v>97</v>
      </c>
      <c r="H286" s="264">
        <v>378.59500000000003</v>
      </c>
      <c r="I286" s="265"/>
      <c r="J286" s="266">
        <f>ROUND(I286*H286,2)</f>
        <v>0</v>
      </c>
      <c r="K286" s="262" t="s">
        <v>168</v>
      </c>
      <c r="L286" s="267"/>
      <c r="M286" s="268" t="s">
        <v>19</v>
      </c>
      <c r="N286" s="269" t="s">
        <v>43</v>
      </c>
      <c r="O286" s="85"/>
      <c r="P286" s="223">
        <f>O286*H286</f>
        <v>0</v>
      </c>
      <c r="Q286" s="223">
        <v>0.00158</v>
      </c>
      <c r="R286" s="223">
        <f>Q286*H286</f>
        <v>0.5981801000000001</v>
      </c>
      <c r="S286" s="223">
        <v>0</v>
      </c>
      <c r="T286" s="224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5" t="s">
        <v>201</v>
      </c>
      <c r="AT286" s="225" t="s">
        <v>330</v>
      </c>
      <c r="AU286" s="225" t="s">
        <v>81</v>
      </c>
      <c r="AY286" s="18" t="s">
        <v>162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8" t="s">
        <v>79</v>
      </c>
      <c r="BK286" s="226">
        <f>ROUND(I286*H286,2)</f>
        <v>0</v>
      </c>
      <c r="BL286" s="18" t="s">
        <v>169</v>
      </c>
      <c r="BM286" s="225" t="s">
        <v>545</v>
      </c>
    </row>
    <row r="287" s="13" customFormat="1">
      <c r="A287" s="13"/>
      <c r="B287" s="227"/>
      <c r="C287" s="228"/>
      <c r="D287" s="229" t="s">
        <v>171</v>
      </c>
      <c r="E287" s="228"/>
      <c r="F287" s="231" t="s">
        <v>546</v>
      </c>
      <c r="G287" s="228"/>
      <c r="H287" s="232">
        <v>378.59500000000003</v>
      </c>
      <c r="I287" s="233"/>
      <c r="J287" s="228"/>
      <c r="K287" s="228"/>
      <c r="L287" s="234"/>
      <c r="M287" s="235"/>
      <c r="N287" s="236"/>
      <c r="O287" s="236"/>
      <c r="P287" s="236"/>
      <c r="Q287" s="236"/>
      <c r="R287" s="236"/>
      <c r="S287" s="236"/>
      <c r="T287" s="23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8" t="s">
        <v>171</v>
      </c>
      <c r="AU287" s="238" t="s">
        <v>81</v>
      </c>
      <c r="AV287" s="13" t="s">
        <v>81</v>
      </c>
      <c r="AW287" s="13" t="s">
        <v>4</v>
      </c>
      <c r="AX287" s="13" t="s">
        <v>79</v>
      </c>
      <c r="AY287" s="238" t="s">
        <v>162</v>
      </c>
    </row>
    <row r="288" s="2" customFormat="1" ht="21.75" customHeight="1">
      <c r="A288" s="39"/>
      <c r="B288" s="40"/>
      <c r="C288" s="214" t="s">
        <v>547</v>
      </c>
      <c r="D288" s="214" t="s">
        <v>164</v>
      </c>
      <c r="E288" s="215" t="s">
        <v>548</v>
      </c>
      <c r="F288" s="216" t="s">
        <v>549</v>
      </c>
      <c r="G288" s="217" t="s">
        <v>101</v>
      </c>
      <c r="H288" s="218">
        <v>14.880000000000001</v>
      </c>
      <c r="I288" s="219"/>
      <c r="J288" s="220">
        <f>ROUND(I288*H288,2)</f>
        <v>0</v>
      </c>
      <c r="K288" s="216" t="s">
        <v>168</v>
      </c>
      <c r="L288" s="45"/>
      <c r="M288" s="221" t="s">
        <v>19</v>
      </c>
      <c r="N288" s="222" t="s">
        <v>43</v>
      </c>
      <c r="O288" s="85"/>
      <c r="P288" s="223">
        <f>O288*H288</f>
        <v>0</v>
      </c>
      <c r="Q288" s="223">
        <v>0</v>
      </c>
      <c r="R288" s="223">
        <f>Q288*H288</f>
        <v>0</v>
      </c>
      <c r="S288" s="223">
        <v>1.9199999999999999</v>
      </c>
      <c r="T288" s="224">
        <f>S288*H288</f>
        <v>28.569600000000001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5" t="s">
        <v>169</v>
      </c>
      <c r="AT288" s="225" t="s">
        <v>164</v>
      </c>
      <c r="AU288" s="225" t="s">
        <v>81</v>
      </c>
      <c r="AY288" s="18" t="s">
        <v>162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8" t="s">
        <v>79</v>
      </c>
      <c r="BK288" s="226">
        <f>ROUND(I288*H288,2)</f>
        <v>0</v>
      </c>
      <c r="BL288" s="18" t="s">
        <v>169</v>
      </c>
      <c r="BM288" s="225" t="s">
        <v>550</v>
      </c>
    </row>
    <row r="289" s="13" customFormat="1">
      <c r="A289" s="13"/>
      <c r="B289" s="227"/>
      <c r="C289" s="228"/>
      <c r="D289" s="229" t="s">
        <v>171</v>
      </c>
      <c r="E289" s="230" t="s">
        <v>19</v>
      </c>
      <c r="F289" s="231" t="s">
        <v>551</v>
      </c>
      <c r="G289" s="228"/>
      <c r="H289" s="232">
        <v>3.6230000000000002</v>
      </c>
      <c r="I289" s="233"/>
      <c r="J289" s="228"/>
      <c r="K289" s="228"/>
      <c r="L289" s="234"/>
      <c r="M289" s="235"/>
      <c r="N289" s="236"/>
      <c r="O289" s="236"/>
      <c r="P289" s="236"/>
      <c r="Q289" s="236"/>
      <c r="R289" s="236"/>
      <c r="S289" s="236"/>
      <c r="T289" s="23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8" t="s">
        <v>171</v>
      </c>
      <c r="AU289" s="238" t="s">
        <v>81</v>
      </c>
      <c r="AV289" s="13" t="s">
        <v>81</v>
      </c>
      <c r="AW289" s="13" t="s">
        <v>33</v>
      </c>
      <c r="AX289" s="13" t="s">
        <v>72</v>
      </c>
      <c r="AY289" s="238" t="s">
        <v>162</v>
      </c>
    </row>
    <row r="290" s="13" customFormat="1">
      <c r="A290" s="13"/>
      <c r="B290" s="227"/>
      <c r="C290" s="228"/>
      <c r="D290" s="229" t="s">
        <v>171</v>
      </c>
      <c r="E290" s="230" t="s">
        <v>19</v>
      </c>
      <c r="F290" s="231" t="s">
        <v>552</v>
      </c>
      <c r="G290" s="228"/>
      <c r="H290" s="232">
        <v>9.0570000000000004</v>
      </c>
      <c r="I290" s="233"/>
      <c r="J290" s="228"/>
      <c r="K290" s="228"/>
      <c r="L290" s="234"/>
      <c r="M290" s="235"/>
      <c r="N290" s="236"/>
      <c r="O290" s="236"/>
      <c r="P290" s="236"/>
      <c r="Q290" s="236"/>
      <c r="R290" s="236"/>
      <c r="S290" s="236"/>
      <c r="T290" s="23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8" t="s">
        <v>171</v>
      </c>
      <c r="AU290" s="238" t="s">
        <v>81</v>
      </c>
      <c r="AV290" s="13" t="s">
        <v>81</v>
      </c>
      <c r="AW290" s="13" t="s">
        <v>33</v>
      </c>
      <c r="AX290" s="13" t="s">
        <v>72</v>
      </c>
      <c r="AY290" s="238" t="s">
        <v>162</v>
      </c>
    </row>
    <row r="291" s="13" customFormat="1">
      <c r="A291" s="13"/>
      <c r="B291" s="227"/>
      <c r="C291" s="228"/>
      <c r="D291" s="229" t="s">
        <v>171</v>
      </c>
      <c r="E291" s="230" t="s">
        <v>19</v>
      </c>
      <c r="F291" s="231" t="s">
        <v>553</v>
      </c>
      <c r="G291" s="228"/>
      <c r="H291" s="232">
        <v>2.2000000000000002</v>
      </c>
      <c r="I291" s="233"/>
      <c r="J291" s="228"/>
      <c r="K291" s="228"/>
      <c r="L291" s="234"/>
      <c r="M291" s="235"/>
      <c r="N291" s="236"/>
      <c r="O291" s="236"/>
      <c r="P291" s="236"/>
      <c r="Q291" s="236"/>
      <c r="R291" s="236"/>
      <c r="S291" s="236"/>
      <c r="T291" s="23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8" t="s">
        <v>171</v>
      </c>
      <c r="AU291" s="238" t="s">
        <v>81</v>
      </c>
      <c r="AV291" s="13" t="s">
        <v>81</v>
      </c>
      <c r="AW291" s="13" t="s">
        <v>33</v>
      </c>
      <c r="AX291" s="13" t="s">
        <v>72</v>
      </c>
      <c r="AY291" s="238" t="s">
        <v>162</v>
      </c>
    </row>
    <row r="292" s="14" customFormat="1">
      <c r="A292" s="14"/>
      <c r="B292" s="239"/>
      <c r="C292" s="240"/>
      <c r="D292" s="229" t="s">
        <v>171</v>
      </c>
      <c r="E292" s="241" t="s">
        <v>19</v>
      </c>
      <c r="F292" s="242" t="s">
        <v>174</v>
      </c>
      <c r="G292" s="240"/>
      <c r="H292" s="243">
        <v>14.880000000000001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9" t="s">
        <v>171</v>
      </c>
      <c r="AU292" s="249" t="s">
        <v>81</v>
      </c>
      <c r="AV292" s="14" t="s">
        <v>169</v>
      </c>
      <c r="AW292" s="14" t="s">
        <v>33</v>
      </c>
      <c r="AX292" s="14" t="s">
        <v>79</v>
      </c>
      <c r="AY292" s="249" t="s">
        <v>162</v>
      </c>
    </row>
    <row r="293" s="2" customFormat="1" ht="16.5" customHeight="1">
      <c r="A293" s="39"/>
      <c r="B293" s="40"/>
      <c r="C293" s="214" t="s">
        <v>554</v>
      </c>
      <c r="D293" s="214" t="s">
        <v>164</v>
      </c>
      <c r="E293" s="215" t="s">
        <v>555</v>
      </c>
      <c r="F293" s="216" t="s">
        <v>556</v>
      </c>
      <c r="G293" s="217" t="s">
        <v>557</v>
      </c>
      <c r="H293" s="218">
        <v>1</v>
      </c>
      <c r="I293" s="219"/>
      <c r="J293" s="220">
        <f>ROUND(I293*H293,2)</f>
        <v>0</v>
      </c>
      <c r="K293" s="216" t="s">
        <v>168</v>
      </c>
      <c r="L293" s="45"/>
      <c r="M293" s="221" t="s">
        <v>19</v>
      </c>
      <c r="N293" s="222" t="s">
        <v>43</v>
      </c>
      <c r="O293" s="85"/>
      <c r="P293" s="223">
        <f>O293*H293</f>
        <v>0</v>
      </c>
      <c r="Q293" s="223">
        <v>0.00031</v>
      </c>
      <c r="R293" s="223">
        <f>Q293*H293</f>
        <v>0.00031</v>
      </c>
      <c r="S293" s="223">
        <v>0</v>
      </c>
      <c r="T293" s="22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5" t="s">
        <v>169</v>
      </c>
      <c r="AT293" s="225" t="s">
        <v>164</v>
      </c>
      <c r="AU293" s="225" t="s">
        <v>81</v>
      </c>
      <c r="AY293" s="18" t="s">
        <v>162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8" t="s">
        <v>79</v>
      </c>
      <c r="BK293" s="226">
        <f>ROUND(I293*H293,2)</f>
        <v>0</v>
      </c>
      <c r="BL293" s="18" t="s">
        <v>169</v>
      </c>
      <c r="BM293" s="225" t="s">
        <v>558</v>
      </c>
    </row>
    <row r="294" s="2" customFormat="1" ht="16.5" customHeight="1">
      <c r="A294" s="39"/>
      <c r="B294" s="40"/>
      <c r="C294" s="214" t="s">
        <v>559</v>
      </c>
      <c r="D294" s="214" t="s">
        <v>164</v>
      </c>
      <c r="E294" s="215" t="s">
        <v>560</v>
      </c>
      <c r="F294" s="216" t="s">
        <v>561</v>
      </c>
      <c r="G294" s="217" t="s">
        <v>97</v>
      </c>
      <c r="H294" s="218">
        <v>103.90000000000001</v>
      </c>
      <c r="I294" s="219"/>
      <c r="J294" s="220">
        <f>ROUND(I294*H294,2)</f>
        <v>0</v>
      </c>
      <c r="K294" s="216" t="s">
        <v>168</v>
      </c>
      <c r="L294" s="45"/>
      <c r="M294" s="221" t="s">
        <v>19</v>
      </c>
      <c r="N294" s="222" t="s">
        <v>43</v>
      </c>
      <c r="O294" s="85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5" t="s">
        <v>169</v>
      </c>
      <c r="AT294" s="225" t="s">
        <v>164</v>
      </c>
      <c r="AU294" s="225" t="s">
        <v>81</v>
      </c>
      <c r="AY294" s="18" t="s">
        <v>162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8" t="s">
        <v>79</v>
      </c>
      <c r="BK294" s="226">
        <f>ROUND(I294*H294,2)</f>
        <v>0</v>
      </c>
      <c r="BL294" s="18" t="s">
        <v>169</v>
      </c>
      <c r="BM294" s="225" t="s">
        <v>562</v>
      </c>
    </row>
    <row r="295" s="13" customFormat="1">
      <c r="A295" s="13"/>
      <c r="B295" s="227"/>
      <c r="C295" s="228"/>
      <c r="D295" s="229" t="s">
        <v>171</v>
      </c>
      <c r="E295" s="230" t="s">
        <v>19</v>
      </c>
      <c r="F295" s="231" t="s">
        <v>124</v>
      </c>
      <c r="G295" s="228"/>
      <c r="H295" s="232">
        <v>103.90000000000001</v>
      </c>
      <c r="I295" s="233"/>
      <c r="J295" s="228"/>
      <c r="K295" s="228"/>
      <c r="L295" s="234"/>
      <c r="M295" s="235"/>
      <c r="N295" s="236"/>
      <c r="O295" s="236"/>
      <c r="P295" s="236"/>
      <c r="Q295" s="236"/>
      <c r="R295" s="236"/>
      <c r="S295" s="236"/>
      <c r="T295" s="23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8" t="s">
        <v>171</v>
      </c>
      <c r="AU295" s="238" t="s">
        <v>81</v>
      </c>
      <c r="AV295" s="13" t="s">
        <v>81</v>
      </c>
      <c r="AW295" s="13" t="s">
        <v>33</v>
      </c>
      <c r="AX295" s="13" t="s">
        <v>79</v>
      </c>
      <c r="AY295" s="238" t="s">
        <v>162</v>
      </c>
    </row>
    <row r="296" s="2" customFormat="1" ht="16.5" customHeight="1">
      <c r="A296" s="39"/>
      <c r="B296" s="40"/>
      <c r="C296" s="214" t="s">
        <v>563</v>
      </c>
      <c r="D296" s="214" t="s">
        <v>164</v>
      </c>
      <c r="E296" s="215" t="s">
        <v>564</v>
      </c>
      <c r="F296" s="216" t="s">
        <v>565</v>
      </c>
      <c r="G296" s="217" t="s">
        <v>557</v>
      </c>
      <c r="H296" s="218">
        <v>1</v>
      </c>
      <c r="I296" s="219"/>
      <c r="J296" s="220">
        <f>ROUND(I296*H296,2)</f>
        <v>0</v>
      </c>
      <c r="K296" s="216" t="s">
        <v>168</v>
      </c>
      <c r="L296" s="45"/>
      <c r="M296" s="221" t="s">
        <v>19</v>
      </c>
      <c r="N296" s="222" t="s">
        <v>43</v>
      </c>
      <c r="O296" s="85"/>
      <c r="P296" s="223">
        <f>O296*H296</f>
        <v>0</v>
      </c>
      <c r="Q296" s="223">
        <v>0.00025000000000000001</v>
      </c>
      <c r="R296" s="223">
        <f>Q296*H296</f>
        <v>0.00025000000000000001</v>
      </c>
      <c r="S296" s="223">
        <v>0</v>
      </c>
      <c r="T296" s="224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5" t="s">
        <v>169</v>
      </c>
      <c r="AT296" s="225" t="s">
        <v>164</v>
      </c>
      <c r="AU296" s="225" t="s">
        <v>81</v>
      </c>
      <c r="AY296" s="18" t="s">
        <v>162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8" t="s">
        <v>79</v>
      </c>
      <c r="BK296" s="226">
        <f>ROUND(I296*H296,2)</f>
        <v>0</v>
      </c>
      <c r="BL296" s="18" t="s">
        <v>169</v>
      </c>
      <c r="BM296" s="225" t="s">
        <v>566</v>
      </c>
    </row>
    <row r="297" s="2" customFormat="1" ht="16.5" customHeight="1">
      <c r="A297" s="39"/>
      <c r="B297" s="40"/>
      <c r="C297" s="214" t="s">
        <v>567</v>
      </c>
      <c r="D297" s="214" t="s">
        <v>164</v>
      </c>
      <c r="E297" s="215" t="s">
        <v>568</v>
      </c>
      <c r="F297" s="216" t="s">
        <v>569</v>
      </c>
      <c r="G297" s="217" t="s">
        <v>97</v>
      </c>
      <c r="H297" s="218">
        <v>83.5</v>
      </c>
      <c r="I297" s="219"/>
      <c r="J297" s="220">
        <f>ROUND(I297*H297,2)</f>
        <v>0</v>
      </c>
      <c r="K297" s="216" t="s">
        <v>168</v>
      </c>
      <c r="L297" s="45"/>
      <c r="M297" s="221" t="s">
        <v>19</v>
      </c>
      <c r="N297" s="222" t="s">
        <v>43</v>
      </c>
      <c r="O297" s="85"/>
      <c r="P297" s="223">
        <f>O297*H297</f>
        <v>0</v>
      </c>
      <c r="Q297" s="223">
        <v>0</v>
      </c>
      <c r="R297" s="223">
        <f>Q297*H297</f>
        <v>0</v>
      </c>
      <c r="S297" s="223">
        <v>0</v>
      </c>
      <c r="T297" s="224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5" t="s">
        <v>169</v>
      </c>
      <c r="AT297" s="225" t="s">
        <v>164</v>
      </c>
      <c r="AU297" s="225" t="s">
        <v>81</v>
      </c>
      <c r="AY297" s="18" t="s">
        <v>162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8" t="s">
        <v>79</v>
      </c>
      <c r="BK297" s="226">
        <f>ROUND(I297*H297,2)</f>
        <v>0</v>
      </c>
      <c r="BL297" s="18" t="s">
        <v>169</v>
      </c>
      <c r="BM297" s="225" t="s">
        <v>570</v>
      </c>
    </row>
    <row r="298" s="13" customFormat="1">
      <c r="A298" s="13"/>
      <c r="B298" s="227"/>
      <c r="C298" s="228"/>
      <c r="D298" s="229" t="s">
        <v>171</v>
      </c>
      <c r="E298" s="230" t="s">
        <v>19</v>
      </c>
      <c r="F298" s="231" t="s">
        <v>128</v>
      </c>
      <c r="G298" s="228"/>
      <c r="H298" s="232">
        <v>83.5</v>
      </c>
      <c r="I298" s="233"/>
      <c r="J298" s="228"/>
      <c r="K298" s="228"/>
      <c r="L298" s="234"/>
      <c r="M298" s="235"/>
      <c r="N298" s="236"/>
      <c r="O298" s="236"/>
      <c r="P298" s="236"/>
      <c r="Q298" s="236"/>
      <c r="R298" s="236"/>
      <c r="S298" s="236"/>
      <c r="T298" s="237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8" t="s">
        <v>171</v>
      </c>
      <c r="AU298" s="238" t="s">
        <v>81</v>
      </c>
      <c r="AV298" s="13" t="s">
        <v>81</v>
      </c>
      <c r="AW298" s="13" t="s">
        <v>33</v>
      </c>
      <c r="AX298" s="13" t="s">
        <v>79</v>
      </c>
      <c r="AY298" s="238" t="s">
        <v>162</v>
      </c>
    </row>
    <row r="299" s="2" customFormat="1" ht="16.5" customHeight="1">
      <c r="A299" s="39"/>
      <c r="B299" s="40"/>
      <c r="C299" s="214" t="s">
        <v>571</v>
      </c>
      <c r="D299" s="214" t="s">
        <v>164</v>
      </c>
      <c r="E299" s="215" t="s">
        <v>572</v>
      </c>
      <c r="F299" s="216" t="s">
        <v>573</v>
      </c>
      <c r="G299" s="217" t="s">
        <v>208</v>
      </c>
      <c r="H299" s="218">
        <v>7</v>
      </c>
      <c r="I299" s="219"/>
      <c r="J299" s="220">
        <f>ROUND(I299*H299,2)</f>
        <v>0</v>
      </c>
      <c r="K299" s="216" t="s">
        <v>168</v>
      </c>
      <c r="L299" s="45"/>
      <c r="M299" s="221" t="s">
        <v>19</v>
      </c>
      <c r="N299" s="222" t="s">
        <v>43</v>
      </c>
      <c r="O299" s="85"/>
      <c r="P299" s="223">
        <f>O299*H299</f>
        <v>0</v>
      </c>
      <c r="Q299" s="223">
        <v>0.010189999999999999</v>
      </c>
      <c r="R299" s="223">
        <f>Q299*H299</f>
        <v>0.071329999999999991</v>
      </c>
      <c r="S299" s="223">
        <v>0</v>
      </c>
      <c r="T299" s="224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5" t="s">
        <v>169</v>
      </c>
      <c r="AT299" s="225" t="s">
        <v>164</v>
      </c>
      <c r="AU299" s="225" t="s">
        <v>81</v>
      </c>
      <c r="AY299" s="18" t="s">
        <v>162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8" t="s">
        <v>79</v>
      </c>
      <c r="BK299" s="226">
        <f>ROUND(I299*H299,2)</f>
        <v>0</v>
      </c>
      <c r="BL299" s="18" t="s">
        <v>169</v>
      </c>
      <c r="BM299" s="225" t="s">
        <v>574</v>
      </c>
    </row>
    <row r="300" s="2" customFormat="1" ht="16.5" customHeight="1">
      <c r="A300" s="39"/>
      <c r="B300" s="40"/>
      <c r="C300" s="260" t="s">
        <v>575</v>
      </c>
      <c r="D300" s="260" t="s">
        <v>330</v>
      </c>
      <c r="E300" s="261" t="s">
        <v>576</v>
      </c>
      <c r="F300" s="262" t="s">
        <v>577</v>
      </c>
      <c r="G300" s="263" t="s">
        <v>208</v>
      </c>
      <c r="H300" s="264">
        <v>5</v>
      </c>
      <c r="I300" s="265"/>
      <c r="J300" s="266">
        <f>ROUND(I300*H300,2)</f>
        <v>0</v>
      </c>
      <c r="K300" s="262" t="s">
        <v>168</v>
      </c>
      <c r="L300" s="267"/>
      <c r="M300" s="268" t="s">
        <v>19</v>
      </c>
      <c r="N300" s="269" t="s">
        <v>43</v>
      </c>
      <c r="O300" s="85"/>
      <c r="P300" s="223">
        <f>O300*H300</f>
        <v>0</v>
      </c>
      <c r="Q300" s="223">
        <v>0.52600000000000002</v>
      </c>
      <c r="R300" s="223">
        <f>Q300*H300</f>
        <v>2.6299999999999999</v>
      </c>
      <c r="S300" s="223">
        <v>0</v>
      </c>
      <c r="T300" s="224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5" t="s">
        <v>201</v>
      </c>
      <c r="AT300" s="225" t="s">
        <v>330</v>
      </c>
      <c r="AU300" s="225" t="s">
        <v>81</v>
      </c>
      <c r="AY300" s="18" t="s">
        <v>162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8" t="s">
        <v>79</v>
      </c>
      <c r="BK300" s="226">
        <f>ROUND(I300*H300,2)</f>
        <v>0</v>
      </c>
      <c r="BL300" s="18" t="s">
        <v>169</v>
      </c>
      <c r="BM300" s="225" t="s">
        <v>578</v>
      </c>
    </row>
    <row r="301" s="2" customFormat="1" ht="16.5" customHeight="1">
      <c r="A301" s="39"/>
      <c r="B301" s="40"/>
      <c r="C301" s="260" t="s">
        <v>579</v>
      </c>
      <c r="D301" s="260" t="s">
        <v>330</v>
      </c>
      <c r="E301" s="261" t="s">
        <v>580</v>
      </c>
      <c r="F301" s="262" t="s">
        <v>581</v>
      </c>
      <c r="G301" s="263" t="s">
        <v>208</v>
      </c>
      <c r="H301" s="264">
        <v>2</v>
      </c>
      <c r="I301" s="265"/>
      <c r="J301" s="266">
        <f>ROUND(I301*H301,2)</f>
        <v>0</v>
      </c>
      <c r="K301" s="262" t="s">
        <v>168</v>
      </c>
      <c r="L301" s="267"/>
      <c r="M301" s="268" t="s">
        <v>19</v>
      </c>
      <c r="N301" s="269" t="s">
        <v>43</v>
      </c>
      <c r="O301" s="85"/>
      <c r="P301" s="223">
        <f>O301*H301</f>
        <v>0</v>
      </c>
      <c r="Q301" s="223">
        <v>1.0540000000000001</v>
      </c>
      <c r="R301" s="223">
        <f>Q301*H301</f>
        <v>2.1080000000000001</v>
      </c>
      <c r="S301" s="223">
        <v>0</v>
      </c>
      <c r="T301" s="224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5" t="s">
        <v>201</v>
      </c>
      <c r="AT301" s="225" t="s">
        <v>330</v>
      </c>
      <c r="AU301" s="225" t="s">
        <v>81</v>
      </c>
      <c r="AY301" s="18" t="s">
        <v>162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8" t="s">
        <v>79</v>
      </c>
      <c r="BK301" s="226">
        <f>ROUND(I301*H301,2)</f>
        <v>0</v>
      </c>
      <c r="BL301" s="18" t="s">
        <v>169</v>
      </c>
      <c r="BM301" s="225" t="s">
        <v>582</v>
      </c>
    </row>
    <row r="302" s="2" customFormat="1" ht="16.5" customHeight="1">
      <c r="A302" s="39"/>
      <c r="B302" s="40"/>
      <c r="C302" s="260" t="s">
        <v>583</v>
      </c>
      <c r="D302" s="260" t="s">
        <v>330</v>
      </c>
      <c r="E302" s="261" t="s">
        <v>584</v>
      </c>
      <c r="F302" s="262" t="s">
        <v>585</v>
      </c>
      <c r="G302" s="263" t="s">
        <v>208</v>
      </c>
      <c r="H302" s="264">
        <v>14</v>
      </c>
      <c r="I302" s="265"/>
      <c r="J302" s="266">
        <f>ROUND(I302*H302,2)</f>
        <v>0</v>
      </c>
      <c r="K302" s="262" t="s">
        <v>168</v>
      </c>
      <c r="L302" s="267"/>
      <c r="M302" s="268" t="s">
        <v>19</v>
      </c>
      <c r="N302" s="269" t="s">
        <v>43</v>
      </c>
      <c r="O302" s="85"/>
      <c r="P302" s="223">
        <f>O302*H302</f>
        <v>0</v>
      </c>
      <c r="Q302" s="223">
        <v>0.002</v>
      </c>
      <c r="R302" s="223">
        <f>Q302*H302</f>
        <v>0.028000000000000001</v>
      </c>
      <c r="S302" s="223">
        <v>0</v>
      </c>
      <c r="T302" s="224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5" t="s">
        <v>201</v>
      </c>
      <c r="AT302" s="225" t="s">
        <v>330</v>
      </c>
      <c r="AU302" s="225" t="s">
        <v>81</v>
      </c>
      <c r="AY302" s="18" t="s">
        <v>162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8" t="s">
        <v>79</v>
      </c>
      <c r="BK302" s="226">
        <f>ROUND(I302*H302,2)</f>
        <v>0</v>
      </c>
      <c r="BL302" s="18" t="s">
        <v>169</v>
      </c>
      <c r="BM302" s="225" t="s">
        <v>586</v>
      </c>
    </row>
    <row r="303" s="2" customFormat="1" ht="16.5" customHeight="1">
      <c r="A303" s="39"/>
      <c r="B303" s="40"/>
      <c r="C303" s="214" t="s">
        <v>587</v>
      </c>
      <c r="D303" s="214" t="s">
        <v>164</v>
      </c>
      <c r="E303" s="215" t="s">
        <v>588</v>
      </c>
      <c r="F303" s="216" t="s">
        <v>589</v>
      </c>
      <c r="G303" s="217" t="s">
        <v>208</v>
      </c>
      <c r="H303" s="218">
        <v>7</v>
      </c>
      <c r="I303" s="219"/>
      <c r="J303" s="220">
        <f>ROUND(I303*H303,2)</f>
        <v>0</v>
      </c>
      <c r="K303" s="216" t="s">
        <v>168</v>
      </c>
      <c r="L303" s="45"/>
      <c r="M303" s="221" t="s">
        <v>19</v>
      </c>
      <c r="N303" s="222" t="s">
        <v>43</v>
      </c>
      <c r="O303" s="85"/>
      <c r="P303" s="223">
        <f>O303*H303</f>
        <v>0</v>
      </c>
      <c r="Q303" s="223">
        <v>0.01248</v>
      </c>
      <c r="R303" s="223">
        <f>Q303*H303</f>
        <v>0.087359999999999993</v>
      </c>
      <c r="S303" s="223">
        <v>0</v>
      </c>
      <c r="T303" s="224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5" t="s">
        <v>169</v>
      </c>
      <c r="AT303" s="225" t="s">
        <v>164</v>
      </c>
      <c r="AU303" s="225" t="s">
        <v>81</v>
      </c>
      <c r="AY303" s="18" t="s">
        <v>162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8" t="s">
        <v>79</v>
      </c>
      <c r="BK303" s="226">
        <f>ROUND(I303*H303,2)</f>
        <v>0</v>
      </c>
      <c r="BL303" s="18" t="s">
        <v>169</v>
      </c>
      <c r="BM303" s="225" t="s">
        <v>590</v>
      </c>
    </row>
    <row r="304" s="2" customFormat="1" ht="16.5" customHeight="1">
      <c r="A304" s="39"/>
      <c r="B304" s="40"/>
      <c r="C304" s="260" t="s">
        <v>591</v>
      </c>
      <c r="D304" s="260" t="s">
        <v>330</v>
      </c>
      <c r="E304" s="261" t="s">
        <v>592</v>
      </c>
      <c r="F304" s="262" t="s">
        <v>593</v>
      </c>
      <c r="G304" s="263" t="s">
        <v>208</v>
      </c>
      <c r="H304" s="264">
        <v>7</v>
      </c>
      <c r="I304" s="265"/>
      <c r="J304" s="266">
        <f>ROUND(I304*H304,2)</f>
        <v>0</v>
      </c>
      <c r="K304" s="262" t="s">
        <v>168</v>
      </c>
      <c r="L304" s="267"/>
      <c r="M304" s="268" t="s">
        <v>19</v>
      </c>
      <c r="N304" s="269" t="s">
        <v>43</v>
      </c>
      <c r="O304" s="85"/>
      <c r="P304" s="223">
        <f>O304*H304</f>
        <v>0</v>
      </c>
      <c r="Q304" s="223">
        <v>0.58499999999999996</v>
      </c>
      <c r="R304" s="223">
        <f>Q304*H304</f>
        <v>4.0949999999999998</v>
      </c>
      <c r="S304" s="223">
        <v>0</v>
      </c>
      <c r="T304" s="224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5" t="s">
        <v>201</v>
      </c>
      <c r="AT304" s="225" t="s">
        <v>330</v>
      </c>
      <c r="AU304" s="225" t="s">
        <v>81</v>
      </c>
      <c r="AY304" s="18" t="s">
        <v>162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8" t="s">
        <v>79</v>
      </c>
      <c r="BK304" s="226">
        <f>ROUND(I304*H304,2)</f>
        <v>0</v>
      </c>
      <c r="BL304" s="18" t="s">
        <v>169</v>
      </c>
      <c r="BM304" s="225" t="s">
        <v>594</v>
      </c>
    </row>
    <row r="305" s="2" customFormat="1" ht="16.5" customHeight="1">
      <c r="A305" s="39"/>
      <c r="B305" s="40"/>
      <c r="C305" s="214" t="s">
        <v>595</v>
      </c>
      <c r="D305" s="214" t="s">
        <v>164</v>
      </c>
      <c r="E305" s="215" t="s">
        <v>596</v>
      </c>
      <c r="F305" s="216" t="s">
        <v>597</v>
      </c>
      <c r="G305" s="217" t="s">
        <v>208</v>
      </c>
      <c r="H305" s="218">
        <v>7</v>
      </c>
      <c r="I305" s="219"/>
      <c r="J305" s="220">
        <f>ROUND(I305*H305,2)</f>
        <v>0</v>
      </c>
      <c r="K305" s="216" t="s">
        <v>168</v>
      </c>
      <c r="L305" s="45"/>
      <c r="M305" s="221" t="s">
        <v>19</v>
      </c>
      <c r="N305" s="222" t="s">
        <v>43</v>
      </c>
      <c r="O305" s="85"/>
      <c r="P305" s="223">
        <f>O305*H305</f>
        <v>0</v>
      </c>
      <c r="Q305" s="223">
        <v>0.028539999999999999</v>
      </c>
      <c r="R305" s="223">
        <f>Q305*H305</f>
        <v>0.19977999999999999</v>
      </c>
      <c r="S305" s="223">
        <v>0</v>
      </c>
      <c r="T305" s="224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5" t="s">
        <v>169</v>
      </c>
      <c r="AT305" s="225" t="s">
        <v>164</v>
      </c>
      <c r="AU305" s="225" t="s">
        <v>81</v>
      </c>
      <c r="AY305" s="18" t="s">
        <v>162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8" t="s">
        <v>79</v>
      </c>
      <c r="BK305" s="226">
        <f>ROUND(I305*H305,2)</f>
        <v>0</v>
      </c>
      <c r="BL305" s="18" t="s">
        <v>169</v>
      </c>
      <c r="BM305" s="225" t="s">
        <v>598</v>
      </c>
    </row>
    <row r="306" s="2" customFormat="1" ht="16.5" customHeight="1">
      <c r="A306" s="39"/>
      <c r="B306" s="40"/>
      <c r="C306" s="260" t="s">
        <v>599</v>
      </c>
      <c r="D306" s="260" t="s">
        <v>330</v>
      </c>
      <c r="E306" s="261" t="s">
        <v>600</v>
      </c>
      <c r="F306" s="262" t="s">
        <v>601</v>
      </c>
      <c r="G306" s="263" t="s">
        <v>208</v>
      </c>
      <c r="H306" s="264">
        <v>2</v>
      </c>
      <c r="I306" s="265"/>
      <c r="J306" s="266">
        <f>ROUND(I306*H306,2)</f>
        <v>0</v>
      </c>
      <c r="K306" s="262" t="s">
        <v>19</v>
      </c>
      <c r="L306" s="267"/>
      <c r="M306" s="268" t="s">
        <v>19</v>
      </c>
      <c r="N306" s="269" t="s">
        <v>43</v>
      </c>
      <c r="O306" s="85"/>
      <c r="P306" s="223">
        <f>O306*H306</f>
        <v>0</v>
      </c>
      <c r="Q306" s="223">
        <v>1.1100000000000001</v>
      </c>
      <c r="R306" s="223">
        <f>Q306*H306</f>
        <v>2.2200000000000002</v>
      </c>
      <c r="S306" s="223">
        <v>0</v>
      </c>
      <c r="T306" s="224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5" t="s">
        <v>201</v>
      </c>
      <c r="AT306" s="225" t="s">
        <v>330</v>
      </c>
      <c r="AU306" s="225" t="s">
        <v>81</v>
      </c>
      <c r="AY306" s="18" t="s">
        <v>162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8" t="s">
        <v>79</v>
      </c>
      <c r="BK306" s="226">
        <f>ROUND(I306*H306,2)</f>
        <v>0</v>
      </c>
      <c r="BL306" s="18" t="s">
        <v>169</v>
      </c>
      <c r="BM306" s="225" t="s">
        <v>602</v>
      </c>
    </row>
    <row r="307" s="2" customFormat="1" ht="16.5" customHeight="1">
      <c r="A307" s="39"/>
      <c r="B307" s="40"/>
      <c r="C307" s="260" t="s">
        <v>603</v>
      </c>
      <c r="D307" s="260" t="s">
        <v>330</v>
      </c>
      <c r="E307" s="261" t="s">
        <v>604</v>
      </c>
      <c r="F307" s="262" t="s">
        <v>605</v>
      </c>
      <c r="G307" s="263" t="s">
        <v>208</v>
      </c>
      <c r="H307" s="264">
        <v>2</v>
      </c>
      <c r="I307" s="265"/>
      <c r="J307" s="266">
        <f>ROUND(I307*H307,2)</f>
        <v>0</v>
      </c>
      <c r="K307" s="262" t="s">
        <v>19</v>
      </c>
      <c r="L307" s="267"/>
      <c r="M307" s="268" t="s">
        <v>19</v>
      </c>
      <c r="N307" s="269" t="s">
        <v>43</v>
      </c>
      <c r="O307" s="85"/>
      <c r="P307" s="223">
        <f>O307*H307</f>
        <v>0</v>
      </c>
      <c r="Q307" s="223">
        <v>1.3899999999999999</v>
      </c>
      <c r="R307" s="223">
        <f>Q307*H307</f>
        <v>2.7799999999999998</v>
      </c>
      <c r="S307" s="223">
        <v>0</v>
      </c>
      <c r="T307" s="224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5" t="s">
        <v>201</v>
      </c>
      <c r="AT307" s="225" t="s">
        <v>330</v>
      </c>
      <c r="AU307" s="225" t="s">
        <v>81</v>
      </c>
      <c r="AY307" s="18" t="s">
        <v>162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8" t="s">
        <v>79</v>
      </c>
      <c r="BK307" s="226">
        <f>ROUND(I307*H307,2)</f>
        <v>0</v>
      </c>
      <c r="BL307" s="18" t="s">
        <v>169</v>
      </c>
      <c r="BM307" s="225" t="s">
        <v>606</v>
      </c>
    </row>
    <row r="308" s="2" customFormat="1" ht="16.5" customHeight="1">
      <c r="A308" s="39"/>
      <c r="B308" s="40"/>
      <c r="C308" s="260" t="s">
        <v>607</v>
      </c>
      <c r="D308" s="260" t="s">
        <v>330</v>
      </c>
      <c r="E308" s="261" t="s">
        <v>608</v>
      </c>
      <c r="F308" s="262" t="s">
        <v>609</v>
      </c>
      <c r="G308" s="263" t="s">
        <v>208</v>
      </c>
      <c r="H308" s="264">
        <v>3</v>
      </c>
      <c r="I308" s="265"/>
      <c r="J308" s="266">
        <f>ROUND(I308*H308,2)</f>
        <v>0</v>
      </c>
      <c r="K308" s="262" t="s">
        <v>19</v>
      </c>
      <c r="L308" s="267"/>
      <c r="M308" s="268" t="s">
        <v>19</v>
      </c>
      <c r="N308" s="269" t="s">
        <v>43</v>
      </c>
      <c r="O308" s="85"/>
      <c r="P308" s="223">
        <f>O308*H308</f>
        <v>0</v>
      </c>
      <c r="Q308" s="223">
        <v>1.8300000000000001</v>
      </c>
      <c r="R308" s="223">
        <f>Q308*H308</f>
        <v>5.4900000000000002</v>
      </c>
      <c r="S308" s="223">
        <v>0</v>
      </c>
      <c r="T308" s="224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5" t="s">
        <v>201</v>
      </c>
      <c r="AT308" s="225" t="s">
        <v>330</v>
      </c>
      <c r="AU308" s="225" t="s">
        <v>81</v>
      </c>
      <c r="AY308" s="18" t="s">
        <v>162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8" t="s">
        <v>79</v>
      </c>
      <c r="BK308" s="226">
        <f>ROUND(I308*H308,2)</f>
        <v>0</v>
      </c>
      <c r="BL308" s="18" t="s">
        <v>169</v>
      </c>
      <c r="BM308" s="225" t="s">
        <v>610</v>
      </c>
    </row>
    <row r="309" s="2" customFormat="1" ht="16.5" customHeight="1">
      <c r="A309" s="39"/>
      <c r="B309" s="40"/>
      <c r="C309" s="214" t="s">
        <v>611</v>
      </c>
      <c r="D309" s="214" t="s">
        <v>164</v>
      </c>
      <c r="E309" s="215" t="s">
        <v>612</v>
      </c>
      <c r="F309" s="216" t="s">
        <v>613</v>
      </c>
      <c r="G309" s="217" t="s">
        <v>208</v>
      </c>
      <c r="H309" s="218">
        <v>9</v>
      </c>
      <c r="I309" s="219"/>
      <c r="J309" s="220">
        <f>ROUND(I309*H309,2)</f>
        <v>0</v>
      </c>
      <c r="K309" s="216" t="s">
        <v>168</v>
      </c>
      <c r="L309" s="45"/>
      <c r="M309" s="221" t="s">
        <v>19</v>
      </c>
      <c r="N309" s="222" t="s">
        <v>43</v>
      </c>
      <c r="O309" s="85"/>
      <c r="P309" s="223">
        <f>O309*H309</f>
        <v>0</v>
      </c>
      <c r="Q309" s="223">
        <v>0.21734000000000001</v>
      </c>
      <c r="R309" s="223">
        <f>Q309*H309</f>
        <v>1.9560600000000001</v>
      </c>
      <c r="S309" s="223">
        <v>0</v>
      </c>
      <c r="T309" s="224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5" t="s">
        <v>169</v>
      </c>
      <c r="AT309" s="225" t="s">
        <v>164</v>
      </c>
      <c r="AU309" s="225" t="s">
        <v>81</v>
      </c>
      <c r="AY309" s="18" t="s">
        <v>162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8" t="s">
        <v>79</v>
      </c>
      <c r="BK309" s="226">
        <f>ROUND(I309*H309,2)</f>
        <v>0</v>
      </c>
      <c r="BL309" s="18" t="s">
        <v>169</v>
      </c>
      <c r="BM309" s="225" t="s">
        <v>614</v>
      </c>
    </row>
    <row r="310" s="2" customFormat="1" ht="16.5" customHeight="1">
      <c r="A310" s="39"/>
      <c r="B310" s="40"/>
      <c r="C310" s="260" t="s">
        <v>615</v>
      </c>
      <c r="D310" s="260" t="s">
        <v>330</v>
      </c>
      <c r="E310" s="261" t="s">
        <v>616</v>
      </c>
      <c r="F310" s="262" t="s">
        <v>617</v>
      </c>
      <c r="G310" s="263" t="s">
        <v>208</v>
      </c>
      <c r="H310" s="264">
        <v>3</v>
      </c>
      <c r="I310" s="265"/>
      <c r="J310" s="266">
        <f>ROUND(I310*H310,2)</f>
        <v>0</v>
      </c>
      <c r="K310" s="262" t="s">
        <v>168</v>
      </c>
      <c r="L310" s="267"/>
      <c r="M310" s="268" t="s">
        <v>19</v>
      </c>
      <c r="N310" s="269" t="s">
        <v>43</v>
      </c>
      <c r="O310" s="85"/>
      <c r="P310" s="223">
        <f>O310*H310</f>
        <v>0</v>
      </c>
      <c r="Q310" s="223">
        <v>0.054600000000000003</v>
      </c>
      <c r="R310" s="223">
        <f>Q310*H310</f>
        <v>0.1638</v>
      </c>
      <c r="S310" s="223">
        <v>0</v>
      </c>
      <c r="T310" s="224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5" t="s">
        <v>201</v>
      </c>
      <c r="AT310" s="225" t="s">
        <v>330</v>
      </c>
      <c r="AU310" s="225" t="s">
        <v>81</v>
      </c>
      <c r="AY310" s="18" t="s">
        <v>162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8" t="s">
        <v>79</v>
      </c>
      <c r="BK310" s="226">
        <f>ROUND(I310*H310,2)</f>
        <v>0</v>
      </c>
      <c r="BL310" s="18" t="s">
        <v>169</v>
      </c>
      <c r="BM310" s="225" t="s">
        <v>618</v>
      </c>
    </row>
    <row r="311" s="2" customFormat="1" ht="16.5" customHeight="1">
      <c r="A311" s="39"/>
      <c r="B311" s="40"/>
      <c r="C311" s="260" t="s">
        <v>619</v>
      </c>
      <c r="D311" s="260" t="s">
        <v>330</v>
      </c>
      <c r="E311" s="261" t="s">
        <v>620</v>
      </c>
      <c r="F311" s="262" t="s">
        <v>621</v>
      </c>
      <c r="G311" s="263" t="s">
        <v>208</v>
      </c>
      <c r="H311" s="264">
        <v>6</v>
      </c>
      <c r="I311" s="265"/>
      <c r="J311" s="266">
        <f>ROUND(I311*H311,2)</f>
        <v>0</v>
      </c>
      <c r="K311" s="262" t="s">
        <v>168</v>
      </c>
      <c r="L311" s="267"/>
      <c r="M311" s="268" t="s">
        <v>19</v>
      </c>
      <c r="N311" s="269" t="s">
        <v>43</v>
      </c>
      <c r="O311" s="85"/>
      <c r="P311" s="223">
        <f>O311*H311</f>
        <v>0</v>
      </c>
      <c r="Q311" s="223">
        <v>0.054600000000000003</v>
      </c>
      <c r="R311" s="223">
        <f>Q311*H311</f>
        <v>0.3276</v>
      </c>
      <c r="S311" s="223">
        <v>0</v>
      </c>
      <c r="T311" s="224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5" t="s">
        <v>201</v>
      </c>
      <c r="AT311" s="225" t="s">
        <v>330</v>
      </c>
      <c r="AU311" s="225" t="s">
        <v>81</v>
      </c>
      <c r="AY311" s="18" t="s">
        <v>162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8" t="s">
        <v>79</v>
      </c>
      <c r="BK311" s="226">
        <f>ROUND(I311*H311,2)</f>
        <v>0</v>
      </c>
      <c r="BL311" s="18" t="s">
        <v>169</v>
      </c>
      <c r="BM311" s="225" t="s">
        <v>622</v>
      </c>
    </row>
    <row r="312" s="2" customFormat="1" ht="16.5" customHeight="1">
      <c r="A312" s="39"/>
      <c r="B312" s="40"/>
      <c r="C312" s="214" t="s">
        <v>623</v>
      </c>
      <c r="D312" s="214" t="s">
        <v>164</v>
      </c>
      <c r="E312" s="215" t="s">
        <v>624</v>
      </c>
      <c r="F312" s="216" t="s">
        <v>625</v>
      </c>
      <c r="G312" s="217" t="s">
        <v>208</v>
      </c>
      <c r="H312" s="218">
        <v>8</v>
      </c>
      <c r="I312" s="219"/>
      <c r="J312" s="220">
        <f>ROUND(I312*H312,2)</f>
        <v>0</v>
      </c>
      <c r="K312" s="216" t="s">
        <v>168</v>
      </c>
      <c r="L312" s="45"/>
      <c r="M312" s="221" t="s">
        <v>19</v>
      </c>
      <c r="N312" s="222" t="s">
        <v>43</v>
      </c>
      <c r="O312" s="85"/>
      <c r="P312" s="223">
        <f>O312*H312</f>
        <v>0</v>
      </c>
      <c r="Q312" s="223">
        <v>0</v>
      </c>
      <c r="R312" s="223">
        <f>Q312*H312</f>
        <v>0</v>
      </c>
      <c r="S312" s="223">
        <v>0.10000000000000001</v>
      </c>
      <c r="T312" s="224">
        <f>S312*H312</f>
        <v>0.80000000000000004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5" t="s">
        <v>169</v>
      </c>
      <c r="AT312" s="225" t="s">
        <v>164</v>
      </c>
      <c r="AU312" s="225" t="s">
        <v>81</v>
      </c>
      <c r="AY312" s="18" t="s">
        <v>162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8" t="s">
        <v>79</v>
      </c>
      <c r="BK312" s="226">
        <f>ROUND(I312*H312,2)</f>
        <v>0</v>
      </c>
      <c r="BL312" s="18" t="s">
        <v>169</v>
      </c>
      <c r="BM312" s="225" t="s">
        <v>626</v>
      </c>
    </row>
    <row r="313" s="13" customFormat="1">
      <c r="A313" s="13"/>
      <c r="B313" s="227"/>
      <c r="C313" s="228"/>
      <c r="D313" s="229" t="s">
        <v>171</v>
      </c>
      <c r="E313" s="230" t="s">
        <v>19</v>
      </c>
      <c r="F313" s="231" t="s">
        <v>627</v>
      </c>
      <c r="G313" s="228"/>
      <c r="H313" s="232">
        <v>8</v>
      </c>
      <c r="I313" s="233"/>
      <c r="J313" s="228"/>
      <c r="K313" s="228"/>
      <c r="L313" s="234"/>
      <c r="M313" s="235"/>
      <c r="N313" s="236"/>
      <c r="O313" s="236"/>
      <c r="P313" s="236"/>
      <c r="Q313" s="236"/>
      <c r="R313" s="236"/>
      <c r="S313" s="236"/>
      <c r="T313" s="23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8" t="s">
        <v>171</v>
      </c>
      <c r="AU313" s="238" t="s">
        <v>81</v>
      </c>
      <c r="AV313" s="13" t="s">
        <v>81</v>
      </c>
      <c r="AW313" s="13" t="s">
        <v>33</v>
      </c>
      <c r="AX313" s="13" t="s">
        <v>79</v>
      </c>
      <c r="AY313" s="238" t="s">
        <v>162</v>
      </c>
    </row>
    <row r="314" s="2" customFormat="1" ht="16.5" customHeight="1">
      <c r="A314" s="39"/>
      <c r="B314" s="40"/>
      <c r="C314" s="214" t="s">
        <v>628</v>
      </c>
      <c r="D314" s="214" t="s">
        <v>164</v>
      </c>
      <c r="E314" s="215" t="s">
        <v>629</v>
      </c>
      <c r="F314" s="216" t="s">
        <v>630</v>
      </c>
      <c r="G314" s="217" t="s">
        <v>208</v>
      </c>
      <c r="H314" s="218">
        <v>5</v>
      </c>
      <c r="I314" s="219"/>
      <c r="J314" s="220">
        <f>ROUND(I314*H314,2)</f>
        <v>0</v>
      </c>
      <c r="K314" s="216" t="s">
        <v>168</v>
      </c>
      <c r="L314" s="45"/>
      <c r="M314" s="221" t="s">
        <v>19</v>
      </c>
      <c r="N314" s="222" t="s">
        <v>43</v>
      </c>
      <c r="O314" s="85"/>
      <c r="P314" s="223">
        <f>O314*H314</f>
        <v>0</v>
      </c>
      <c r="Q314" s="223">
        <v>0</v>
      </c>
      <c r="R314" s="223">
        <f>Q314*H314</f>
        <v>0</v>
      </c>
      <c r="S314" s="223">
        <v>0.20000000000000001</v>
      </c>
      <c r="T314" s="224">
        <f>S314*H314</f>
        <v>1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5" t="s">
        <v>169</v>
      </c>
      <c r="AT314" s="225" t="s">
        <v>164</v>
      </c>
      <c r="AU314" s="225" t="s">
        <v>81</v>
      </c>
      <c r="AY314" s="18" t="s">
        <v>162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8" t="s">
        <v>79</v>
      </c>
      <c r="BK314" s="226">
        <f>ROUND(I314*H314,2)</f>
        <v>0</v>
      </c>
      <c r="BL314" s="18" t="s">
        <v>169</v>
      </c>
      <c r="BM314" s="225" t="s">
        <v>631</v>
      </c>
    </row>
    <row r="315" s="13" customFormat="1">
      <c r="A315" s="13"/>
      <c r="B315" s="227"/>
      <c r="C315" s="228"/>
      <c r="D315" s="229" t="s">
        <v>171</v>
      </c>
      <c r="E315" s="230" t="s">
        <v>19</v>
      </c>
      <c r="F315" s="231" t="s">
        <v>632</v>
      </c>
      <c r="G315" s="228"/>
      <c r="H315" s="232">
        <v>2</v>
      </c>
      <c r="I315" s="233"/>
      <c r="J315" s="228"/>
      <c r="K315" s="228"/>
      <c r="L315" s="234"/>
      <c r="M315" s="235"/>
      <c r="N315" s="236"/>
      <c r="O315" s="236"/>
      <c r="P315" s="236"/>
      <c r="Q315" s="236"/>
      <c r="R315" s="236"/>
      <c r="S315" s="236"/>
      <c r="T315" s="23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8" t="s">
        <v>171</v>
      </c>
      <c r="AU315" s="238" t="s">
        <v>81</v>
      </c>
      <c r="AV315" s="13" t="s">
        <v>81</v>
      </c>
      <c r="AW315" s="13" t="s">
        <v>33</v>
      </c>
      <c r="AX315" s="13" t="s">
        <v>72</v>
      </c>
      <c r="AY315" s="238" t="s">
        <v>162</v>
      </c>
    </row>
    <row r="316" s="13" customFormat="1">
      <c r="A316" s="13"/>
      <c r="B316" s="227"/>
      <c r="C316" s="228"/>
      <c r="D316" s="229" t="s">
        <v>171</v>
      </c>
      <c r="E316" s="230" t="s">
        <v>19</v>
      </c>
      <c r="F316" s="231" t="s">
        <v>633</v>
      </c>
      <c r="G316" s="228"/>
      <c r="H316" s="232">
        <v>3</v>
      </c>
      <c r="I316" s="233"/>
      <c r="J316" s="228"/>
      <c r="K316" s="228"/>
      <c r="L316" s="234"/>
      <c r="M316" s="235"/>
      <c r="N316" s="236"/>
      <c r="O316" s="236"/>
      <c r="P316" s="236"/>
      <c r="Q316" s="236"/>
      <c r="R316" s="236"/>
      <c r="S316" s="236"/>
      <c r="T316" s="23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8" t="s">
        <v>171</v>
      </c>
      <c r="AU316" s="238" t="s">
        <v>81</v>
      </c>
      <c r="AV316" s="13" t="s">
        <v>81</v>
      </c>
      <c r="AW316" s="13" t="s">
        <v>33</v>
      </c>
      <c r="AX316" s="13" t="s">
        <v>72</v>
      </c>
      <c r="AY316" s="238" t="s">
        <v>162</v>
      </c>
    </row>
    <row r="317" s="14" customFormat="1">
      <c r="A317" s="14"/>
      <c r="B317" s="239"/>
      <c r="C317" s="240"/>
      <c r="D317" s="229" t="s">
        <v>171</v>
      </c>
      <c r="E317" s="241" t="s">
        <v>19</v>
      </c>
      <c r="F317" s="242" t="s">
        <v>174</v>
      </c>
      <c r="G317" s="240"/>
      <c r="H317" s="243">
        <v>5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9" t="s">
        <v>171</v>
      </c>
      <c r="AU317" s="249" t="s">
        <v>81</v>
      </c>
      <c r="AV317" s="14" t="s">
        <v>169</v>
      </c>
      <c r="AW317" s="14" t="s">
        <v>33</v>
      </c>
      <c r="AX317" s="14" t="s">
        <v>79</v>
      </c>
      <c r="AY317" s="249" t="s">
        <v>162</v>
      </c>
    </row>
    <row r="318" s="12" customFormat="1" ht="22.8" customHeight="1">
      <c r="A318" s="12"/>
      <c r="B318" s="198"/>
      <c r="C318" s="199"/>
      <c r="D318" s="200" t="s">
        <v>71</v>
      </c>
      <c r="E318" s="212" t="s">
        <v>205</v>
      </c>
      <c r="F318" s="212" t="s">
        <v>634</v>
      </c>
      <c r="G318" s="199"/>
      <c r="H318" s="199"/>
      <c r="I318" s="202"/>
      <c r="J318" s="213">
        <f>BK318</f>
        <v>0</v>
      </c>
      <c r="K318" s="199"/>
      <c r="L318" s="204"/>
      <c r="M318" s="205"/>
      <c r="N318" s="206"/>
      <c r="O318" s="206"/>
      <c r="P318" s="207">
        <f>SUM(P319:P336)</f>
        <v>0</v>
      </c>
      <c r="Q318" s="206"/>
      <c r="R318" s="207">
        <f>SUM(R319:R336)</f>
        <v>0.011325999999999999</v>
      </c>
      <c r="S318" s="206"/>
      <c r="T318" s="208">
        <f>SUM(T319:T336)</f>
        <v>0.77780000000000005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9" t="s">
        <v>79</v>
      </c>
      <c r="AT318" s="210" t="s">
        <v>71</v>
      </c>
      <c r="AU318" s="210" t="s">
        <v>79</v>
      </c>
      <c r="AY318" s="209" t="s">
        <v>162</v>
      </c>
      <c r="BK318" s="211">
        <f>SUM(BK319:BK336)</f>
        <v>0</v>
      </c>
    </row>
    <row r="319" s="2" customFormat="1">
      <c r="A319" s="39"/>
      <c r="B319" s="40"/>
      <c r="C319" s="214" t="s">
        <v>635</v>
      </c>
      <c r="D319" s="214" t="s">
        <v>164</v>
      </c>
      <c r="E319" s="215" t="s">
        <v>636</v>
      </c>
      <c r="F319" s="216" t="s">
        <v>637</v>
      </c>
      <c r="G319" s="217" t="s">
        <v>97</v>
      </c>
      <c r="H319" s="218">
        <v>187.40000000000001</v>
      </c>
      <c r="I319" s="219"/>
      <c r="J319" s="220">
        <f>ROUND(I319*H319,2)</f>
        <v>0</v>
      </c>
      <c r="K319" s="216" t="s">
        <v>168</v>
      </c>
      <c r="L319" s="45"/>
      <c r="M319" s="221" t="s">
        <v>19</v>
      </c>
      <c r="N319" s="222" t="s">
        <v>43</v>
      </c>
      <c r="O319" s="85"/>
      <c r="P319" s="223">
        <f>O319*H319</f>
        <v>0</v>
      </c>
      <c r="Q319" s="223">
        <v>0</v>
      </c>
      <c r="R319" s="223">
        <f>Q319*H319</f>
        <v>0</v>
      </c>
      <c r="S319" s="223">
        <v>0</v>
      </c>
      <c r="T319" s="224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5" t="s">
        <v>169</v>
      </c>
      <c r="AT319" s="225" t="s">
        <v>164</v>
      </c>
      <c r="AU319" s="225" t="s">
        <v>81</v>
      </c>
      <c r="AY319" s="18" t="s">
        <v>162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8" t="s">
        <v>79</v>
      </c>
      <c r="BK319" s="226">
        <f>ROUND(I319*H319,2)</f>
        <v>0</v>
      </c>
      <c r="BL319" s="18" t="s">
        <v>169</v>
      </c>
      <c r="BM319" s="225" t="s">
        <v>638</v>
      </c>
    </row>
    <row r="320" s="15" customFormat="1">
      <c r="A320" s="15"/>
      <c r="B320" s="250"/>
      <c r="C320" s="251"/>
      <c r="D320" s="229" t="s">
        <v>171</v>
      </c>
      <c r="E320" s="252" t="s">
        <v>19</v>
      </c>
      <c r="F320" s="253" t="s">
        <v>639</v>
      </c>
      <c r="G320" s="251"/>
      <c r="H320" s="252" t="s">
        <v>19</v>
      </c>
      <c r="I320" s="254"/>
      <c r="J320" s="251"/>
      <c r="K320" s="251"/>
      <c r="L320" s="255"/>
      <c r="M320" s="256"/>
      <c r="N320" s="257"/>
      <c r="O320" s="257"/>
      <c r="P320" s="257"/>
      <c r="Q320" s="257"/>
      <c r="R320" s="257"/>
      <c r="S320" s="257"/>
      <c r="T320" s="258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59" t="s">
        <v>171</v>
      </c>
      <c r="AU320" s="259" t="s">
        <v>81</v>
      </c>
      <c r="AV320" s="15" t="s">
        <v>79</v>
      </c>
      <c r="AW320" s="15" t="s">
        <v>33</v>
      </c>
      <c r="AX320" s="15" t="s">
        <v>72</v>
      </c>
      <c r="AY320" s="259" t="s">
        <v>162</v>
      </c>
    </row>
    <row r="321" s="15" customFormat="1">
      <c r="A321" s="15"/>
      <c r="B321" s="250"/>
      <c r="C321" s="251"/>
      <c r="D321" s="229" t="s">
        <v>171</v>
      </c>
      <c r="E321" s="252" t="s">
        <v>19</v>
      </c>
      <c r="F321" s="253" t="s">
        <v>276</v>
      </c>
      <c r="G321" s="251"/>
      <c r="H321" s="252" t="s">
        <v>19</v>
      </c>
      <c r="I321" s="254"/>
      <c r="J321" s="251"/>
      <c r="K321" s="251"/>
      <c r="L321" s="255"/>
      <c r="M321" s="256"/>
      <c r="N321" s="257"/>
      <c r="O321" s="257"/>
      <c r="P321" s="257"/>
      <c r="Q321" s="257"/>
      <c r="R321" s="257"/>
      <c r="S321" s="257"/>
      <c r="T321" s="258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59" t="s">
        <v>171</v>
      </c>
      <c r="AU321" s="259" t="s">
        <v>81</v>
      </c>
      <c r="AV321" s="15" t="s">
        <v>79</v>
      </c>
      <c r="AW321" s="15" t="s">
        <v>33</v>
      </c>
      <c r="AX321" s="15" t="s">
        <v>72</v>
      </c>
      <c r="AY321" s="259" t="s">
        <v>162</v>
      </c>
    </row>
    <row r="322" s="13" customFormat="1">
      <c r="A322" s="13"/>
      <c r="B322" s="227"/>
      <c r="C322" s="228"/>
      <c r="D322" s="229" t="s">
        <v>171</v>
      </c>
      <c r="E322" s="230" t="s">
        <v>19</v>
      </c>
      <c r="F322" s="231" t="s">
        <v>124</v>
      </c>
      <c r="G322" s="228"/>
      <c r="H322" s="232">
        <v>103.90000000000001</v>
      </c>
      <c r="I322" s="233"/>
      <c r="J322" s="228"/>
      <c r="K322" s="228"/>
      <c r="L322" s="234"/>
      <c r="M322" s="235"/>
      <c r="N322" s="236"/>
      <c r="O322" s="236"/>
      <c r="P322" s="236"/>
      <c r="Q322" s="236"/>
      <c r="R322" s="236"/>
      <c r="S322" s="236"/>
      <c r="T322" s="23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8" t="s">
        <v>171</v>
      </c>
      <c r="AU322" s="238" t="s">
        <v>81</v>
      </c>
      <c r="AV322" s="13" t="s">
        <v>81</v>
      </c>
      <c r="AW322" s="13" t="s">
        <v>33</v>
      </c>
      <c r="AX322" s="13" t="s">
        <v>72</v>
      </c>
      <c r="AY322" s="238" t="s">
        <v>162</v>
      </c>
    </row>
    <row r="323" s="13" customFormat="1">
      <c r="A323" s="13"/>
      <c r="B323" s="227"/>
      <c r="C323" s="228"/>
      <c r="D323" s="229" t="s">
        <v>171</v>
      </c>
      <c r="E323" s="230" t="s">
        <v>19</v>
      </c>
      <c r="F323" s="231" t="s">
        <v>128</v>
      </c>
      <c r="G323" s="228"/>
      <c r="H323" s="232">
        <v>83.5</v>
      </c>
      <c r="I323" s="233"/>
      <c r="J323" s="228"/>
      <c r="K323" s="228"/>
      <c r="L323" s="234"/>
      <c r="M323" s="235"/>
      <c r="N323" s="236"/>
      <c r="O323" s="236"/>
      <c r="P323" s="236"/>
      <c r="Q323" s="236"/>
      <c r="R323" s="236"/>
      <c r="S323" s="236"/>
      <c r="T323" s="237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8" t="s">
        <v>171</v>
      </c>
      <c r="AU323" s="238" t="s">
        <v>81</v>
      </c>
      <c r="AV323" s="13" t="s">
        <v>81</v>
      </c>
      <c r="AW323" s="13" t="s">
        <v>33</v>
      </c>
      <c r="AX323" s="13" t="s">
        <v>72</v>
      </c>
      <c r="AY323" s="238" t="s">
        <v>162</v>
      </c>
    </row>
    <row r="324" s="14" customFormat="1">
      <c r="A324" s="14"/>
      <c r="B324" s="239"/>
      <c r="C324" s="240"/>
      <c r="D324" s="229" t="s">
        <v>171</v>
      </c>
      <c r="E324" s="241" t="s">
        <v>19</v>
      </c>
      <c r="F324" s="242" t="s">
        <v>174</v>
      </c>
      <c r="G324" s="240"/>
      <c r="H324" s="243">
        <v>187.40000000000001</v>
      </c>
      <c r="I324" s="244"/>
      <c r="J324" s="240"/>
      <c r="K324" s="240"/>
      <c r="L324" s="245"/>
      <c r="M324" s="246"/>
      <c r="N324" s="247"/>
      <c r="O324" s="247"/>
      <c r="P324" s="247"/>
      <c r="Q324" s="247"/>
      <c r="R324" s="247"/>
      <c r="S324" s="247"/>
      <c r="T324" s="24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9" t="s">
        <v>171</v>
      </c>
      <c r="AU324" s="249" t="s">
        <v>81</v>
      </c>
      <c r="AV324" s="14" t="s">
        <v>169</v>
      </c>
      <c r="AW324" s="14" t="s">
        <v>33</v>
      </c>
      <c r="AX324" s="14" t="s">
        <v>79</v>
      </c>
      <c r="AY324" s="249" t="s">
        <v>162</v>
      </c>
    </row>
    <row r="325" s="2" customFormat="1" ht="16.5" customHeight="1">
      <c r="A325" s="39"/>
      <c r="B325" s="40"/>
      <c r="C325" s="214" t="s">
        <v>640</v>
      </c>
      <c r="D325" s="214" t="s">
        <v>164</v>
      </c>
      <c r="E325" s="215" t="s">
        <v>641</v>
      </c>
      <c r="F325" s="216" t="s">
        <v>642</v>
      </c>
      <c r="G325" s="217" t="s">
        <v>97</v>
      </c>
      <c r="H325" s="218">
        <v>187.40000000000001</v>
      </c>
      <c r="I325" s="219"/>
      <c r="J325" s="220">
        <f>ROUND(I325*H325,2)</f>
        <v>0</v>
      </c>
      <c r="K325" s="216" t="s">
        <v>168</v>
      </c>
      <c r="L325" s="45"/>
      <c r="M325" s="221" t="s">
        <v>19</v>
      </c>
      <c r="N325" s="222" t="s">
        <v>43</v>
      </c>
      <c r="O325" s="85"/>
      <c r="P325" s="223">
        <f>O325*H325</f>
        <v>0</v>
      </c>
      <c r="Q325" s="223">
        <v>0</v>
      </c>
      <c r="R325" s="223">
        <f>Q325*H325</f>
        <v>0</v>
      </c>
      <c r="S325" s="223">
        <v>0</v>
      </c>
      <c r="T325" s="224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5" t="s">
        <v>169</v>
      </c>
      <c r="AT325" s="225" t="s">
        <v>164</v>
      </c>
      <c r="AU325" s="225" t="s">
        <v>81</v>
      </c>
      <c r="AY325" s="18" t="s">
        <v>162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8" t="s">
        <v>79</v>
      </c>
      <c r="BK325" s="226">
        <f>ROUND(I325*H325,2)</f>
        <v>0</v>
      </c>
      <c r="BL325" s="18" t="s">
        <v>169</v>
      </c>
      <c r="BM325" s="225" t="s">
        <v>643</v>
      </c>
    </row>
    <row r="326" s="2" customFormat="1">
      <c r="A326" s="39"/>
      <c r="B326" s="40"/>
      <c r="C326" s="214" t="s">
        <v>644</v>
      </c>
      <c r="D326" s="214" t="s">
        <v>164</v>
      </c>
      <c r="E326" s="215" t="s">
        <v>645</v>
      </c>
      <c r="F326" s="216" t="s">
        <v>646</v>
      </c>
      <c r="G326" s="217" t="s">
        <v>97</v>
      </c>
      <c r="H326" s="218">
        <v>1.5</v>
      </c>
      <c r="I326" s="219"/>
      <c r="J326" s="220">
        <f>ROUND(I326*H326,2)</f>
        <v>0</v>
      </c>
      <c r="K326" s="216" t="s">
        <v>168</v>
      </c>
      <c r="L326" s="45"/>
      <c r="M326" s="221" t="s">
        <v>19</v>
      </c>
      <c r="N326" s="222" t="s">
        <v>43</v>
      </c>
      <c r="O326" s="85"/>
      <c r="P326" s="223">
        <f>O326*H326</f>
        <v>0</v>
      </c>
      <c r="Q326" s="223">
        <v>0.00332</v>
      </c>
      <c r="R326" s="223">
        <f>Q326*H326</f>
        <v>0.0049800000000000001</v>
      </c>
      <c r="S326" s="223">
        <v>0.19600000000000001</v>
      </c>
      <c r="T326" s="224">
        <f>S326*H326</f>
        <v>0.29400000000000004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5" t="s">
        <v>169</v>
      </c>
      <c r="AT326" s="225" t="s">
        <v>164</v>
      </c>
      <c r="AU326" s="225" t="s">
        <v>81</v>
      </c>
      <c r="AY326" s="18" t="s">
        <v>162</v>
      </c>
      <c r="BE326" s="226">
        <f>IF(N326="základní",J326,0)</f>
        <v>0</v>
      </c>
      <c r="BF326" s="226">
        <f>IF(N326="snížená",J326,0)</f>
        <v>0</v>
      </c>
      <c r="BG326" s="226">
        <f>IF(N326="zákl. přenesená",J326,0)</f>
        <v>0</v>
      </c>
      <c r="BH326" s="226">
        <f>IF(N326="sníž. přenesená",J326,0)</f>
        <v>0</v>
      </c>
      <c r="BI326" s="226">
        <f>IF(N326="nulová",J326,0)</f>
        <v>0</v>
      </c>
      <c r="BJ326" s="18" t="s">
        <v>79</v>
      </c>
      <c r="BK326" s="226">
        <f>ROUND(I326*H326,2)</f>
        <v>0</v>
      </c>
      <c r="BL326" s="18" t="s">
        <v>169</v>
      </c>
      <c r="BM326" s="225" t="s">
        <v>647</v>
      </c>
    </row>
    <row r="327" s="15" customFormat="1">
      <c r="A327" s="15"/>
      <c r="B327" s="250"/>
      <c r="C327" s="251"/>
      <c r="D327" s="229" t="s">
        <v>171</v>
      </c>
      <c r="E327" s="252" t="s">
        <v>19</v>
      </c>
      <c r="F327" s="253" t="s">
        <v>648</v>
      </c>
      <c r="G327" s="251"/>
      <c r="H327" s="252" t="s">
        <v>19</v>
      </c>
      <c r="I327" s="254"/>
      <c r="J327" s="251"/>
      <c r="K327" s="251"/>
      <c r="L327" s="255"/>
      <c r="M327" s="256"/>
      <c r="N327" s="257"/>
      <c r="O327" s="257"/>
      <c r="P327" s="257"/>
      <c r="Q327" s="257"/>
      <c r="R327" s="257"/>
      <c r="S327" s="257"/>
      <c r="T327" s="258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59" t="s">
        <v>171</v>
      </c>
      <c r="AU327" s="259" t="s">
        <v>81</v>
      </c>
      <c r="AV327" s="15" t="s">
        <v>79</v>
      </c>
      <c r="AW327" s="15" t="s">
        <v>33</v>
      </c>
      <c r="AX327" s="15" t="s">
        <v>72</v>
      </c>
      <c r="AY327" s="259" t="s">
        <v>162</v>
      </c>
    </row>
    <row r="328" s="13" customFormat="1">
      <c r="A328" s="13"/>
      <c r="B328" s="227"/>
      <c r="C328" s="228"/>
      <c r="D328" s="229" t="s">
        <v>171</v>
      </c>
      <c r="E328" s="230" t="s">
        <v>19</v>
      </c>
      <c r="F328" s="231" t="s">
        <v>649</v>
      </c>
      <c r="G328" s="228"/>
      <c r="H328" s="232">
        <v>0.29999999999999999</v>
      </c>
      <c r="I328" s="233"/>
      <c r="J328" s="228"/>
      <c r="K328" s="228"/>
      <c r="L328" s="234"/>
      <c r="M328" s="235"/>
      <c r="N328" s="236"/>
      <c r="O328" s="236"/>
      <c r="P328" s="236"/>
      <c r="Q328" s="236"/>
      <c r="R328" s="236"/>
      <c r="S328" s="236"/>
      <c r="T328" s="23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8" t="s">
        <v>171</v>
      </c>
      <c r="AU328" s="238" t="s">
        <v>81</v>
      </c>
      <c r="AV328" s="13" t="s">
        <v>81</v>
      </c>
      <c r="AW328" s="13" t="s">
        <v>33</v>
      </c>
      <c r="AX328" s="13" t="s">
        <v>72</v>
      </c>
      <c r="AY328" s="238" t="s">
        <v>162</v>
      </c>
    </row>
    <row r="329" s="15" customFormat="1">
      <c r="A329" s="15"/>
      <c r="B329" s="250"/>
      <c r="C329" s="251"/>
      <c r="D329" s="229" t="s">
        <v>171</v>
      </c>
      <c r="E329" s="252" t="s">
        <v>19</v>
      </c>
      <c r="F329" s="253" t="s">
        <v>650</v>
      </c>
      <c r="G329" s="251"/>
      <c r="H329" s="252" t="s">
        <v>19</v>
      </c>
      <c r="I329" s="254"/>
      <c r="J329" s="251"/>
      <c r="K329" s="251"/>
      <c r="L329" s="255"/>
      <c r="M329" s="256"/>
      <c r="N329" s="257"/>
      <c r="O329" s="257"/>
      <c r="P329" s="257"/>
      <c r="Q329" s="257"/>
      <c r="R329" s="257"/>
      <c r="S329" s="257"/>
      <c r="T329" s="258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59" t="s">
        <v>171</v>
      </c>
      <c r="AU329" s="259" t="s">
        <v>81</v>
      </c>
      <c r="AV329" s="15" t="s">
        <v>79</v>
      </c>
      <c r="AW329" s="15" t="s">
        <v>33</v>
      </c>
      <c r="AX329" s="15" t="s">
        <v>72</v>
      </c>
      <c r="AY329" s="259" t="s">
        <v>162</v>
      </c>
    </row>
    <row r="330" s="13" customFormat="1">
      <c r="A330" s="13"/>
      <c r="B330" s="227"/>
      <c r="C330" s="228"/>
      <c r="D330" s="229" t="s">
        <v>171</v>
      </c>
      <c r="E330" s="230" t="s">
        <v>19</v>
      </c>
      <c r="F330" s="231" t="s">
        <v>651</v>
      </c>
      <c r="G330" s="228"/>
      <c r="H330" s="232">
        <v>1.2</v>
      </c>
      <c r="I330" s="233"/>
      <c r="J330" s="228"/>
      <c r="K330" s="228"/>
      <c r="L330" s="234"/>
      <c r="M330" s="235"/>
      <c r="N330" s="236"/>
      <c r="O330" s="236"/>
      <c r="P330" s="236"/>
      <c r="Q330" s="236"/>
      <c r="R330" s="236"/>
      <c r="S330" s="236"/>
      <c r="T330" s="237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8" t="s">
        <v>171</v>
      </c>
      <c r="AU330" s="238" t="s">
        <v>81</v>
      </c>
      <c r="AV330" s="13" t="s">
        <v>81</v>
      </c>
      <c r="AW330" s="13" t="s">
        <v>33</v>
      </c>
      <c r="AX330" s="13" t="s">
        <v>72</v>
      </c>
      <c r="AY330" s="238" t="s">
        <v>162</v>
      </c>
    </row>
    <row r="331" s="14" customFormat="1">
      <c r="A331" s="14"/>
      <c r="B331" s="239"/>
      <c r="C331" s="240"/>
      <c r="D331" s="229" t="s">
        <v>171</v>
      </c>
      <c r="E331" s="241" t="s">
        <v>19</v>
      </c>
      <c r="F331" s="242" t="s">
        <v>174</v>
      </c>
      <c r="G331" s="240"/>
      <c r="H331" s="243">
        <v>1.5</v>
      </c>
      <c r="I331" s="244"/>
      <c r="J331" s="240"/>
      <c r="K331" s="240"/>
      <c r="L331" s="245"/>
      <c r="M331" s="246"/>
      <c r="N331" s="247"/>
      <c r="O331" s="247"/>
      <c r="P331" s="247"/>
      <c r="Q331" s="247"/>
      <c r="R331" s="247"/>
      <c r="S331" s="247"/>
      <c r="T331" s="24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9" t="s">
        <v>171</v>
      </c>
      <c r="AU331" s="249" t="s">
        <v>81</v>
      </c>
      <c r="AV331" s="14" t="s">
        <v>169</v>
      </c>
      <c r="AW331" s="14" t="s">
        <v>33</v>
      </c>
      <c r="AX331" s="14" t="s">
        <v>79</v>
      </c>
      <c r="AY331" s="249" t="s">
        <v>162</v>
      </c>
    </row>
    <row r="332" s="2" customFormat="1">
      <c r="A332" s="39"/>
      <c r="B332" s="40"/>
      <c r="C332" s="214" t="s">
        <v>652</v>
      </c>
      <c r="D332" s="214" t="s">
        <v>164</v>
      </c>
      <c r="E332" s="215" t="s">
        <v>653</v>
      </c>
      <c r="F332" s="216" t="s">
        <v>654</v>
      </c>
      <c r="G332" s="217" t="s">
        <v>97</v>
      </c>
      <c r="H332" s="218">
        <v>0.59999999999999998</v>
      </c>
      <c r="I332" s="219"/>
      <c r="J332" s="220">
        <f>ROUND(I332*H332,2)</f>
        <v>0</v>
      </c>
      <c r="K332" s="216" t="s">
        <v>168</v>
      </c>
      <c r="L332" s="45"/>
      <c r="M332" s="221" t="s">
        <v>19</v>
      </c>
      <c r="N332" s="222" t="s">
        <v>43</v>
      </c>
      <c r="O332" s="85"/>
      <c r="P332" s="223">
        <f>O332*H332</f>
        <v>0</v>
      </c>
      <c r="Q332" s="223">
        <v>0.0045500000000000002</v>
      </c>
      <c r="R332" s="223">
        <f>Q332*H332</f>
        <v>0.0027300000000000002</v>
      </c>
      <c r="S332" s="223">
        <v>0.28299999999999997</v>
      </c>
      <c r="T332" s="224">
        <f>S332*H332</f>
        <v>0.16979999999999998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5" t="s">
        <v>169</v>
      </c>
      <c r="AT332" s="225" t="s">
        <v>164</v>
      </c>
      <c r="AU332" s="225" t="s">
        <v>81</v>
      </c>
      <c r="AY332" s="18" t="s">
        <v>162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8" t="s">
        <v>79</v>
      </c>
      <c r="BK332" s="226">
        <f>ROUND(I332*H332,2)</f>
        <v>0</v>
      </c>
      <c r="BL332" s="18" t="s">
        <v>169</v>
      </c>
      <c r="BM332" s="225" t="s">
        <v>655</v>
      </c>
    </row>
    <row r="333" s="15" customFormat="1">
      <c r="A333" s="15"/>
      <c r="B333" s="250"/>
      <c r="C333" s="251"/>
      <c r="D333" s="229" t="s">
        <v>171</v>
      </c>
      <c r="E333" s="252" t="s">
        <v>19</v>
      </c>
      <c r="F333" s="253" t="s">
        <v>656</v>
      </c>
      <c r="G333" s="251"/>
      <c r="H333" s="252" t="s">
        <v>19</v>
      </c>
      <c r="I333" s="254"/>
      <c r="J333" s="251"/>
      <c r="K333" s="251"/>
      <c r="L333" s="255"/>
      <c r="M333" s="256"/>
      <c r="N333" s="257"/>
      <c r="O333" s="257"/>
      <c r="P333" s="257"/>
      <c r="Q333" s="257"/>
      <c r="R333" s="257"/>
      <c r="S333" s="257"/>
      <c r="T333" s="258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9" t="s">
        <v>171</v>
      </c>
      <c r="AU333" s="259" t="s">
        <v>81</v>
      </c>
      <c r="AV333" s="15" t="s">
        <v>79</v>
      </c>
      <c r="AW333" s="15" t="s">
        <v>33</v>
      </c>
      <c r="AX333" s="15" t="s">
        <v>72</v>
      </c>
      <c r="AY333" s="259" t="s">
        <v>162</v>
      </c>
    </row>
    <row r="334" s="13" customFormat="1">
      <c r="A334" s="13"/>
      <c r="B334" s="227"/>
      <c r="C334" s="228"/>
      <c r="D334" s="229" t="s">
        <v>171</v>
      </c>
      <c r="E334" s="230" t="s">
        <v>19</v>
      </c>
      <c r="F334" s="231" t="s">
        <v>657</v>
      </c>
      <c r="G334" s="228"/>
      <c r="H334" s="232">
        <v>0.59999999999999998</v>
      </c>
      <c r="I334" s="233"/>
      <c r="J334" s="228"/>
      <c r="K334" s="228"/>
      <c r="L334" s="234"/>
      <c r="M334" s="235"/>
      <c r="N334" s="236"/>
      <c r="O334" s="236"/>
      <c r="P334" s="236"/>
      <c r="Q334" s="236"/>
      <c r="R334" s="236"/>
      <c r="S334" s="236"/>
      <c r="T334" s="23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8" t="s">
        <v>171</v>
      </c>
      <c r="AU334" s="238" t="s">
        <v>81</v>
      </c>
      <c r="AV334" s="13" t="s">
        <v>81</v>
      </c>
      <c r="AW334" s="13" t="s">
        <v>33</v>
      </c>
      <c r="AX334" s="13" t="s">
        <v>79</v>
      </c>
      <c r="AY334" s="238" t="s">
        <v>162</v>
      </c>
    </row>
    <row r="335" s="2" customFormat="1">
      <c r="A335" s="39"/>
      <c r="B335" s="40"/>
      <c r="C335" s="214" t="s">
        <v>658</v>
      </c>
      <c r="D335" s="214" t="s">
        <v>164</v>
      </c>
      <c r="E335" s="215" t="s">
        <v>659</v>
      </c>
      <c r="F335" s="216" t="s">
        <v>660</v>
      </c>
      <c r="G335" s="217" t="s">
        <v>97</v>
      </c>
      <c r="H335" s="218">
        <v>0.40000000000000002</v>
      </c>
      <c r="I335" s="219"/>
      <c r="J335" s="220">
        <f>ROUND(I335*H335,2)</f>
        <v>0</v>
      </c>
      <c r="K335" s="216" t="s">
        <v>168</v>
      </c>
      <c r="L335" s="45"/>
      <c r="M335" s="221" t="s">
        <v>19</v>
      </c>
      <c r="N335" s="222" t="s">
        <v>43</v>
      </c>
      <c r="O335" s="85"/>
      <c r="P335" s="223">
        <f>O335*H335</f>
        <v>0</v>
      </c>
      <c r="Q335" s="223">
        <v>0.0090399999999999994</v>
      </c>
      <c r="R335" s="223">
        <f>Q335*H335</f>
        <v>0.0036159999999999999</v>
      </c>
      <c r="S335" s="223">
        <v>0.78500000000000003</v>
      </c>
      <c r="T335" s="224">
        <f>S335*H335</f>
        <v>0.31400000000000006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5" t="s">
        <v>169</v>
      </c>
      <c r="AT335" s="225" t="s">
        <v>164</v>
      </c>
      <c r="AU335" s="225" t="s">
        <v>81</v>
      </c>
      <c r="AY335" s="18" t="s">
        <v>162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8" t="s">
        <v>79</v>
      </c>
      <c r="BK335" s="226">
        <f>ROUND(I335*H335,2)</f>
        <v>0</v>
      </c>
      <c r="BL335" s="18" t="s">
        <v>169</v>
      </c>
      <c r="BM335" s="225" t="s">
        <v>661</v>
      </c>
    </row>
    <row r="336" s="13" customFormat="1">
      <c r="A336" s="13"/>
      <c r="B336" s="227"/>
      <c r="C336" s="228"/>
      <c r="D336" s="229" t="s">
        <v>171</v>
      </c>
      <c r="E336" s="230" t="s">
        <v>19</v>
      </c>
      <c r="F336" s="231" t="s">
        <v>662</v>
      </c>
      <c r="G336" s="228"/>
      <c r="H336" s="232">
        <v>0.40000000000000002</v>
      </c>
      <c r="I336" s="233"/>
      <c r="J336" s="228"/>
      <c r="K336" s="228"/>
      <c r="L336" s="234"/>
      <c r="M336" s="235"/>
      <c r="N336" s="236"/>
      <c r="O336" s="236"/>
      <c r="P336" s="236"/>
      <c r="Q336" s="236"/>
      <c r="R336" s="236"/>
      <c r="S336" s="236"/>
      <c r="T336" s="237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8" t="s">
        <v>171</v>
      </c>
      <c r="AU336" s="238" t="s">
        <v>81</v>
      </c>
      <c r="AV336" s="13" t="s">
        <v>81</v>
      </c>
      <c r="AW336" s="13" t="s">
        <v>33</v>
      </c>
      <c r="AX336" s="13" t="s">
        <v>79</v>
      </c>
      <c r="AY336" s="238" t="s">
        <v>162</v>
      </c>
    </row>
    <row r="337" s="12" customFormat="1" ht="22.8" customHeight="1">
      <c r="A337" s="12"/>
      <c r="B337" s="198"/>
      <c r="C337" s="199"/>
      <c r="D337" s="200" t="s">
        <v>71</v>
      </c>
      <c r="E337" s="212" t="s">
        <v>663</v>
      </c>
      <c r="F337" s="212" t="s">
        <v>664</v>
      </c>
      <c r="G337" s="199"/>
      <c r="H337" s="199"/>
      <c r="I337" s="202"/>
      <c r="J337" s="213">
        <f>BK337</f>
        <v>0</v>
      </c>
      <c r="K337" s="199"/>
      <c r="L337" s="204"/>
      <c r="M337" s="205"/>
      <c r="N337" s="206"/>
      <c r="O337" s="206"/>
      <c r="P337" s="207">
        <f>SUM(P338:P353)</f>
        <v>0</v>
      </c>
      <c r="Q337" s="206"/>
      <c r="R337" s="207">
        <f>SUM(R338:R353)</f>
        <v>0</v>
      </c>
      <c r="S337" s="206"/>
      <c r="T337" s="208">
        <f>SUM(T338:T353)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09" t="s">
        <v>79</v>
      </c>
      <c r="AT337" s="210" t="s">
        <v>71</v>
      </c>
      <c r="AU337" s="210" t="s">
        <v>79</v>
      </c>
      <c r="AY337" s="209" t="s">
        <v>162</v>
      </c>
      <c r="BK337" s="211">
        <f>SUM(BK338:BK353)</f>
        <v>0</v>
      </c>
    </row>
    <row r="338" s="2" customFormat="1">
      <c r="A338" s="39"/>
      <c r="B338" s="40"/>
      <c r="C338" s="214" t="s">
        <v>665</v>
      </c>
      <c r="D338" s="214" t="s">
        <v>164</v>
      </c>
      <c r="E338" s="215" t="s">
        <v>666</v>
      </c>
      <c r="F338" s="216" t="s">
        <v>667</v>
      </c>
      <c r="G338" s="217" t="s">
        <v>315</v>
      </c>
      <c r="H338" s="218">
        <v>255.096</v>
      </c>
      <c r="I338" s="219"/>
      <c r="J338" s="220">
        <f>ROUND(I338*H338,2)</f>
        <v>0</v>
      </c>
      <c r="K338" s="216" t="s">
        <v>168</v>
      </c>
      <c r="L338" s="45"/>
      <c r="M338" s="221" t="s">
        <v>19</v>
      </c>
      <c r="N338" s="222" t="s">
        <v>43</v>
      </c>
      <c r="O338" s="85"/>
      <c r="P338" s="223">
        <f>O338*H338</f>
        <v>0</v>
      </c>
      <c r="Q338" s="223">
        <v>0</v>
      </c>
      <c r="R338" s="223">
        <f>Q338*H338</f>
        <v>0</v>
      </c>
      <c r="S338" s="223">
        <v>0</v>
      </c>
      <c r="T338" s="224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5" t="s">
        <v>169</v>
      </c>
      <c r="AT338" s="225" t="s">
        <v>164</v>
      </c>
      <c r="AU338" s="225" t="s">
        <v>81</v>
      </c>
      <c r="AY338" s="18" t="s">
        <v>162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8" t="s">
        <v>79</v>
      </c>
      <c r="BK338" s="226">
        <f>ROUND(I338*H338,2)</f>
        <v>0</v>
      </c>
      <c r="BL338" s="18" t="s">
        <v>169</v>
      </c>
      <c r="BM338" s="225" t="s">
        <v>668</v>
      </c>
    </row>
    <row r="339" s="13" customFormat="1">
      <c r="A339" s="13"/>
      <c r="B339" s="227"/>
      <c r="C339" s="228"/>
      <c r="D339" s="229" t="s">
        <v>171</v>
      </c>
      <c r="E339" s="230" t="s">
        <v>19</v>
      </c>
      <c r="F339" s="231" t="s">
        <v>669</v>
      </c>
      <c r="G339" s="228"/>
      <c r="H339" s="232">
        <v>255.096</v>
      </c>
      <c r="I339" s="233"/>
      <c r="J339" s="228"/>
      <c r="K339" s="228"/>
      <c r="L339" s="234"/>
      <c r="M339" s="235"/>
      <c r="N339" s="236"/>
      <c r="O339" s="236"/>
      <c r="P339" s="236"/>
      <c r="Q339" s="236"/>
      <c r="R339" s="236"/>
      <c r="S339" s="236"/>
      <c r="T339" s="23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8" t="s">
        <v>171</v>
      </c>
      <c r="AU339" s="238" t="s">
        <v>81</v>
      </c>
      <c r="AV339" s="13" t="s">
        <v>81</v>
      </c>
      <c r="AW339" s="13" t="s">
        <v>33</v>
      </c>
      <c r="AX339" s="13" t="s">
        <v>79</v>
      </c>
      <c r="AY339" s="238" t="s">
        <v>162</v>
      </c>
    </row>
    <row r="340" s="2" customFormat="1">
      <c r="A340" s="39"/>
      <c r="B340" s="40"/>
      <c r="C340" s="214" t="s">
        <v>670</v>
      </c>
      <c r="D340" s="214" t="s">
        <v>164</v>
      </c>
      <c r="E340" s="215" t="s">
        <v>671</v>
      </c>
      <c r="F340" s="216" t="s">
        <v>672</v>
      </c>
      <c r="G340" s="217" t="s">
        <v>315</v>
      </c>
      <c r="H340" s="218">
        <v>510.19200000000001</v>
      </c>
      <c r="I340" s="219"/>
      <c r="J340" s="220">
        <f>ROUND(I340*H340,2)</f>
        <v>0</v>
      </c>
      <c r="K340" s="216" t="s">
        <v>168</v>
      </c>
      <c r="L340" s="45"/>
      <c r="M340" s="221" t="s">
        <v>19</v>
      </c>
      <c r="N340" s="222" t="s">
        <v>43</v>
      </c>
      <c r="O340" s="85"/>
      <c r="P340" s="223">
        <f>O340*H340</f>
        <v>0</v>
      </c>
      <c r="Q340" s="223">
        <v>0</v>
      </c>
      <c r="R340" s="223">
        <f>Q340*H340</f>
        <v>0</v>
      </c>
      <c r="S340" s="223">
        <v>0</v>
      </c>
      <c r="T340" s="224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5" t="s">
        <v>169</v>
      </c>
      <c r="AT340" s="225" t="s">
        <v>164</v>
      </c>
      <c r="AU340" s="225" t="s">
        <v>81</v>
      </c>
      <c r="AY340" s="18" t="s">
        <v>162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8" t="s">
        <v>79</v>
      </c>
      <c r="BK340" s="226">
        <f>ROUND(I340*H340,2)</f>
        <v>0</v>
      </c>
      <c r="BL340" s="18" t="s">
        <v>169</v>
      </c>
      <c r="BM340" s="225" t="s">
        <v>673</v>
      </c>
    </row>
    <row r="341" s="13" customFormat="1">
      <c r="A341" s="13"/>
      <c r="B341" s="227"/>
      <c r="C341" s="228"/>
      <c r="D341" s="229" t="s">
        <v>171</v>
      </c>
      <c r="E341" s="228"/>
      <c r="F341" s="231" t="s">
        <v>674</v>
      </c>
      <c r="G341" s="228"/>
      <c r="H341" s="232">
        <v>510.19200000000001</v>
      </c>
      <c r="I341" s="233"/>
      <c r="J341" s="228"/>
      <c r="K341" s="228"/>
      <c r="L341" s="234"/>
      <c r="M341" s="235"/>
      <c r="N341" s="236"/>
      <c r="O341" s="236"/>
      <c r="P341" s="236"/>
      <c r="Q341" s="236"/>
      <c r="R341" s="236"/>
      <c r="S341" s="236"/>
      <c r="T341" s="237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8" t="s">
        <v>171</v>
      </c>
      <c r="AU341" s="238" t="s">
        <v>81</v>
      </c>
      <c r="AV341" s="13" t="s">
        <v>81</v>
      </c>
      <c r="AW341" s="13" t="s">
        <v>4</v>
      </c>
      <c r="AX341" s="13" t="s">
        <v>79</v>
      </c>
      <c r="AY341" s="238" t="s">
        <v>162</v>
      </c>
    </row>
    <row r="342" s="2" customFormat="1">
      <c r="A342" s="39"/>
      <c r="B342" s="40"/>
      <c r="C342" s="214" t="s">
        <v>675</v>
      </c>
      <c r="D342" s="214" t="s">
        <v>164</v>
      </c>
      <c r="E342" s="215" t="s">
        <v>676</v>
      </c>
      <c r="F342" s="216" t="s">
        <v>677</v>
      </c>
      <c r="G342" s="217" t="s">
        <v>315</v>
      </c>
      <c r="H342" s="218">
        <v>261.96699999999998</v>
      </c>
      <c r="I342" s="219"/>
      <c r="J342" s="220">
        <f>ROUND(I342*H342,2)</f>
        <v>0</v>
      </c>
      <c r="K342" s="216" t="s">
        <v>168</v>
      </c>
      <c r="L342" s="45"/>
      <c r="M342" s="221" t="s">
        <v>19</v>
      </c>
      <c r="N342" s="222" t="s">
        <v>43</v>
      </c>
      <c r="O342" s="85"/>
      <c r="P342" s="223">
        <f>O342*H342</f>
        <v>0</v>
      </c>
      <c r="Q342" s="223">
        <v>0</v>
      </c>
      <c r="R342" s="223">
        <f>Q342*H342</f>
        <v>0</v>
      </c>
      <c r="S342" s="223">
        <v>0</v>
      </c>
      <c r="T342" s="224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5" t="s">
        <v>169</v>
      </c>
      <c r="AT342" s="225" t="s">
        <v>164</v>
      </c>
      <c r="AU342" s="225" t="s">
        <v>81</v>
      </c>
      <c r="AY342" s="18" t="s">
        <v>162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8" t="s">
        <v>79</v>
      </c>
      <c r="BK342" s="226">
        <f>ROUND(I342*H342,2)</f>
        <v>0</v>
      </c>
      <c r="BL342" s="18" t="s">
        <v>169</v>
      </c>
      <c r="BM342" s="225" t="s">
        <v>678</v>
      </c>
    </row>
    <row r="343" s="13" customFormat="1">
      <c r="A343" s="13"/>
      <c r="B343" s="227"/>
      <c r="C343" s="228"/>
      <c r="D343" s="229" t="s">
        <v>171</v>
      </c>
      <c r="E343" s="230" t="s">
        <v>19</v>
      </c>
      <c r="F343" s="231" t="s">
        <v>679</v>
      </c>
      <c r="G343" s="228"/>
      <c r="H343" s="232">
        <v>261.96699999999998</v>
      </c>
      <c r="I343" s="233"/>
      <c r="J343" s="228"/>
      <c r="K343" s="228"/>
      <c r="L343" s="234"/>
      <c r="M343" s="235"/>
      <c r="N343" s="236"/>
      <c r="O343" s="236"/>
      <c r="P343" s="236"/>
      <c r="Q343" s="236"/>
      <c r="R343" s="236"/>
      <c r="S343" s="236"/>
      <c r="T343" s="237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8" t="s">
        <v>171</v>
      </c>
      <c r="AU343" s="238" t="s">
        <v>81</v>
      </c>
      <c r="AV343" s="13" t="s">
        <v>81</v>
      </c>
      <c r="AW343" s="13" t="s">
        <v>33</v>
      </c>
      <c r="AX343" s="13" t="s">
        <v>79</v>
      </c>
      <c r="AY343" s="238" t="s">
        <v>162</v>
      </c>
    </row>
    <row r="344" s="2" customFormat="1">
      <c r="A344" s="39"/>
      <c r="B344" s="40"/>
      <c r="C344" s="214" t="s">
        <v>680</v>
      </c>
      <c r="D344" s="214" t="s">
        <v>164</v>
      </c>
      <c r="E344" s="215" t="s">
        <v>681</v>
      </c>
      <c r="F344" s="216" t="s">
        <v>672</v>
      </c>
      <c r="G344" s="217" t="s">
        <v>315</v>
      </c>
      <c r="H344" s="218">
        <v>523.93399999999997</v>
      </c>
      <c r="I344" s="219"/>
      <c r="J344" s="220">
        <f>ROUND(I344*H344,2)</f>
        <v>0</v>
      </c>
      <c r="K344" s="216" t="s">
        <v>168</v>
      </c>
      <c r="L344" s="45"/>
      <c r="M344" s="221" t="s">
        <v>19</v>
      </c>
      <c r="N344" s="222" t="s">
        <v>43</v>
      </c>
      <c r="O344" s="85"/>
      <c r="P344" s="223">
        <f>O344*H344</f>
        <v>0</v>
      </c>
      <c r="Q344" s="223">
        <v>0</v>
      </c>
      <c r="R344" s="223">
        <f>Q344*H344</f>
        <v>0</v>
      </c>
      <c r="S344" s="223">
        <v>0</v>
      </c>
      <c r="T344" s="224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5" t="s">
        <v>169</v>
      </c>
      <c r="AT344" s="225" t="s">
        <v>164</v>
      </c>
      <c r="AU344" s="225" t="s">
        <v>81</v>
      </c>
      <c r="AY344" s="18" t="s">
        <v>162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8" t="s">
        <v>79</v>
      </c>
      <c r="BK344" s="226">
        <f>ROUND(I344*H344,2)</f>
        <v>0</v>
      </c>
      <c r="BL344" s="18" t="s">
        <v>169</v>
      </c>
      <c r="BM344" s="225" t="s">
        <v>682</v>
      </c>
    </row>
    <row r="345" s="13" customFormat="1">
      <c r="A345" s="13"/>
      <c r="B345" s="227"/>
      <c r="C345" s="228"/>
      <c r="D345" s="229" t="s">
        <v>171</v>
      </c>
      <c r="E345" s="228"/>
      <c r="F345" s="231" t="s">
        <v>683</v>
      </c>
      <c r="G345" s="228"/>
      <c r="H345" s="232">
        <v>523.93399999999997</v>
      </c>
      <c r="I345" s="233"/>
      <c r="J345" s="228"/>
      <c r="K345" s="228"/>
      <c r="L345" s="234"/>
      <c r="M345" s="235"/>
      <c r="N345" s="236"/>
      <c r="O345" s="236"/>
      <c r="P345" s="236"/>
      <c r="Q345" s="236"/>
      <c r="R345" s="236"/>
      <c r="S345" s="236"/>
      <c r="T345" s="237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8" t="s">
        <v>171</v>
      </c>
      <c r="AU345" s="238" t="s">
        <v>81</v>
      </c>
      <c r="AV345" s="13" t="s">
        <v>81</v>
      </c>
      <c r="AW345" s="13" t="s">
        <v>4</v>
      </c>
      <c r="AX345" s="13" t="s">
        <v>79</v>
      </c>
      <c r="AY345" s="238" t="s">
        <v>162</v>
      </c>
    </row>
    <row r="346" s="2" customFormat="1">
      <c r="A346" s="39"/>
      <c r="B346" s="40"/>
      <c r="C346" s="214" t="s">
        <v>684</v>
      </c>
      <c r="D346" s="214" t="s">
        <v>164</v>
      </c>
      <c r="E346" s="215" t="s">
        <v>685</v>
      </c>
      <c r="F346" s="216" t="s">
        <v>686</v>
      </c>
      <c r="G346" s="217" t="s">
        <v>315</v>
      </c>
      <c r="H346" s="218">
        <v>184.155</v>
      </c>
      <c r="I346" s="219"/>
      <c r="J346" s="220">
        <f>ROUND(I346*H346,2)</f>
        <v>0</v>
      </c>
      <c r="K346" s="216" t="s">
        <v>168</v>
      </c>
      <c r="L346" s="45"/>
      <c r="M346" s="221" t="s">
        <v>19</v>
      </c>
      <c r="N346" s="222" t="s">
        <v>43</v>
      </c>
      <c r="O346" s="85"/>
      <c r="P346" s="223">
        <f>O346*H346</f>
        <v>0</v>
      </c>
      <c r="Q346" s="223">
        <v>0</v>
      </c>
      <c r="R346" s="223">
        <f>Q346*H346</f>
        <v>0</v>
      </c>
      <c r="S346" s="223">
        <v>0</v>
      </c>
      <c r="T346" s="224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5" t="s">
        <v>169</v>
      </c>
      <c r="AT346" s="225" t="s">
        <v>164</v>
      </c>
      <c r="AU346" s="225" t="s">
        <v>81</v>
      </c>
      <c r="AY346" s="18" t="s">
        <v>162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8" t="s">
        <v>79</v>
      </c>
      <c r="BK346" s="226">
        <f>ROUND(I346*H346,2)</f>
        <v>0</v>
      </c>
      <c r="BL346" s="18" t="s">
        <v>169</v>
      </c>
      <c r="BM346" s="225" t="s">
        <v>687</v>
      </c>
    </row>
    <row r="347" s="13" customFormat="1">
      <c r="A347" s="13"/>
      <c r="B347" s="227"/>
      <c r="C347" s="228"/>
      <c r="D347" s="229" t="s">
        <v>171</v>
      </c>
      <c r="E347" s="230" t="s">
        <v>19</v>
      </c>
      <c r="F347" s="231" t="s">
        <v>688</v>
      </c>
      <c r="G347" s="228"/>
      <c r="H347" s="232">
        <v>184.155</v>
      </c>
      <c r="I347" s="233"/>
      <c r="J347" s="228"/>
      <c r="K347" s="228"/>
      <c r="L347" s="234"/>
      <c r="M347" s="235"/>
      <c r="N347" s="236"/>
      <c r="O347" s="236"/>
      <c r="P347" s="236"/>
      <c r="Q347" s="236"/>
      <c r="R347" s="236"/>
      <c r="S347" s="236"/>
      <c r="T347" s="23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8" t="s">
        <v>171</v>
      </c>
      <c r="AU347" s="238" t="s">
        <v>81</v>
      </c>
      <c r="AV347" s="13" t="s">
        <v>81</v>
      </c>
      <c r="AW347" s="13" t="s">
        <v>33</v>
      </c>
      <c r="AX347" s="13" t="s">
        <v>79</v>
      </c>
      <c r="AY347" s="238" t="s">
        <v>162</v>
      </c>
    </row>
    <row r="348" s="2" customFormat="1">
      <c r="A348" s="39"/>
      <c r="B348" s="40"/>
      <c r="C348" s="214" t="s">
        <v>689</v>
      </c>
      <c r="D348" s="214" t="s">
        <v>164</v>
      </c>
      <c r="E348" s="215" t="s">
        <v>690</v>
      </c>
      <c r="F348" s="216" t="s">
        <v>314</v>
      </c>
      <c r="G348" s="217" t="s">
        <v>315</v>
      </c>
      <c r="H348" s="218">
        <v>201.922</v>
      </c>
      <c r="I348" s="219"/>
      <c r="J348" s="220">
        <f>ROUND(I348*H348,2)</f>
        <v>0</v>
      </c>
      <c r="K348" s="216" t="s">
        <v>168</v>
      </c>
      <c r="L348" s="45"/>
      <c r="M348" s="221" t="s">
        <v>19</v>
      </c>
      <c r="N348" s="222" t="s">
        <v>43</v>
      </c>
      <c r="O348" s="85"/>
      <c r="P348" s="223">
        <f>O348*H348</f>
        <v>0</v>
      </c>
      <c r="Q348" s="223">
        <v>0</v>
      </c>
      <c r="R348" s="223">
        <f>Q348*H348</f>
        <v>0</v>
      </c>
      <c r="S348" s="223">
        <v>0</v>
      </c>
      <c r="T348" s="224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5" t="s">
        <v>169</v>
      </c>
      <c r="AT348" s="225" t="s">
        <v>164</v>
      </c>
      <c r="AU348" s="225" t="s">
        <v>81</v>
      </c>
      <c r="AY348" s="18" t="s">
        <v>162</v>
      </c>
      <c r="BE348" s="226">
        <f>IF(N348="základní",J348,0)</f>
        <v>0</v>
      </c>
      <c r="BF348" s="226">
        <f>IF(N348="snížená",J348,0)</f>
        <v>0</v>
      </c>
      <c r="BG348" s="226">
        <f>IF(N348="zákl. přenesená",J348,0)</f>
        <v>0</v>
      </c>
      <c r="BH348" s="226">
        <f>IF(N348="sníž. přenesená",J348,0)</f>
        <v>0</v>
      </c>
      <c r="BI348" s="226">
        <f>IF(N348="nulová",J348,0)</f>
        <v>0</v>
      </c>
      <c r="BJ348" s="18" t="s">
        <v>79</v>
      </c>
      <c r="BK348" s="226">
        <f>ROUND(I348*H348,2)</f>
        <v>0</v>
      </c>
      <c r="BL348" s="18" t="s">
        <v>169</v>
      </c>
      <c r="BM348" s="225" t="s">
        <v>691</v>
      </c>
    </row>
    <row r="349" s="13" customFormat="1">
      <c r="A349" s="13"/>
      <c r="B349" s="227"/>
      <c r="C349" s="228"/>
      <c r="D349" s="229" t="s">
        <v>171</v>
      </c>
      <c r="E349" s="230" t="s">
        <v>19</v>
      </c>
      <c r="F349" s="231" t="s">
        <v>692</v>
      </c>
      <c r="G349" s="228"/>
      <c r="H349" s="232">
        <v>201.922</v>
      </c>
      <c r="I349" s="233"/>
      <c r="J349" s="228"/>
      <c r="K349" s="228"/>
      <c r="L349" s="234"/>
      <c r="M349" s="235"/>
      <c r="N349" s="236"/>
      <c r="O349" s="236"/>
      <c r="P349" s="236"/>
      <c r="Q349" s="236"/>
      <c r="R349" s="236"/>
      <c r="S349" s="236"/>
      <c r="T349" s="237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8" t="s">
        <v>171</v>
      </c>
      <c r="AU349" s="238" t="s">
        <v>81</v>
      </c>
      <c r="AV349" s="13" t="s">
        <v>81</v>
      </c>
      <c r="AW349" s="13" t="s">
        <v>33</v>
      </c>
      <c r="AX349" s="13" t="s">
        <v>79</v>
      </c>
      <c r="AY349" s="238" t="s">
        <v>162</v>
      </c>
    </row>
    <row r="350" s="2" customFormat="1">
      <c r="A350" s="39"/>
      <c r="B350" s="40"/>
      <c r="C350" s="214" t="s">
        <v>693</v>
      </c>
      <c r="D350" s="214" t="s">
        <v>164</v>
      </c>
      <c r="E350" s="215" t="s">
        <v>694</v>
      </c>
      <c r="F350" s="216" t="s">
        <v>695</v>
      </c>
      <c r="G350" s="217" t="s">
        <v>315</v>
      </c>
      <c r="H350" s="218">
        <v>129.18600000000001</v>
      </c>
      <c r="I350" s="219"/>
      <c r="J350" s="220">
        <f>ROUND(I350*H350,2)</f>
        <v>0</v>
      </c>
      <c r="K350" s="216" t="s">
        <v>168</v>
      </c>
      <c r="L350" s="45"/>
      <c r="M350" s="221" t="s">
        <v>19</v>
      </c>
      <c r="N350" s="222" t="s">
        <v>43</v>
      </c>
      <c r="O350" s="85"/>
      <c r="P350" s="223">
        <f>O350*H350</f>
        <v>0</v>
      </c>
      <c r="Q350" s="223">
        <v>0</v>
      </c>
      <c r="R350" s="223">
        <f>Q350*H350</f>
        <v>0</v>
      </c>
      <c r="S350" s="223">
        <v>0</v>
      </c>
      <c r="T350" s="22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5" t="s">
        <v>169</v>
      </c>
      <c r="AT350" s="225" t="s">
        <v>164</v>
      </c>
      <c r="AU350" s="225" t="s">
        <v>81</v>
      </c>
      <c r="AY350" s="18" t="s">
        <v>162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8" t="s">
        <v>79</v>
      </c>
      <c r="BK350" s="226">
        <f>ROUND(I350*H350,2)</f>
        <v>0</v>
      </c>
      <c r="BL350" s="18" t="s">
        <v>169</v>
      </c>
      <c r="BM350" s="225" t="s">
        <v>696</v>
      </c>
    </row>
    <row r="351" s="13" customFormat="1">
      <c r="A351" s="13"/>
      <c r="B351" s="227"/>
      <c r="C351" s="228"/>
      <c r="D351" s="229" t="s">
        <v>171</v>
      </c>
      <c r="E351" s="230" t="s">
        <v>19</v>
      </c>
      <c r="F351" s="231" t="s">
        <v>697</v>
      </c>
      <c r="G351" s="228"/>
      <c r="H351" s="232">
        <v>129.18600000000001</v>
      </c>
      <c r="I351" s="233"/>
      <c r="J351" s="228"/>
      <c r="K351" s="228"/>
      <c r="L351" s="234"/>
      <c r="M351" s="235"/>
      <c r="N351" s="236"/>
      <c r="O351" s="236"/>
      <c r="P351" s="236"/>
      <c r="Q351" s="236"/>
      <c r="R351" s="236"/>
      <c r="S351" s="236"/>
      <c r="T351" s="23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8" t="s">
        <v>171</v>
      </c>
      <c r="AU351" s="238" t="s">
        <v>81</v>
      </c>
      <c r="AV351" s="13" t="s">
        <v>81</v>
      </c>
      <c r="AW351" s="13" t="s">
        <v>33</v>
      </c>
      <c r="AX351" s="13" t="s">
        <v>79</v>
      </c>
      <c r="AY351" s="238" t="s">
        <v>162</v>
      </c>
    </row>
    <row r="352" s="2" customFormat="1" ht="16.5" customHeight="1">
      <c r="A352" s="39"/>
      <c r="B352" s="40"/>
      <c r="C352" s="214" t="s">
        <v>698</v>
      </c>
      <c r="D352" s="214" t="s">
        <v>164</v>
      </c>
      <c r="E352" s="215" t="s">
        <v>699</v>
      </c>
      <c r="F352" s="216" t="s">
        <v>700</v>
      </c>
      <c r="G352" s="217" t="s">
        <v>315</v>
      </c>
      <c r="H352" s="218">
        <v>1.8</v>
      </c>
      <c r="I352" s="219"/>
      <c r="J352" s="220">
        <f>ROUND(I352*H352,2)</f>
        <v>0</v>
      </c>
      <c r="K352" s="216" t="s">
        <v>19</v>
      </c>
      <c r="L352" s="45"/>
      <c r="M352" s="221" t="s">
        <v>19</v>
      </c>
      <c r="N352" s="222" t="s">
        <v>43</v>
      </c>
      <c r="O352" s="85"/>
      <c r="P352" s="223">
        <f>O352*H352</f>
        <v>0</v>
      </c>
      <c r="Q352" s="223">
        <v>0</v>
      </c>
      <c r="R352" s="223">
        <f>Q352*H352</f>
        <v>0</v>
      </c>
      <c r="S352" s="223">
        <v>0</v>
      </c>
      <c r="T352" s="224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5" t="s">
        <v>169</v>
      </c>
      <c r="AT352" s="225" t="s">
        <v>164</v>
      </c>
      <c r="AU352" s="225" t="s">
        <v>81</v>
      </c>
      <c r="AY352" s="18" t="s">
        <v>162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8" t="s">
        <v>79</v>
      </c>
      <c r="BK352" s="226">
        <f>ROUND(I352*H352,2)</f>
        <v>0</v>
      </c>
      <c r="BL352" s="18" t="s">
        <v>169</v>
      </c>
      <c r="BM352" s="225" t="s">
        <v>701</v>
      </c>
    </row>
    <row r="353" s="13" customFormat="1">
      <c r="A353" s="13"/>
      <c r="B353" s="227"/>
      <c r="C353" s="228"/>
      <c r="D353" s="229" t="s">
        <v>171</v>
      </c>
      <c r="E353" s="230" t="s">
        <v>19</v>
      </c>
      <c r="F353" s="231" t="s">
        <v>702</v>
      </c>
      <c r="G353" s="228"/>
      <c r="H353" s="232">
        <v>1.8</v>
      </c>
      <c r="I353" s="233"/>
      <c r="J353" s="228"/>
      <c r="K353" s="228"/>
      <c r="L353" s="234"/>
      <c r="M353" s="235"/>
      <c r="N353" s="236"/>
      <c r="O353" s="236"/>
      <c r="P353" s="236"/>
      <c r="Q353" s="236"/>
      <c r="R353" s="236"/>
      <c r="S353" s="236"/>
      <c r="T353" s="23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8" t="s">
        <v>171</v>
      </c>
      <c r="AU353" s="238" t="s">
        <v>81</v>
      </c>
      <c r="AV353" s="13" t="s">
        <v>81</v>
      </c>
      <c r="AW353" s="13" t="s">
        <v>33</v>
      </c>
      <c r="AX353" s="13" t="s">
        <v>79</v>
      </c>
      <c r="AY353" s="238" t="s">
        <v>162</v>
      </c>
    </row>
    <row r="354" s="12" customFormat="1" ht="22.8" customHeight="1">
      <c r="A354" s="12"/>
      <c r="B354" s="198"/>
      <c r="C354" s="199"/>
      <c r="D354" s="200" t="s">
        <v>71</v>
      </c>
      <c r="E354" s="212" t="s">
        <v>703</v>
      </c>
      <c r="F354" s="212" t="s">
        <v>704</v>
      </c>
      <c r="G354" s="199"/>
      <c r="H354" s="199"/>
      <c r="I354" s="202"/>
      <c r="J354" s="213">
        <f>BK354</f>
        <v>0</v>
      </c>
      <c r="K354" s="199"/>
      <c r="L354" s="204"/>
      <c r="M354" s="205"/>
      <c r="N354" s="206"/>
      <c r="O354" s="206"/>
      <c r="P354" s="207">
        <f>P355</f>
        <v>0</v>
      </c>
      <c r="Q354" s="206"/>
      <c r="R354" s="207">
        <f>R355</f>
        <v>0</v>
      </c>
      <c r="S354" s="206"/>
      <c r="T354" s="208">
        <f>T355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09" t="s">
        <v>79</v>
      </c>
      <c r="AT354" s="210" t="s">
        <v>71</v>
      </c>
      <c r="AU354" s="210" t="s">
        <v>79</v>
      </c>
      <c r="AY354" s="209" t="s">
        <v>162</v>
      </c>
      <c r="BK354" s="211">
        <f>BK355</f>
        <v>0</v>
      </c>
    </row>
    <row r="355" s="2" customFormat="1">
      <c r="A355" s="39"/>
      <c r="B355" s="40"/>
      <c r="C355" s="214" t="s">
        <v>705</v>
      </c>
      <c r="D355" s="214" t="s">
        <v>164</v>
      </c>
      <c r="E355" s="215" t="s">
        <v>706</v>
      </c>
      <c r="F355" s="216" t="s">
        <v>707</v>
      </c>
      <c r="G355" s="217" t="s">
        <v>315</v>
      </c>
      <c r="H355" s="218">
        <v>57.121000000000002</v>
      </c>
      <c r="I355" s="219"/>
      <c r="J355" s="220">
        <f>ROUND(I355*H355,2)</f>
        <v>0</v>
      </c>
      <c r="K355" s="216" t="s">
        <v>168</v>
      </c>
      <c r="L355" s="45"/>
      <c r="M355" s="221" t="s">
        <v>19</v>
      </c>
      <c r="N355" s="222" t="s">
        <v>43</v>
      </c>
      <c r="O355" s="85"/>
      <c r="P355" s="223">
        <f>O355*H355</f>
        <v>0</v>
      </c>
      <c r="Q355" s="223">
        <v>0</v>
      </c>
      <c r="R355" s="223">
        <f>Q355*H355</f>
        <v>0</v>
      </c>
      <c r="S355" s="223">
        <v>0</v>
      </c>
      <c r="T355" s="224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5" t="s">
        <v>169</v>
      </c>
      <c r="AT355" s="225" t="s">
        <v>164</v>
      </c>
      <c r="AU355" s="225" t="s">
        <v>81</v>
      </c>
      <c r="AY355" s="18" t="s">
        <v>162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8" t="s">
        <v>79</v>
      </c>
      <c r="BK355" s="226">
        <f>ROUND(I355*H355,2)</f>
        <v>0</v>
      </c>
      <c r="BL355" s="18" t="s">
        <v>169</v>
      </c>
      <c r="BM355" s="225" t="s">
        <v>708</v>
      </c>
    </row>
    <row r="356" s="12" customFormat="1" ht="25.92" customHeight="1">
      <c r="A356" s="12"/>
      <c r="B356" s="198"/>
      <c r="C356" s="199"/>
      <c r="D356" s="200" t="s">
        <v>71</v>
      </c>
      <c r="E356" s="201" t="s">
        <v>709</v>
      </c>
      <c r="F356" s="201" t="s">
        <v>710</v>
      </c>
      <c r="G356" s="199"/>
      <c r="H356" s="199"/>
      <c r="I356" s="202"/>
      <c r="J356" s="203">
        <f>BK356</f>
        <v>0</v>
      </c>
      <c r="K356" s="199"/>
      <c r="L356" s="204"/>
      <c r="M356" s="205"/>
      <c r="N356" s="206"/>
      <c r="O356" s="206"/>
      <c r="P356" s="207">
        <f>P357+P364+P367</f>
        <v>0</v>
      </c>
      <c r="Q356" s="206"/>
      <c r="R356" s="207">
        <f>R357+R364+R367</f>
        <v>1.0818300000000001</v>
      </c>
      <c r="S356" s="206"/>
      <c r="T356" s="208">
        <f>T357+T364+T367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9" t="s">
        <v>81</v>
      </c>
      <c r="AT356" s="210" t="s">
        <v>71</v>
      </c>
      <c r="AU356" s="210" t="s">
        <v>72</v>
      </c>
      <c r="AY356" s="209" t="s">
        <v>162</v>
      </c>
      <c r="BK356" s="211">
        <f>BK357+BK364+BK367</f>
        <v>0</v>
      </c>
    </row>
    <row r="357" s="12" customFormat="1" ht="22.8" customHeight="1">
      <c r="A357" s="12"/>
      <c r="B357" s="198"/>
      <c r="C357" s="199"/>
      <c r="D357" s="200" t="s">
        <v>71</v>
      </c>
      <c r="E357" s="212" t="s">
        <v>711</v>
      </c>
      <c r="F357" s="212" t="s">
        <v>712</v>
      </c>
      <c r="G357" s="199"/>
      <c r="H357" s="199"/>
      <c r="I357" s="202"/>
      <c r="J357" s="213">
        <f>BK357</f>
        <v>0</v>
      </c>
      <c r="K357" s="199"/>
      <c r="L357" s="204"/>
      <c r="M357" s="205"/>
      <c r="N357" s="206"/>
      <c r="O357" s="206"/>
      <c r="P357" s="207">
        <f>SUM(P358:P363)</f>
        <v>0</v>
      </c>
      <c r="Q357" s="206"/>
      <c r="R357" s="207">
        <f>SUM(R358:R363)</f>
        <v>0.12903000000000001</v>
      </c>
      <c r="S357" s="206"/>
      <c r="T357" s="208">
        <f>SUM(T358:T363)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09" t="s">
        <v>81</v>
      </c>
      <c r="AT357" s="210" t="s">
        <v>71</v>
      </c>
      <c r="AU357" s="210" t="s">
        <v>79</v>
      </c>
      <c r="AY357" s="209" t="s">
        <v>162</v>
      </c>
      <c r="BK357" s="211">
        <f>SUM(BK358:BK363)</f>
        <v>0</v>
      </c>
    </row>
    <row r="358" s="2" customFormat="1" ht="16.5" customHeight="1">
      <c r="A358" s="39"/>
      <c r="B358" s="40"/>
      <c r="C358" s="214" t="s">
        <v>713</v>
      </c>
      <c r="D358" s="214" t="s">
        <v>164</v>
      </c>
      <c r="E358" s="215" t="s">
        <v>714</v>
      </c>
      <c r="F358" s="216" t="s">
        <v>715</v>
      </c>
      <c r="G358" s="217" t="s">
        <v>167</v>
      </c>
      <c r="H358" s="218">
        <v>561</v>
      </c>
      <c r="I358" s="219"/>
      <c r="J358" s="220">
        <f>ROUND(I358*H358,2)</f>
        <v>0</v>
      </c>
      <c r="K358" s="216" t="s">
        <v>168</v>
      </c>
      <c r="L358" s="45"/>
      <c r="M358" s="221" t="s">
        <v>19</v>
      </c>
      <c r="N358" s="222" t="s">
        <v>43</v>
      </c>
      <c r="O358" s="85"/>
      <c r="P358" s="223">
        <f>O358*H358</f>
        <v>0</v>
      </c>
      <c r="Q358" s="223">
        <v>0</v>
      </c>
      <c r="R358" s="223">
        <f>Q358*H358</f>
        <v>0</v>
      </c>
      <c r="S358" s="223">
        <v>0</v>
      </c>
      <c r="T358" s="224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5" t="s">
        <v>240</v>
      </c>
      <c r="AT358" s="225" t="s">
        <v>164</v>
      </c>
      <c r="AU358" s="225" t="s">
        <v>81</v>
      </c>
      <c r="AY358" s="18" t="s">
        <v>162</v>
      </c>
      <c r="BE358" s="226">
        <f>IF(N358="základní",J358,0)</f>
        <v>0</v>
      </c>
      <c r="BF358" s="226">
        <f>IF(N358="snížená",J358,0)</f>
        <v>0</v>
      </c>
      <c r="BG358" s="226">
        <f>IF(N358="zákl. přenesená",J358,0)</f>
        <v>0</v>
      </c>
      <c r="BH358" s="226">
        <f>IF(N358="sníž. přenesená",J358,0)</f>
        <v>0</v>
      </c>
      <c r="BI358" s="226">
        <f>IF(N358="nulová",J358,0)</f>
        <v>0</v>
      </c>
      <c r="BJ358" s="18" t="s">
        <v>79</v>
      </c>
      <c r="BK358" s="226">
        <f>ROUND(I358*H358,2)</f>
        <v>0</v>
      </c>
      <c r="BL358" s="18" t="s">
        <v>240</v>
      </c>
      <c r="BM358" s="225" t="s">
        <v>716</v>
      </c>
    </row>
    <row r="359" s="2" customFormat="1">
      <c r="A359" s="39"/>
      <c r="B359" s="40"/>
      <c r="C359" s="41"/>
      <c r="D359" s="229" t="s">
        <v>717</v>
      </c>
      <c r="E359" s="41"/>
      <c r="F359" s="270" t="s">
        <v>718</v>
      </c>
      <c r="G359" s="41"/>
      <c r="H359" s="41"/>
      <c r="I359" s="271"/>
      <c r="J359" s="41"/>
      <c r="K359" s="41"/>
      <c r="L359" s="45"/>
      <c r="M359" s="272"/>
      <c r="N359" s="273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717</v>
      </c>
      <c r="AU359" s="18" t="s">
        <v>81</v>
      </c>
    </row>
    <row r="360" s="13" customFormat="1">
      <c r="A360" s="13"/>
      <c r="B360" s="227"/>
      <c r="C360" s="228"/>
      <c r="D360" s="229" t="s">
        <v>171</v>
      </c>
      <c r="E360" s="230" t="s">
        <v>19</v>
      </c>
      <c r="F360" s="231" t="s">
        <v>719</v>
      </c>
      <c r="G360" s="228"/>
      <c r="H360" s="232">
        <v>561</v>
      </c>
      <c r="I360" s="233"/>
      <c r="J360" s="228"/>
      <c r="K360" s="228"/>
      <c r="L360" s="234"/>
      <c r="M360" s="235"/>
      <c r="N360" s="236"/>
      <c r="O360" s="236"/>
      <c r="P360" s="236"/>
      <c r="Q360" s="236"/>
      <c r="R360" s="236"/>
      <c r="S360" s="236"/>
      <c r="T360" s="237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8" t="s">
        <v>171</v>
      </c>
      <c r="AU360" s="238" t="s">
        <v>81</v>
      </c>
      <c r="AV360" s="13" t="s">
        <v>81</v>
      </c>
      <c r="AW360" s="13" t="s">
        <v>33</v>
      </c>
      <c r="AX360" s="13" t="s">
        <v>79</v>
      </c>
      <c r="AY360" s="238" t="s">
        <v>162</v>
      </c>
    </row>
    <row r="361" s="2" customFormat="1" ht="16.5" customHeight="1">
      <c r="A361" s="39"/>
      <c r="B361" s="40"/>
      <c r="C361" s="260" t="s">
        <v>720</v>
      </c>
      <c r="D361" s="260" t="s">
        <v>330</v>
      </c>
      <c r="E361" s="261" t="s">
        <v>721</v>
      </c>
      <c r="F361" s="262" t="s">
        <v>722</v>
      </c>
      <c r="G361" s="263" t="s">
        <v>167</v>
      </c>
      <c r="H361" s="264">
        <v>645.14999999999998</v>
      </c>
      <c r="I361" s="265"/>
      <c r="J361" s="266">
        <f>ROUND(I361*H361,2)</f>
        <v>0</v>
      </c>
      <c r="K361" s="262" t="s">
        <v>168</v>
      </c>
      <c r="L361" s="267"/>
      <c r="M361" s="268" t="s">
        <v>19</v>
      </c>
      <c r="N361" s="269" t="s">
        <v>43</v>
      </c>
      <c r="O361" s="85"/>
      <c r="P361" s="223">
        <f>O361*H361</f>
        <v>0</v>
      </c>
      <c r="Q361" s="223">
        <v>0.00020000000000000001</v>
      </c>
      <c r="R361" s="223">
        <f>Q361*H361</f>
        <v>0.12903000000000001</v>
      </c>
      <c r="S361" s="223">
        <v>0</v>
      </c>
      <c r="T361" s="224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5" t="s">
        <v>343</v>
      </c>
      <c r="AT361" s="225" t="s">
        <v>330</v>
      </c>
      <c r="AU361" s="225" t="s">
        <v>81</v>
      </c>
      <c r="AY361" s="18" t="s">
        <v>162</v>
      </c>
      <c r="BE361" s="226">
        <f>IF(N361="základní",J361,0)</f>
        <v>0</v>
      </c>
      <c r="BF361" s="226">
        <f>IF(N361="snížená",J361,0)</f>
        <v>0</v>
      </c>
      <c r="BG361" s="226">
        <f>IF(N361="zákl. přenesená",J361,0)</f>
        <v>0</v>
      </c>
      <c r="BH361" s="226">
        <f>IF(N361="sníž. přenesená",J361,0)</f>
        <v>0</v>
      </c>
      <c r="BI361" s="226">
        <f>IF(N361="nulová",J361,0)</f>
        <v>0</v>
      </c>
      <c r="BJ361" s="18" t="s">
        <v>79</v>
      </c>
      <c r="BK361" s="226">
        <f>ROUND(I361*H361,2)</f>
        <v>0</v>
      </c>
      <c r="BL361" s="18" t="s">
        <v>240</v>
      </c>
      <c r="BM361" s="225" t="s">
        <v>723</v>
      </c>
    </row>
    <row r="362" s="13" customFormat="1">
      <c r="A362" s="13"/>
      <c r="B362" s="227"/>
      <c r="C362" s="228"/>
      <c r="D362" s="229" t="s">
        <v>171</v>
      </c>
      <c r="E362" s="228"/>
      <c r="F362" s="231" t="s">
        <v>724</v>
      </c>
      <c r="G362" s="228"/>
      <c r="H362" s="232">
        <v>645.14999999999998</v>
      </c>
      <c r="I362" s="233"/>
      <c r="J362" s="228"/>
      <c r="K362" s="228"/>
      <c r="L362" s="234"/>
      <c r="M362" s="235"/>
      <c r="N362" s="236"/>
      <c r="O362" s="236"/>
      <c r="P362" s="236"/>
      <c r="Q362" s="236"/>
      <c r="R362" s="236"/>
      <c r="S362" s="236"/>
      <c r="T362" s="237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8" t="s">
        <v>171</v>
      </c>
      <c r="AU362" s="238" t="s">
        <v>81</v>
      </c>
      <c r="AV362" s="13" t="s">
        <v>81</v>
      </c>
      <c r="AW362" s="13" t="s">
        <v>4</v>
      </c>
      <c r="AX362" s="13" t="s">
        <v>79</v>
      </c>
      <c r="AY362" s="238" t="s">
        <v>162</v>
      </c>
    </row>
    <row r="363" s="2" customFormat="1">
      <c r="A363" s="39"/>
      <c r="B363" s="40"/>
      <c r="C363" s="214" t="s">
        <v>725</v>
      </c>
      <c r="D363" s="214" t="s">
        <v>164</v>
      </c>
      <c r="E363" s="215" t="s">
        <v>726</v>
      </c>
      <c r="F363" s="216" t="s">
        <v>727</v>
      </c>
      <c r="G363" s="217" t="s">
        <v>728</v>
      </c>
      <c r="H363" s="274"/>
      <c r="I363" s="219"/>
      <c r="J363" s="220">
        <f>ROUND(I363*H363,2)</f>
        <v>0</v>
      </c>
      <c r="K363" s="216" t="s">
        <v>168</v>
      </c>
      <c r="L363" s="45"/>
      <c r="M363" s="221" t="s">
        <v>19</v>
      </c>
      <c r="N363" s="222" t="s">
        <v>43</v>
      </c>
      <c r="O363" s="85"/>
      <c r="P363" s="223">
        <f>O363*H363</f>
        <v>0</v>
      </c>
      <c r="Q363" s="223">
        <v>0</v>
      </c>
      <c r="R363" s="223">
        <f>Q363*H363</f>
        <v>0</v>
      </c>
      <c r="S363" s="223">
        <v>0</v>
      </c>
      <c r="T363" s="224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5" t="s">
        <v>240</v>
      </c>
      <c r="AT363" s="225" t="s">
        <v>164</v>
      </c>
      <c r="AU363" s="225" t="s">
        <v>81</v>
      </c>
      <c r="AY363" s="18" t="s">
        <v>162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8" t="s">
        <v>79</v>
      </c>
      <c r="BK363" s="226">
        <f>ROUND(I363*H363,2)</f>
        <v>0</v>
      </c>
      <c r="BL363" s="18" t="s">
        <v>240</v>
      </c>
      <c r="BM363" s="225" t="s">
        <v>729</v>
      </c>
    </row>
    <row r="364" s="12" customFormat="1" ht="22.8" customHeight="1">
      <c r="A364" s="12"/>
      <c r="B364" s="198"/>
      <c r="C364" s="199"/>
      <c r="D364" s="200" t="s">
        <v>71</v>
      </c>
      <c r="E364" s="212" t="s">
        <v>730</v>
      </c>
      <c r="F364" s="212" t="s">
        <v>731</v>
      </c>
      <c r="G364" s="199"/>
      <c r="H364" s="199"/>
      <c r="I364" s="202"/>
      <c r="J364" s="213">
        <f>BK364</f>
        <v>0</v>
      </c>
      <c r="K364" s="199"/>
      <c r="L364" s="204"/>
      <c r="M364" s="205"/>
      <c r="N364" s="206"/>
      <c r="O364" s="206"/>
      <c r="P364" s="207">
        <f>SUM(P365:P366)</f>
        <v>0</v>
      </c>
      <c r="Q364" s="206"/>
      <c r="R364" s="207">
        <f>SUM(R365:R366)</f>
        <v>0.89610000000000001</v>
      </c>
      <c r="S364" s="206"/>
      <c r="T364" s="208">
        <f>SUM(T365:T366)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09" t="s">
        <v>81</v>
      </c>
      <c r="AT364" s="210" t="s">
        <v>71</v>
      </c>
      <c r="AU364" s="210" t="s">
        <v>79</v>
      </c>
      <c r="AY364" s="209" t="s">
        <v>162</v>
      </c>
      <c r="BK364" s="211">
        <f>SUM(BK365:BK366)</f>
        <v>0</v>
      </c>
    </row>
    <row r="365" s="2" customFormat="1" ht="16.5" customHeight="1">
      <c r="A365" s="39"/>
      <c r="B365" s="40"/>
      <c r="C365" s="214" t="s">
        <v>732</v>
      </c>
      <c r="D365" s="214" t="s">
        <v>164</v>
      </c>
      <c r="E365" s="215" t="s">
        <v>733</v>
      </c>
      <c r="F365" s="216" t="s">
        <v>734</v>
      </c>
      <c r="G365" s="217" t="s">
        <v>208</v>
      </c>
      <c r="H365" s="218">
        <v>29</v>
      </c>
      <c r="I365" s="219"/>
      <c r="J365" s="220">
        <f>ROUND(I365*H365,2)</f>
        <v>0</v>
      </c>
      <c r="K365" s="216" t="s">
        <v>168</v>
      </c>
      <c r="L365" s="45"/>
      <c r="M365" s="221" t="s">
        <v>19</v>
      </c>
      <c r="N365" s="222" t="s">
        <v>43</v>
      </c>
      <c r="O365" s="85"/>
      <c r="P365" s="223">
        <f>O365*H365</f>
        <v>0</v>
      </c>
      <c r="Q365" s="223">
        <v>0.0309</v>
      </c>
      <c r="R365" s="223">
        <f>Q365*H365</f>
        <v>0.89610000000000001</v>
      </c>
      <c r="S365" s="223">
        <v>0</v>
      </c>
      <c r="T365" s="224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5" t="s">
        <v>240</v>
      </c>
      <c r="AT365" s="225" t="s">
        <v>164</v>
      </c>
      <c r="AU365" s="225" t="s">
        <v>81</v>
      </c>
      <c r="AY365" s="18" t="s">
        <v>162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8" t="s">
        <v>79</v>
      </c>
      <c r="BK365" s="226">
        <f>ROUND(I365*H365,2)</f>
        <v>0</v>
      </c>
      <c r="BL365" s="18" t="s">
        <v>240</v>
      </c>
      <c r="BM365" s="225" t="s">
        <v>735</v>
      </c>
    </row>
    <row r="366" s="2" customFormat="1">
      <c r="A366" s="39"/>
      <c r="B366" s="40"/>
      <c r="C366" s="214" t="s">
        <v>736</v>
      </c>
      <c r="D366" s="214" t="s">
        <v>164</v>
      </c>
      <c r="E366" s="215" t="s">
        <v>737</v>
      </c>
      <c r="F366" s="216" t="s">
        <v>738</v>
      </c>
      <c r="G366" s="217" t="s">
        <v>728</v>
      </c>
      <c r="H366" s="274"/>
      <c r="I366" s="219"/>
      <c r="J366" s="220">
        <f>ROUND(I366*H366,2)</f>
        <v>0</v>
      </c>
      <c r="K366" s="216" t="s">
        <v>168</v>
      </c>
      <c r="L366" s="45"/>
      <c r="M366" s="221" t="s">
        <v>19</v>
      </c>
      <c r="N366" s="222" t="s">
        <v>43</v>
      </c>
      <c r="O366" s="85"/>
      <c r="P366" s="223">
        <f>O366*H366</f>
        <v>0</v>
      </c>
      <c r="Q366" s="223">
        <v>0</v>
      </c>
      <c r="R366" s="223">
        <f>Q366*H366</f>
        <v>0</v>
      </c>
      <c r="S366" s="223">
        <v>0</v>
      </c>
      <c r="T366" s="224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5" t="s">
        <v>240</v>
      </c>
      <c r="AT366" s="225" t="s">
        <v>164</v>
      </c>
      <c r="AU366" s="225" t="s">
        <v>81</v>
      </c>
      <c r="AY366" s="18" t="s">
        <v>162</v>
      </c>
      <c r="BE366" s="226">
        <f>IF(N366="základní",J366,0)</f>
        <v>0</v>
      </c>
      <c r="BF366" s="226">
        <f>IF(N366="snížená",J366,0)</f>
        <v>0</v>
      </c>
      <c r="BG366" s="226">
        <f>IF(N366="zákl. přenesená",J366,0)</f>
        <v>0</v>
      </c>
      <c r="BH366" s="226">
        <f>IF(N366="sníž. přenesená",J366,0)</f>
        <v>0</v>
      </c>
      <c r="BI366" s="226">
        <f>IF(N366="nulová",J366,0)</f>
        <v>0</v>
      </c>
      <c r="BJ366" s="18" t="s">
        <v>79</v>
      </c>
      <c r="BK366" s="226">
        <f>ROUND(I366*H366,2)</f>
        <v>0</v>
      </c>
      <c r="BL366" s="18" t="s">
        <v>240</v>
      </c>
      <c r="BM366" s="225" t="s">
        <v>739</v>
      </c>
    </row>
    <row r="367" s="12" customFormat="1" ht="22.8" customHeight="1">
      <c r="A367" s="12"/>
      <c r="B367" s="198"/>
      <c r="C367" s="199"/>
      <c r="D367" s="200" t="s">
        <v>71</v>
      </c>
      <c r="E367" s="212" t="s">
        <v>740</v>
      </c>
      <c r="F367" s="212" t="s">
        <v>741</v>
      </c>
      <c r="G367" s="199"/>
      <c r="H367" s="199"/>
      <c r="I367" s="202"/>
      <c r="J367" s="213">
        <f>BK367</f>
        <v>0</v>
      </c>
      <c r="K367" s="199"/>
      <c r="L367" s="204"/>
      <c r="M367" s="205"/>
      <c r="N367" s="206"/>
      <c r="O367" s="206"/>
      <c r="P367" s="207">
        <f>SUM(P368:P370)</f>
        <v>0</v>
      </c>
      <c r="Q367" s="206"/>
      <c r="R367" s="207">
        <f>SUM(R368:R370)</f>
        <v>0.056699999999999993</v>
      </c>
      <c r="S367" s="206"/>
      <c r="T367" s="208">
        <f>SUM(T368:T370)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09" t="s">
        <v>81</v>
      </c>
      <c r="AT367" s="210" t="s">
        <v>71</v>
      </c>
      <c r="AU367" s="210" t="s">
        <v>79</v>
      </c>
      <c r="AY367" s="209" t="s">
        <v>162</v>
      </c>
      <c r="BK367" s="211">
        <f>SUM(BK368:BK370)</f>
        <v>0</v>
      </c>
    </row>
    <row r="368" s="2" customFormat="1">
      <c r="A368" s="39"/>
      <c r="B368" s="40"/>
      <c r="C368" s="214" t="s">
        <v>742</v>
      </c>
      <c r="D368" s="214" t="s">
        <v>164</v>
      </c>
      <c r="E368" s="215" t="s">
        <v>743</v>
      </c>
      <c r="F368" s="216" t="s">
        <v>744</v>
      </c>
      <c r="G368" s="217" t="s">
        <v>97</v>
      </c>
      <c r="H368" s="218">
        <v>27</v>
      </c>
      <c r="I368" s="219"/>
      <c r="J368" s="220">
        <f>ROUND(I368*H368,2)</f>
        <v>0</v>
      </c>
      <c r="K368" s="216" t="s">
        <v>168</v>
      </c>
      <c r="L368" s="45"/>
      <c r="M368" s="221" t="s">
        <v>19</v>
      </c>
      <c r="N368" s="222" t="s">
        <v>43</v>
      </c>
      <c r="O368" s="85"/>
      <c r="P368" s="223">
        <f>O368*H368</f>
        <v>0</v>
      </c>
      <c r="Q368" s="223">
        <v>0.0020999999999999999</v>
      </c>
      <c r="R368" s="223">
        <f>Q368*H368</f>
        <v>0.056699999999999993</v>
      </c>
      <c r="S368" s="223">
        <v>0</v>
      </c>
      <c r="T368" s="224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5" t="s">
        <v>240</v>
      </c>
      <c r="AT368" s="225" t="s">
        <v>164</v>
      </c>
      <c r="AU368" s="225" t="s">
        <v>81</v>
      </c>
      <c r="AY368" s="18" t="s">
        <v>162</v>
      </c>
      <c r="BE368" s="226">
        <f>IF(N368="základní",J368,0)</f>
        <v>0</v>
      </c>
      <c r="BF368" s="226">
        <f>IF(N368="snížená",J368,0)</f>
        <v>0</v>
      </c>
      <c r="BG368" s="226">
        <f>IF(N368="zákl. přenesená",J368,0)</f>
        <v>0</v>
      </c>
      <c r="BH368" s="226">
        <f>IF(N368="sníž. přenesená",J368,0)</f>
        <v>0</v>
      </c>
      <c r="BI368" s="226">
        <f>IF(N368="nulová",J368,0)</f>
        <v>0</v>
      </c>
      <c r="BJ368" s="18" t="s">
        <v>79</v>
      </c>
      <c r="BK368" s="226">
        <f>ROUND(I368*H368,2)</f>
        <v>0</v>
      </c>
      <c r="BL368" s="18" t="s">
        <v>240</v>
      </c>
      <c r="BM368" s="225" t="s">
        <v>745</v>
      </c>
    </row>
    <row r="369" s="13" customFormat="1">
      <c r="A369" s="13"/>
      <c r="B369" s="227"/>
      <c r="C369" s="228"/>
      <c r="D369" s="229" t="s">
        <v>171</v>
      </c>
      <c r="E369" s="230" t="s">
        <v>19</v>
      </c>
      <c r="F369" s="231" t="s">
        <v>308</v>
      </c>
      <c r="G369" s="228"/>
      <c r="H369" s="232">
        <v>27</v>
      </c>
      <c r="I369" s="233"/>
      <c r="J369" s="228"/>
      <c r="K369" s="228"/>
      <c r="L369" s="234"/>
      <c r="M369" s="235"/>
      <c r="N369" s="236"/>
      <c r="O369" s="236"/>
      <c r="P369" s="236"/>
      <c r="Q369" s="236"/>
      <c r="R369" s="236"/>
      <c r="S369" s="236"/>
      <c r="T369" s="23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8" t="s">
        <v>171</v>
      </c>
      <c r="AU369" s="238" t="s">
        <v>81</v>
      </c>
      <c r="AV369" s="13" t="s">
        <v>81</v>
      </c>
      <c r="AW369" s="13" t="s">
        <v>33</v>
      </c>
      <c r="AX369" s="13" t="s">
        <v>79</v>
      </c>
      <c r="AY369" s="238" t="s">
        <v>162</v>
      </c>
    </row>
    <row r="370" s="2" customFormat="1">
      <c r="A370" s="39"/>
      <c r="B370" s="40"/>
      <c r="C370" s="214" t="s">
        <v>746</v>
      </c>
      <c r="D370" s="214" t="s">
        <v>164</v>
      </c>
      <c r="E370" s="215" t="s">
        <v>747</v>
      </c>
      <c r="F370" s="216" t="s">
        <v>748</v>
      </c>
      <c r="G370" s="217" t="s">
        <v>728</v>
      </c>
      <c r="H370" s="274"/>
      <c r="I370" s="219"/>
      <c r="J370" s="220">
        <f>ROUND(I370*H370,2)</f>
        <v>0</v>
      </c>
      <c r="K370" s="216" t="s">
        <v>168</v>
      </c>
      <c r="L370" s="45"/>
      <c r="M370" s="275" t="s">
        <v>19</v>
      </c>
      <c r="N370" s="276" t="s">
        <v>43</v>
      </c>
      <c r="O370" s="277"/>
      <c r="P370" s="278">
        <f>O370*H370</f>
        <v>0</v>
      </c>
      <c r="Q370" s="278">
        <v>0</v>
      </c>
      <c r="R370" s="278">
        <f>Q370*H370</f>
        <v>0</v>
      </c>
      <c r="S370" s="278">
        <v>0</v>
      </c>
      <c r="T370" s="27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5" t="s">
        <v>240</v>
      </c>
      <c r="AT370" s="225" t="s">
        <v>164</v>
      </c>
      <c r="AU370" s="225" t="s">
        <v>81</v>
      </c>
      <c r="AY370" s="18" t="s">
        <v>162</v>
      </c>
      <c r="BE370" s="226">
        <f>IF(N370="základní",J370,0)</f>
        <v>0</v>
      </c>
      <c r="BF370" s="226">
        <f>IF(N370="snížená",J370,0)</f>
        <v>0</v>
      </c>
      <c r="BG370" s="226">
        <f>IF(N370="zákl. přenesená",J370,0)</f>
        <v>0</v>
      </c>
      <c r="BH370" s="226">
        <f>IF(N370="sníž. přenesená",J370,0)</f>
        <v>0</v>
      </c>
      <c r="BI370" s="226">
        <f>IF(N370="nulová",J370,0)</f>
        <v>0</v>
      </c>
      <c r="BJ370" s="18" t="s">
        <v>79</v>
      </c>
      <c r="BK370" s="226">
        <f>ROUND(I370*H370,2)</f>
        <v>0</v>
      </c>
      <c r="BL370" s="18" t="s">
        <v>240</v>
      </c>
      <c r="BM370" s="225" t="s">
        <v>749</v>
      </c>
    </row>
    <row r="371" s="2" customFormat="1" ht="6.96" customHeight="1">
      <c r="A371" s="39"/>
      <c r="B371" s="60"/>
      <c r="C371" s="61"/>
      <c r="D371" s="61"/>
      <c r="E371" s="61"/>
      <c r="F371" s="61"/>
      <c r="G371" s="61"/>
      <c r="H371" s="61"/>
      <c r="I371" s="61"/>
      <c r="J371" s="61"/>
      <c r="K371" s="61"/>
      <c r="L371" s="45"/>
      <c r="M371" s="39"/>
      <c r="O371" s="39"/>
      <c r="P371" s="39"/>
      <c r="Q371" s="39"/>
      <c r="R371" s="39"/>
      <c r="S371" s="39"/>
      <c r="T371" s="39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</row>
  </sheetData>
  <sheetProtection sheet="1" autoFilter="0" formatColumns="0" formatRows="0" objects="1" scenarios="1" spinCount="100000" saltValue="7loaL44WNcS3mV91BaI9oDQHCHO18Ulk68wCI2p4NuhOQPDYDCu+ex1AkTHqII8iJEKT8X++OHdpCNn5qPFX+A==" hashValue="ML1ScyXGEkoNNqO2k4Rw/0jE3nOrsISHJYr2n3l9R7tRigcNyJRfSDpPrl9bPA1VUHzWDEH88+b8DJADIf1iHQ==" algorithmName="SHA-512" password="CA2F"/>
  <autoFilter ref="C96:K37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  <c r="AZ2" s="139" t="s">
        <v>109</v>
      </c>
      <c r="BA2" s="139" t="s">
        <v>110</v>
      </c>
      <c r="BB2" s="139" t="s">
        <v>101</v>
      </c>
      <c r="BC2" s="139" t="s">
        <v>750</v>
      </c>
      <c r="BD2" s="139" t="s">
        <v>81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  <c r="AZ3" s="139" t="s">
        <v>49</v>
      </c>
      <c r="BA3" s="139" t="s">
        <v>104</v>
      </c>
      <c r="BB3" s="139" t="s">
        <v>101</v>
      </c>
      <c r="BC3" s="139" t="s">
        <v>751</v>
      </c>
      <c r="BD3" s="139" t="s">
        <v>81</v>
      </c>
    </row>
    <row r="4" s="1" customFormat="1" ht="24.96" customHeight="1">
      <c r="B4" s="21"/>
      <c r="D4" s="142" t="s">
        <v>103</v>
      </c>
      <c r="L4" s="21"/>
      <c r="M4" s="143" t="s">
        <v>10</v>
      </c>
      <c r="AT4" s="18" t="s">
        <v>4</v>
      </c>
      <c r="AZ4" s="139" t="s">
        <v>112</v>
      </c>
      <c r="BA4" s="139" t="s">
        <v>113</v>
      </c>
      <c r="BB4" s="139" t="s">
        <v>101</v>
      </c>
      <c r="BC4" s="139" t="s">
        <v>752</v>
      </c>
      <c r="BD4" s="139" t="s">
        <v>81</v>
      </c>
    </row>
    <row r="5" s="1" customFormat="1" ht="6.96" customHeight="1">
      <c r="B5" s="21"/>
      <c r="L5" s="21"/>
      <c r="AZ5" s="139" t="s">
        <v>116</v>
      </c>
      <c r="BA5" s="139" t="s">
        <v>117</v>
      </c>
      <c r="BB5" s="139" t="s">
        <v>101</v>
      </c>
      <c r="BC5" s="139" t="s">
        <v>753</v>
      </c>
      <c r="BD5" s="139" t="s">
        <v>81</v>
      </c>
    </row>
    <row r="6" s="1" customFormat="1" ht="12" customHeight="1">
      <c r="B6" s="21"/>
      <c r="D6" s="144" t="s">
        <v>16</v>
      </c>
      <c r="L6" s="21"/>
      <c r="AZ6" s="139" t="s">
        <v>754</v>
      </c>
      <c r="BA6" s="139" t="s">
        <v>755</v>
      </c>
      <c r="BB6" s="139" t="s">
        <v>97</v>
      </c>
      <c r="BC6" s="139" t="s">
        <v>756</v>
      </c>
      <c r="BD6" s="139" t="s">
        <v>81</v>
      </c>
    </row>
    <row r="7" s="1" customFormat="1" ht="16.5" customHeight="1">
      <c r="B7" s="21"/>
      <c r="E7" s="145" t="str">
        <f>'Rekapitulace stavby'!K6</f>
        <v>Vrchlabí - Krkonošská - 2. etapa</v>
      </c>
      <c r="F7" s="144"/>
      <c r="G7" s="144"/>
      <c r="H7" s="144"/>
      <c r="L7" s="21"/>
      <c r="AZ7" s="139" t="s">
        <v>106</v>
      </c>
      <c r="BA7" s="139" t="s">
        <v>107</v>
      </c>
      <c r="BB7" s="139" t="s">
        <v>97</v>
      </c>
      <c r="BC7" s="139" t="s">
        <v>757</v>
      </c>
      <c r="BD7" s="139" t="s">
        <v>81</v>
      </c>
    </row>
    <row r="8" s="1" customFormat="1" ht="12" customHeight="1">
      <c r="B8" s="21"/>
      <c r="D8" s="144" t="s">
        <v>115</v>
      </c>
      <c r="L8" s="21"/>
    </row>
    <row r="9" s="2" customFormat="1" ht="16.5" customHeight="1">
      <c r="A9" s="39"/>
      <c r="B9" s="45"/>
      <c r="C9" s="39"/>
      <c r="D9" s="39"/>
      <c r="E9" s="145" t="s">
        <v>119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123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758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26. 1. 2021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28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ROUND(J96,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ROUND((SUM(BE96:BE259)),  2)</f>
        <v>0</v>
      </c>
      <c r="G35" s="39"/>
      <c r="H35" s="39"/>
      <c r="I35" s="159">
        <v>0.20999999999999999</v>
      </c>
      <c r="J35" s="158">
        <f>ROUND(((SUM(BE96:BE259))*I35),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ROUND((SUM(BF96:BF259)),  2)</f>
        <v>0</v>
      </c>
      <c r="G36" s="39"/>
      <c r="H36" s="39"/>
      <c r="I36" s="159">
        <v>0.14999999999999999</v>
      </c>
      <c r="J36" s="158">
        <f>ROUND(((SUM(BF96:BF259))*I36),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ROUND((SUM(BG96:BG259)),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ROUND((SUM(BH96:BH259)),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ROUND((SUM(BI96:BI259)),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Vrchlabí - Krkonošská - 2. etapa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115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119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123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02 - SO 303.2 - Stoka B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Vrchlabí</v>
      </c>
      <c r="G56" s="41"/>
      <c r="H56" s="41"/>
      <c r="I56" s="33" t="s">
        <v>23</v>
      </c>
      <c r="J56" s="73" t="str">
        <f>IF(J14="","",J14)</f>
        <v>26. 1. 2021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Vrchlabí</v>
      </c>
      <c r="G58" s="41"/>
      <c r="H58" s="41"/>
      <c r="I58" s="33" t="s">
        <v>31</v>
      </c>
      <c r="J58" s="37" t="str">
        <f>E23</f>
        <v>Ing. Vratislav Preclík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Ing. Eva Mrvová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132</v>
      </c>
      <c r="D61" s="173"/>
      <c r="E61" s="173"/>
      <c r="F61" s="173"/>
      <c r="G61" s="173"/>
      <c r="H61" s="173"/>
      <c r="I61" s="173"/>
      <c r="J61" s="174" t="s">
        <v>133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J96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9" customFormat="1" ht="24.96" customHeight="1">
      <c r="A64" s="9"/>
      <c r="B64" s="176"/>
      <c r="C64" s="177"/>
      <c r="D64" s="178" t="s">
        <v>135</v>
      </c>
      <c r="E64" s="179"/>
      <c r="F64" s="179"/>
      <c r="G64" s="179"/>
      <c r="H64" s="179"/>
      <c r="I64" s="179"/>
      <c r="J64" s="180">
        <f>J97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136</v>
      </c>
      <c r="E65" s="184"/>
      <c r="F65" s="184"/>
      <c r="G65" s="184"/>
      <c r="H65" s="184"/>
      <c r="I65" s="184"/>
      <c r="J65" s="185">
        <f>J98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137</v>
      </c>
      <c r="E66" s="184"/>
      <c r="F66" s="184"/>
      <c r="G66" s="184"/>
      <c r="H66" s="184"/>
      <c r="I66" s="184"/>
      <c r="J66" s="185">
        <f>J177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138</v>
      </c>
      <c r="E67" s="184"/>
      <c r="F67" s="184"/>
      <c r="G67" s="184"/>
      <c r="H67" s="184"/>
      <c r="I67" s="184"/>
      <c r="J67" s="185">
        <f>J183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139</v>
      </c>
      <c r="E68" s="184"/>
      <c r="F68" s="184"/>
      <c r="G68" s="184"/>
      <c r="H68" s="184"/>
      <c r="I68" s="184"/>
      <c r="J68" s="185">
        <f>J194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6"/>
      <c r="D69" s="183" t="s">
        <v>140</v>
      </c>
      <c r="E69" s="184"/>
      <c r="F69" s="184"/>
      <c r="G69" s="184"/>
      <c r="H69" s="184"/>
      <c r="I69" s="184"/>
      <c r="J69" s="185">
        <f>J228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141</v>
      </c>
      <c r="E70" s="184"/>
      <c r="F70" s="184"/>
      <c r="G70" s="184"/>
      <c r="H70" s="184"/>
      <c r="I70" s="184"/>
      <c r="J70" s="185">
        <f>J235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142</v>
      </c>
      <c r="E71" s="184"/>
      <c r="F71" s="184"/>
      <c r="G71" s="184"/>
      <c r="H71" s="184"/>
      <c r="I71" s="184"/>
      <c r="J71" s="185">
        <f>J250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6"/>
      <c r="C72" s="177"/>
      <c r="D72" s="178" t="s">
        <v>143</v>
      </c>
      <c r="E72" s="179"/>
      <c r="F72" s="179"/>
      <c r="G72" s="179"/>
      <c r="H72" s="179"/>
      <c r="I72" s="179"/>
      <c r="J72" s="180">
        <f>J252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82"/>
      <c r="C73" s="126"/>
      <c r="D73" s="183" t="s">
        <v>145</v>
      </c>
      <c r="E73" s="184"/>
      <c r="F73" s="184"/>
      <c r="G73" s="184"/>
      <c r="H73" s="184"/>
      <c r="I73" s="184"/>
      <c r="J73" s="185">
        <f>J253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146</v>
      </c>
      <c r="E74" s="184"/>
      <c r="F74" s="184"/>
      <c r="G74" s="184"/>
      <c r="H74" s="184"/>
      <c r="I74" s="184"/>
      <c r="J74" s="185">
        <f>J256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147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1" t="str">
        <f>E7</f>
        <v>Vrchlabí - Krkonošská - 2. etapa</v>
      </c>
      <c r="F84" s="33"/>
      <c r="G84" s="33"/>
      <c r="H84" s="33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" customFormat="1" ht="12" customHeight="1">
      <c r="B85" s="22"/>
      <c r="C85" s="33" t="s">
        <v>115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39"/>
      <c r="B86" s="40"/>
      <c r="C86" s="41"/>
      <c r="D86" s="41"/>
      <c r="E86" s="171" t="s">
        <v>119</v>
      </c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123</v>
      </c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E11</f>
        <v>02 - SO 303.2 - Stoka B</v>
      </c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F14</f>
        <v>Vrchlabí</v>
      </c>
      <c r="G90" s="41"/>
      <c r="H90" s="41"/>
      <c r="I90" s="33" t="s">
        <v>23</v>
      </c>
      <c r="J90" s="73" t="str">
        <f>IF(J14="","",J14)</f>
        <v>26. 1. 2021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E17</f>
        <v>Město Vrchlabí</v>
      </c>
      <c r="G92" s="41"/>
      <c r="H92" s="41"/>
      <c r="I92" s="33" t="s">
        <v>31</v>
      </c>
      <c r="J92" s="37" t="str">
        <f>E23</f>
        <v>Ing. Vratislav Preclík</v>
      </c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29</v>
      </c>
      <c r="D93" s="41"/>
      <c r="E93" s="41"/>
      <c r="F93" s="28" t="str">
        <f>IF(E20="","",E20)</f>
        <v>Vyplň údaj</v>
      </c>
      <c r="G93" s="41"/>
      <c r="H93" s="41"/>
      <c r="I93" s="33" t="s">
        <v>34</v>
      </c>
      <c r="J93" s="37" t="str">
        <f>E26</f>
        <v>Ing. Eva Mrvová</v>
      </c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87"/>
      <c r="B95" s="188"/>
      <c r="C95" s="189" t="s">
        <v>148</v>
      </c>
      <c r="D95" s="190" t="s">
        <v>57</v>
      </c>
      <c r="E95" s="190" t="s">
        <v>53</v>
      </c>
      <c r="F95" s="190" t="s">
        <v>54</v>
      </c>
      <c r="G95" s="190" t="s">
        <v>149</v>
      </c>
      <c r="H95" s="190" t="s">
        <v>150</v>
      </c>
      <c r="I95" s="190" t="s">
        <v>151</v>
      </c>
      <c r="J95" s="190" t="s">
        <v>133</v>
      </c>
      <c r="K95" s="191" t="s">
        <v>152</v>
      </c>
      <c r="L95" s="192"/>
      <c r="M95" s="93" t="s">
        <v>19</v>
      </c>
      <c r="N95" s="94" t="s">
        <v>42</v>
      </c>
      <c r="O95" s="94" t="s">
        <v>153</v>
      </c>
      <c r="P95" s="94" t="s">
        <v>154</v>
      </c>
      <c r="Q95" s="94" t="s">
        <v>155</v>
      </c>
      <c r="R95" s="94" t="s">
        <v>156</v>
      </c>
      <c r="S95" s="94" t="s">
        <v>157</v>
      </c>
      <c r="T95" s="95" t="s">
        <v>158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39"/>
      <c r="B96" s="40"/>
      <c r="C96" s="100" t="s">
        <v>159</v>
      </c>
      <c r="D96" s="41"/>
      <c r="E96" s="41"/>
      <c r="F96" s="41"/>
      <c r="G96" s="41"/>
      <c r="H96" s="41"/>
      <c r="I96" s="41"/>
      <c r="J96" s="193">
        <f>BK96</f>
        <v>0</v>
      </c>
      <c r="K96" s="41"/>
      <c r="L96" s="45"/>
      <c r="M96" s="96"/>
      <c r="N96" s="194"/>
      <c r="O96" s="97"/>
      <c r="P96" s="195">
        <f>P97+P252</f>
        <v>0</v>
      </c>
      <c r="Q96" s="97"/>
      <c r="R96" s="195">
        <f>R97+R252</f>
        <v>7.9306767000000011</v>
      </c>
      <c r="S96" s="97"/>
      <c r="T96" s="196">
        <f>T97+T252</f>
        <v>35.992400000000004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71</v>
      </c>
      <c r="AU96" s="18" t="s">
        <v>134</v>
      </c>
      <c r="BK96" s="197">
        <f>BK97+BK252</f>
        <v>0</v>
      </c>
    </row>
    <row r="97" s="12" customFormat="1" ht="25.92" customHeight="1">
      <c r="A97" s="12"/>
      <c r="B97" s="198"/>
      <c r="C97" s="199"/>
      <c r="D97" s="200" t="s">
        <v>71</v>
      </c>
      <c r="E97" s="201" t="s">
        <v>160</v>
      </c>
      <c r="F97" s="201" t="s">
        <v>161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P98+P177+P183+P194+P228+P235+P250</f>
        <v>0</v>
      </c>
      <c r="Q97" s="206"/>
      <c r="R97" s="207">
        <f>R98+R177+R183+R194+R228+R235+R250</f>
        <v>7.8316767000000009</v>
      </c>
      <c r="S97" s="206"/>
      <c r="T97" s="208">
        <f>T98+T177+T183+T194+T228+T235+T250</f>
        <v>35.992400000000004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79</v>
      </c>
      <c r="AT97" s="210" t="s">
        <v>71</v>
      </c>
      <c r="AU97" s="210" t="s">
        <v>72</v>
      </c>
      <c r="AY97" s="209" t="s">
        <v>162</v>
      </c>
      <c r="BK97" s="211">
        <f>BK98+BK177+BK183+BK194+BK228+BK235+BK250</f>
        <v>0</v>
      </c>
    </row>
    <row r="98" s="12" customFormat="1" ht="22.8" customHeight="1">
      <c r="A98" s="12"/>
      <c r="B98" s="198"/>
      <c r="C98" s="199"/>
      <c r="D98" s="200" t="s">
        <v>71</v>
      </c>
      <c r="E98" s="212" t="s">
        <v>79</v>
      </c>
      <c r="F98" s="212" t="s">
        <v>163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f>SUM(P99:P176)</f>
        <v>0</v>
      </c>
      <c r="Q98" s="206"/>
      <c r="R98" s="207">
        <f>SUM(R99:R176)</f>
        <v>0.41387620000000003</v>
      </c>
      <c r="S98" s="206"/>
      <c r="T98" s="208">
        <f>SUM(T99:T176)</f>
        <v>35.934800000000003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79</v>
      </c>
      <c r="AT98" s="210" t="s">
        <v>71</v>
      </c>
      <c r="AU98" s="210" t="s">
        <v>79</v>
      </c>
      <c r="AY98" s="209" t="s">
        <v>162</v>
      </c>
      <c r="BK98" s="211">
        <f>SUM(BK99:BK176)</f>
        <v>0</v>
      </c>
    </row>
    <row r="99" s="2" customFormat="1">
      <c r="A99" s="39"/>
      <c r="B99" s="40"/>
      <c r="C99" s="214" t="s">
        <v>79</v>
      </c>
      <c r="D99" s="214" t="s">
        <v>164</v>
      </c>
      <c r="E99" s="215" t="s">
        <v>759</v>
      </c>
      <c r="F99" s="216" t="s">
        <v>760</v>
      </c>
      <c r="G99" s="217" t="s">
        <v>167</v>
      </c>
      <c r="H99" s="218">
        <v>15.949999999999999</v>
      </c>
      <c r="I99" s="219"/>
      <c r="J99" s="220">
        <f>ROUND(I99*H99,2)</f>
        <v>0</v>
      </c>
      <c r="K99" s="216" t="s">
        <v>168</v>
      </c>
      <c r="L99" s="45"/>
      <c r="M99" s="221" t="s">
        <v>19</v>
      </c>
      <c r="N99" s="222" t="s">
        <v>43</v>
      </c>
      <c r="O99" s="85"/>
      <c r="P99" s="223">
        <f>O99*H99</f>
        <v>0</v>
      </c>
      <c r="Q99" s="223">
        <v>0</v>
      </c>
      <c r="R99" s="223">
        <f>Q99*H99</f>
        <v>0</v>
      </c>
      <c r="S99" s="223">
        <v>0.28999999999999998</v>
      </c>
      <c r="T99" s="224">
        <f>S99*H99</f>
        <v>4.6254999999999997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5" t="s">
        <v>169</v>
      </c>
      <c r="AT99" s="225" t="s">
        <v>164</v>
      </c>
      <c r="AU99" s="225" t="s">
        <v>81</v>
      </c>
      <c r="AY99" s="18" t="s">
        <v>162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8" t="s">
        <v>79</v>
      </c>
      <c r="BK99" s="226">
        <f>ROUND(I99*H99,2)</f>
        <v>0</v>
      </c>
      <c r="BL99" s="18" t="s">
        <v>169</v>
      </c>
      <c r="BM99" s="225" t="s">
        <v>761</v>
      </c>
    </row>
    <row r="100" s="13" customFormat="1">
      <c r="A100" s="13"/>
      <c r="B100" s="227"/>
      <c r="C100" s="228"/>
      <c r="D100" s="229" t="s">
        <v>171</v>
      </c>
      <c r="E100" s="230" t="s">
        <v>19</v>
      </c>
      <c r="F100" s="231" t="s">
        <v>172</v>
      </c>
      <c r="G100" s="228"/>
      <c r="H100" s="232">
        <v>15.949999999999999</v>
      </c>
      <c r="I100" s="233"/>
      <c r="J100" s="228"/>
      <c r="K100" s="228"/>
      <c r="L100" s="234"/>
      <c r="M100" s="235"/>
      <c r="N100" s="236"/>
      <c r="O100" s="236"/>
      <c r="P100" s="236"/>
      <c r="Q100" s="236"/>
      <c r="R100" s="236"/>
      <c r="S100" s="236"/>
      <c r="T100" s="23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8" t="s">
        <v>171</v>
      </c>
      <c r="AU100" s="238" t="s">
        <v>81</v>
      </c>
      <c r="AV100" s="13" t="s">
        <v>81</v>
      </c>
      <c r="AW100" s="13" t="s">
        <v>33</v>
      </c>
      <c r="AX100" s="13" t="s">
        <v>79</v>
      </c>
      <c r="AY100" s="238" t="s">
        <v>162</v>
      </c>
    </row>
    <row r="101" s="2" customFormat="1" ht="33" customHeight="1">
      <c r="A101" s="39"/>
      <c r="B101" s="40"/>
      <c r="C101" s="214" t="s">
        <v>81</v>
      </c>
      <c r="D101" s="214" t="s">
        <v>164</v>
      </c>
      <c r="E101" s="215" t="s">
        <v>762</v>
      </c>
      <c r="F101" s="216" t="s">
        <v>763</v>
      </c>
      <c r="G101" s="217" t="s">
        <v>167</v>
      </c>
      <c r="H101" s="218">
        <v>15.949999999999999</v>
      </c>
      <c r="I101" s="219"/>
      <c r="J101" s="220">
        <f>ROUND(I101*H101,2)</f>
        <v>0</v>
      </c>
      <c r="K101" s="216" t="s">
        <v>168</v>
      </c>
      <c r="L101" s="45"/>
      <c r="M101" s="221" t="s">
        <v>19</v>
      </c>
      <c r="N101" s="222" t="s">
        <v>43</v>
      </c>
      <c r="O101" s="85"/>
      <c r="P101" s="223">
        <f>O101*H101</f>
        <v>0</v>
      </c>
      <c r="Q101" s="223">
        <v>0</v>
      </c>
      <c r="R101" s="223">
        <f>Q101*H101</f>
        <v>0</v>
      </c>
      <c r="S101" s="223">
        <v>0.22</v>
      </c>
      <c r="T101" s="224">
        <f>S101*H101</f>
        <v>3.5089999999999999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169</v>
      </c>
      <c r="AT101" s="225" t="s">
        <v>164</v>
      </c>
      <c r="AU101" s="225" t="s">
        <v>81</v>
      </c>
      <c r="AY101" s="18" t="s">
        <v>162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79</v>
      </c>
      <c r="BK101" s="226">
        <f>ROUND(I101*H101,2)</f>
        <v>0</v>
      </c>
      <c r="BL101" s="18" t="s">
        <v>169</v>
      </c>
      <c r="BM101" s="225" t="s">
        <v>764</v>
      </c>
    </row>
    <row r="102" s="2" customFormat="1">
      <c r="A102" s="39"/>
      <c r="B102" s="40"/>
      <c r="C102" s="214" t="s">
        <v>178</v>
      </c>
      <c r="D102" s="214" t="s">
        <v>164</v>
      </c>
      <c r="E102" s="215" t="s">
        <v>765</v>
      </c>
      <c r="F102" s="216" t="s">
        <v>766</v>
      </c>
      <c r="G102" s="217" t="s">
        <v>167</v>
      </c>
      <c r="H102" s="218">
        <v>27.940000000000001</v>
      </c>
      <c r="I102" s="219"/>
      <c r="J102" s="220">
        <f>ROUND(I102*H102,2)</f>
        <v>0</v>
      </c>
      <c r="K102" s="216" t="s">
        <v>168</v>
      </c>
      <c r="L102" s="45"/>
      <c r="M102" s="221" t="s">
        <v>19</v>
      </c>
      <c r="N102" s="222" t="s">
        <v>43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0.44</v>
      </c>
      <c r="T102" s="224">
        <f>S102*H102</f>
        <v>12.293600000000001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169</v>
      </c>
      <c r="AT102" s="225" t="s">
        <v>164</v>
      </c>
      <c r="AU102" s="225" t="s">
        <v>81</v>
      </c>
      <c r="AY102" s="18" t="s">
        <v>162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79</v>
      </c>
      <c r="BK102" s="226">
        <f>ROUND(I102*H102,2)</f>
        <v>0</v>
      </c>
      <c r="BL102" s="18" t="s">
        <v>169</v>
      </c>
      <c r="BM102" s="225" t="s">
        <v>767</v>
      </c>
    </row>
    <row r="103" s="13" customFormat="1">
      <c r="A103" s="13"/>
      <c r="B103" s="227"/>
      <c r="C103" s="228"/>
      <c r="D103" s="229" t="s">
        <v>171</v>
      </c>
      <c r="E103" s="230" t="s">
        <v>19</v>
      </c>
      <c r="F103" s="231" t="s">
        <v>768</v>
      </c>
      <c r="G103" s="228"/>
      <c r="H103" s="232">
        <v>27.940000000000001</v>
      </c>
      <c r="I103" s="233"/>
      <c r="J103" s="228"/>
      <c r="K103" s="228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171</v>
      </c>
      <c r="AU103" s="238" t="s">
        <v>81</v>
      </c>
      <c r="AV103" s="13" t="s">
        <v>81</v>
      </c>
      <c r="AW103" s="13" t="s">
        <v>33</v>
      </c>
      <c r="AX103" s="13" t="s">
        <v>79</v>
      </c>
      <c r="AY103" s="238" t="s">
        <v>162</v>
      </c>
    </row>
    <row r="104" s="2" customFormat="1" ht="33" customHeight="1">
      <c r="A104" s="39"/>
      <c r="B104" s="40"/>
      <c r="C104" s="214" t="s">
        <v>169</v>
      </c>
      <c r="D104" s="214" t="s">
        <v>164</v>
      </c>
      <c r="E104" s="215" t="s">
        <v>769</v>
      </c>
      <c r="F104" s="216" t="s">
        <v>770</v>
      </c>
      <c r="G104" s="217" t="s">
        <v>167</v>
      </c>
      <c r="H104" s="218">
        <v>27.940000000000001</v>
      </c>
      <c r="I104" s="219"/>
      <c r="J104" s="220">
        <f>ROUND(I104*H104,2)</f>
        <v>0</v>
      </c>
      <c r="K104" s="216" t="s">
        <v>168</v>
      </c>
      <c r="L104" s="45"/>
      <c r="M104" s="221" t="s">
        <v>19</v>
      </c>
      <c r="N104" s="222" t="s">
        <v>43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0.32500000000000001</v>
      </c>
      <c r="T104" s="224">
        <f>S104*H104</f>
        <v>9.0805000000000007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169</v>
      </c>
      <c r="AT104" s="225" t="s">
        <v>164</v>
      </c>
      <c r="AU104" s="225" t="s">
        <v>81</v>
      </c>
      <c r="AY104" s="18" t="s">
        <v>162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79</v>
      </c>
      <c r="BK104" s="226">
        <f>ROUND(I104*H104,2)</f>
        <v>0</v>
      </c>
      <c r="BL104" s="18" t="s">
        <v>169</v>
      </c>
      <c r="BM104" s="225" t="s">
        <v>771</v>
      </c>
    </row>
    <row r="105" s="2" customFormat="1">
      <c r="A105" s="39"/>
      <c r="B105" s="40"/>
      <c r="C105" s="214" t="s">
        <v>187</v>
      </c>
      <c r="D105" s="214" t="s">
        <v>164</v>
      </c>
      <c r="E105" s="215" t="s">
        <v>188</v>
      </c>
      <c r="F105" s="216" t="s">
        <v>189</v>
      </c>
      <c r="G105" s="217" t="s">
        <v>167</v>
      </c>
      <c r="H105" s="218">
        <v>27.940000000000001</v>
      </c>
      <c r="I105" s="219"/>
      <c r="J105" s="220">
        <f>ROUND(I105*H105,2)</f>
        <v>0</v>
      </c>
      <c r="K105" s="216" t="s">
        <v>168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9.0000000000000006E-05</v>
      </c>
      <c r="R105" s="223">
        <f>Q105*H105</f>
        <v>0.0025146000000000001</v>
      </c>
      <c r="S105" s="223">
        <v>0.23000000000000001</v>
      </c>
      <c r="T105" s="224">
        <f>S105*H105</f>
        <v>6.4262000000000006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169</v>
      </c>
      <c r="AT105" s="225" t="s">
        <v>164</v>
      </c>
      <c r="AU105" s="225" t="s">
        <v>81</v>
      </c>
      <c r="AY105" s="18" t="s">
        <v>162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79</v>
      </c>
      <c r="BK105" s="226">
        <f>ROUND(I105*H105,2)</f>
        <v>0</v>
      </c>
      <c r="BL105" s="18" t="s">
        <v>169</v>
      </c>
      <c r="BM105" s="225" t="s">
        <v>772</v>
      </c>
    </row>
    <row r="106" s="2" customFormat="1">
      <c r="A106" s="39"/>
      <c r="B106" s="40"/>
      <c r="C106" s="214" t="s">
        <v>191</v>
      </c>
      <c r="D106" s="214" t="s">
        <v>164</v>
      </c>
      <c r="E106" s="215" t="s">
        <v>192</v>
      </c>
      <c r="F106" s="216" t="s">
        <v>193</v>
      </c>
      <c r="G106" s="217" t="s">
        <v>97</v>
      </c>
      <c r="H106" s="218">
        <v>1.1000000000000001</v>
      </c>
      <c r="I106" s="219"/>
      <c r="J106" s="220">
        <f>ROUND(I106*H106,2)</f>
        <v>0</v>
      </c>
      <c r="K106" s="216" t="s">
        <v>168</v>
      </c>
      <c r="L106" s="45"/>
      <c r="M106" s="221" t="s">
        <v>19</v>
      </c>
      <c r="N106" s="222" t="s">
        <v>43</v>
      </c>
      <c r="O106" s="85"/>
      <c r="P106" s="223">
        <f>O106*H106</f>
        <v>0</v>
      </c>
      <c r="Q106" s="223">
        <v>0.0086800000000000002</v>
      </c>
      <c r="R106" s="223">
        <f>Q106*H106</f>
        <v>0.0095480000000000009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169</v>
      </c>
      <c r="AT106" s="225" t="s">
        <v>164</v>
      </c>
      <c r="AU106" s="225" t="s">
        <v>81</v>
      </c>
      <c r="AY106" s="18" t="s">
        <v>162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79</v>
      </c>
      <c r="BK106" s="226">
        <f>ROUND(I106*H106,2)</f>
        <v>0</v>
      </c>
      <c r="BL106" s="18" t="s">
        <v>169</v>
      </c>
      <c r="BM106" s="225" t="s">
        <v>773</v>
      </c>
    </row>
    <row r="107" s="2" customFormat="1">
      <c r="A107" s="39"/>
      <c r="B107" s="40"/>
      <c r="C107" s="214" t="s">
        <v>196</v>
      </c>
      <c r="D107" s="214" t="s">
        <v>164</v>
      </c>
      <c r="E107" s="215" t="s">
        <v>774</v>
      </c>
      <c r="F107" s="216" t="s">
        <v>775</v>
      </c>
      <c r="G107" s="217" t="s">
        <v>97</v>
      </c>
      <c r="H107" s="218">
        <v>1.1000000000000001</v>
      </c>
      <c r="I107" s="219"/>
      <c r="J107" s="220">
        <f>ROUND(I107*H107,2)</f>
        <v>0</v>
      </c>
      <c r="K107" s="216" t="s">
        <v>168</v>
      </c>
      <c r="L107" s="45"/>
      <c r="M107" s="221" t="s">
        <v>19</v>
      </c>
      <c r="N107" s="222" t="s">
        <v>43</v>
      </c>
      <c r="O107" s="85"/>
      <c r="P107" s="223">
        <f>O107*H107</f>
        <v>0</v>
      </c>
      <c r="Q107" s="223">
        <v>0.01269</v>
      </c>
      <c r="R107" s="223">
        <f>Q107*H107</f>
        <v>0.013959000000000001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169</v>
      </c>
      <c r="AT107" s="225" t="s">
        <v>164</v>
      </c>
      <c r="AU107" s="225" t="s">
        <v>81</v>
      </c>
      <c r="AY107" s="18" t="s">
        <v>162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79</v>
      </c>
      <c r="BK107" s="226">
        <f>ROUND(I107*H107,2)</f>
        <v>0</v>
      </c>
      <c r="BL107" s="18" t="s">
        <v>169</v>
      </c>
      <c r="BM107" s="225" t="s">
        <v>776</v>
      </c>
    </row>
    <row r="108" s="2" customFormat="1">
      <c r="A108" s="39"/>
      <c r="B108" s="40"/>
      <c r="C108" s="214" t="s">
        <v>201</v>
      </c>
      <c r="D108" s="214" t="s">
        <v>164</v>
      </c>
      <c r="E108" s="215" t="s">
        <v>777</v>
      </c>
      <c r="F108" s="216" t="s">
        <v>778</v>
      </c>
      <c r="G108" s="217" t="s">
        <v>97</v>
      </c>
      <c r="H108" s="218">
        <v>1.1000000000000001</v>
      </c>
      <c r="I108" s="219"/>
      <c r="J108" s="220">
        <f>ROUND(I108*H108,2)</f>
        <v>0</v>
      </c>
      <c r="K108" s="216" t="s">
        <v>168</v>
      </c>
      <c r="L108" s="45"/>
      <c r="M108" s="221" t="s">
        <v>19</v>
      </c>
      <c r="N108" s="222" t="s">
        <v>43</v>
      </c>
      <c r="O108" s="85"/>
      <c r="P108" s="223">
        <f>O108*H108</f>
        <v>0</v>
      </c>
      <c r="Q108" s="223">
        <v>0.036900000000000002</v>
      </c>
      <c r="R108" s="223">
        <f>Q108*H108</f>
        <v>0.040590000000000008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169</v>
      </c>
      <c r="AT108" s="225" t="s">
        <v>164</v>
      </c>
      <c r="AU108" s="225" t="s">
        <v>81</v>
      </c>
      <c r="AY108" s="18" t="s">
        <v>162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79</v>
      </c>
      <c r="BK108" s="226">
        <f>ROUND(I108*H108,2)</f>
        <v>0</v>
      </c>
      <c r="BL108" s="18" t="s">
        <v>169</v>
      </c>
      <c r="BM108" s="225" t="s">
        <v>779</v>
      </c>
    </row>
    <row r="109" s="2" customFormat="1">
      <c r="A109" s="39"/>
      <c r="B109" s="40"/>
      <c r="C109" s="214" t="s">
        <v>205</v>
      </c>
      <c r="D109" s="214" t="s">
        <v>164</v>
      </c>
      <c r="E109" s="215" t="s">
        <v>197</v>
      </c>
      <c r="F109" s="216" t="s">
        <v>198</v>
      </c>
      <c r="G109" s="217" t="s">
        <v>97</v>
      </c>
      <c r="H109" s="218">
        <v>3.2999999999999998</v>
      </c>
      <c r="I109" s="219"/>
      <c r="J109" s="220">
        <f>ROUND(I109*H109,2)</f>
        <v>0</v>
      </c>
      <c r="K109" s="216" t="s">
        <v>168</v>
      </c>
      <c r="L109" s="45"/>
      <c r="M109" s="221" t="s">
        <v>19</v>
      </c>
      <c r="N109" s="222" t="s">
        <v>43</v>
      </c>
      <c r="O109" s="85"/>
      <c r="P109" s="223">
        <f>O109*H109</f>
        <v>0</v>
      </c>
      <c r="Q109" s="223">
        <v>0.06053</v>
      </c>
      <c r="R109" s="223">
        <f>Q109*H109</f>
        <v>0.19974899999999998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169</v>
      </c>
      <c r="AT109" s="225" t="s">
        <v>164</v>
      </c>
      <c r="AU109" s="225" t="s">
        <v>81</v>
      </c>
      <c r="AY109" s="18" t="s">
        <v>162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79</v>
      </c>
      <c r="BK109" s="226">
        <f>ROUND(I109*H109,2)</f>
        <v>0</v>
      </c>
      <c r="BL109" s="18" t="s">
        <v>169</v>
      </c>
      <c r="BM109" s="225" t="s">
        <v>780</v>
      </c>
    </row>
    <row r="110" s="13" customFormat="1">
      <c r="A110" s="13"/>
      <c r="B110" s="227"/>
      <c r="C110" s="228"/>
      <c r="D110" s="229" t="s">
        <v>171</v>
      </c>
      <c r="E110" s="230" t="s">
        <v>19</v>
      </c>
      <c r="F110" s="231" t="s">
        <v>781</v>
      </c>
      <c r="G110" s="228"/>
      <c r="H110" s="232">
        <v>3.2999999999999998</v>
      </c>
      <c r="I110" s="233"/>
      <c r="J110" s="228"/>
      <c r="K110" s="228"/>
      <c r="L110" s="234"/>
      <c r="M110" s="235"/>
      <c r="N110" s="236"/>
      <c r="O110" s="236"/>
      <c r="P110" s="236"/>
      <c r="Q110" s="236"/>
      <c r="R110" s="236"/>
      <c r="S110" s="236"/>
      <c r="T110" s="23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8" t="s">
        <v>171</v>
      </c>
      <c r="AU110" s="238" t="s">
        <v>81</v>
      </c>
      <c r="AV110" s="13" t="s">
        <v>81</v>
      </c>
      <c r="AW110" s="13" t="s">
        <v>33</v>
      </c>
      <c r="AX110" s="13" t="s">
        <v>79</v>
      </c>
      <c r="AY110" s="238" t="s">
        <v>162</v>
      </c>
    </row>
    <row r="111" s="2" customFormat="1">
      <c r="A111" s="39"/>
      <c r="B111" s="40"/>
      <c r="C111" s="214" t="s">
        <v>211</v>
      </c>
      <c r="D111" s="214" t="s">
        <v>164</v>
      </c>
      <c r="E111" s="215" t="s">
        <v>782</v>
      </c>
      <c r="F111" s="216" t="s">
        <v>783</v>
      </c>
      <c r="G111" s="217" t="s">
        <v>208</v>
      </c>
      <c r="H111" s="218">
        <v>1</v>
      </c>
      <c r="I111" s="219"/>
      <c r="J111" s="220">
        <f>ROUND(I111*H111,2)</f>
        <v>0</v>
      </c>
      <c r="K111" s="216" t="s">
        <v>168</v>
      </c>
      <c r="L111" s="45"/>
      <c r="M111" s="221" t="s">
        <v>19</v>
      </c>
      <c r="N111" s="222" t="s">
        <v>43</v>
      </c>
      <c r="O111" s="85"/>
      <c r="P111" s="223">
        <f>O111*H111</f>
        <v>0</v>
      </c>
      <c r="Q111" s="223">
        <v>0.00064999999999999997</v>
      </c>
      <c r="R111" s="223">
        <f>Q111*H111</f>
        <v>0.00064999999999999997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169</v>
      </c>
      <c r="AT111" s="225" t="s">
        <v>164</v>
      </c>
      <c r="AU111" s="225" t="s">
        <v>81</v>
      </c>
      <c r="AY111" s="18" t="s">
        <v>162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79</v>
      </c>
      <c r="BK111" s="226">
        <f>ROUND(I111*H111,2)</f>
        <v>0</v>
      </c>
      <c r="BL111" s="18" t="s">
        <v>169</v>
      </c>
      <c r="BM111" s="225" t="s">
        <v>784</v>
      </c>
    </row>
    <row r="112" s="13" customFormat="1">
      <c r="A112" s="13"/>
      <c r="B112" s="227"/>
      <c r="C112" s="228"/>
      <c r="D112" s="229" t="s">
        <v>171</v>
      </c>
      <c r="E112" s="230" t="s">
        <v>19</v>
      </c>
      <c r="F112" s="231" t="s">
        <v>79</v>
      </c>
      <c r="G112" s="228"/>
      <c r="H112" s="232">
        <v>1</v>
      </c>
      <c r="I112" s="233"/>
      <c r="J112" s="228"/>
      <c r="K112" s="228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171</v>
      </c>
      <c r="AU112" s="238" t="s">
        <v>81</v>
      </c>
      <c r="AV112" s="13" t="s">
        <v>81</v>
      </c>
      <c r="AW112" s="13" t="s">
        <v>33</v>
      </c>
      <c r="AX112" s="13" t="s">
        <v>79</v>
      </c>
      <c r="AY112" s="238" t="s">
        <v>162</v>
      </c>
    </row>
    <row r="113" s="2" customFormat="1">
      <c r="A113" s="39"/>
      <c r="B113" s="40"/>
      <c r="C113" s="214" t="s">
        <v>215</v>
      </c>
      <c r="D113" s="214" t="s">
        <v>164</v>
      </c>
      <c r="E113" s="215" t="s">
        <v>785</v>
      </c>
      <c r="F113" s="216" t="s">
        <v>786</v>
      </c>
      <c r="G113" s="217" t="s">
        <v>208</v>
      </c>
      <c r="H113" s="218">
        <v>1</v>
      </c>
      <c r="I113" s="219"/>
      <c r="J113" s="220">
        <f>ROUND(I113*H113,2)</f>
        <v>0</v>
      </c>
      <c r="K113" s="216" t="s">
        <v>168</v>
      </c>
      <c r="L113" s="45"/>
      <c r="M113" s="221" t="s">
        <v>19</v>
      </c>
      <c r="N113" s="222" t="s">
        <v>43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169</v>
      </c>
      <c r="AT113" s="225" t="s">
        <v>164</v>
      </c>
      <c r="AU113" s="225" t="s">
        <v>81</v>
      </c>
      <c r="AY113" s="18" t="s">
        <v>162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79</v>
      </c>
      <c r="BK113" s="226">
        <f>ROUND(I113*H113,2)</f>
        <v>0</v>
      </c>
      <c r="BL113" s="18" t="s">
        <v>169</v>
      </c>
      <c r="BM113" s="225" t="s">
        <v>787</v>
      </c>
    </row>
    <row r="114" s="2" customFormat="1">
      <c r="A114" s="39"/>
      <c r="B114" s="40"/>
      <c r="C114" s="214" t="s">
        <v>220</v>
      </c>
      <c r="D114" s="214" t="s">
        <v>164</v>
      </c>
      <c r="E114" s="215" t="s">
        <v>216</v>
      </c>
      <c r="F114" s="216" t="s">
        <v>217</v>
      </c>
      <c r="G114" s="217" t="s">
        <v>101</v>
      </c>
      <c r="H114" s="218">
        <v>9.9000000000000004</v>
      </c>
      <c r="I114" s="219"/>
      <c r="J114" s="220">
        <f>ROUND(I114*H114,2)</f>
        <v>0</v>
      </c>
      <c r="K114" s="216" t="s">
        <v>168</v>
      </c>
      <c r="L114" s="45"/>
      <c r="M114" s="221" t="s">
        <v>19</v>
      </c>
      <c r="N114" s="222" t="s">
        <v>43</v>
      </c>
      <c r="O114" s="85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169</v>
      </c>
      <c r="AT114" s="225" t="s">
        <v>164</v>
      </c>
      <c r="AU114" s="225" t="s">
        <v>81</v>
      </c>
      <c r="AY114" s="18" t="s">
        <v>162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79</v>
      </c>
      <c r="BK114" s="226">
        <f>ROUND(I114*H114,2)</f>
        <v>0</v>
      </c>
      <c r="BL114" s="18" t="s">
        <v>169</v>
      </c>
      <c r="BM114" s="225" t="s">
        <v>788</v>
      </c>
    </row>
    <row r="115" s="13" customFormat="1">
      <c r="A115" s="13"/>
      <c r="B115" s="227"/>
      <c r="C115" s="228"/>
      <c r="D115" s="229" t="s">
        <v>171</v>
      </c>
      <c r="E115" s="230" t="s">
        <v>19</v>
      </c>
      <c r="F115" s="231" t="s">
        <v>789</v>
      </c>
      <c r="G115" s="228"/>
      <c r="H115" s="232">
        <v>9.9000000000000004</v>
      </c>
      <c r="I115" s="233"/>
      <c r="J115" s="228"/>
      <c r="K115" s="228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171</v>
      </c>
      <c r="AU115" s="238" t="s">
        <v>81</v>
      </c>
      <c r="AV115" s="13" t="s">
        <v>81</v>
      </c>
      <c r="AW115" s="13" t="s">
        <v>33</v>
      </c>
      <c r="AX115" s="13" t="s">
        <v>79</v>
      </c>
      <c r="AY115" s="238" t="s">
        <v>162</v>
      </c>
    </row>
    <row r="116" s="2" customFormat="1">
      <c r="A116" s="39"/>
      <c r="B116" s="40"/>
      <c r="C116" s="214" t="s">
        <v>225</v>
      </c>
      <c r="D116" s="214" t="s">
        <v>164</v>
      </c>
      <c r="E116" s="215" t="s">
        <v>221</v>
      </c>
      <c r="F116" s="216" t="s">
        <v>222</v>
      </c>
      <c r="G116" s="217" t="s">
        <v>101</v>
      </c>
      <c r="H116" s="218">
        <v>1.365</v>
      </c>
      <c r="I116" s="219"/>
      <c r="J116" s="220">
        <f>ROUND(I116*H116,2)</f>
        <v>0</v>
      </c>
      <c r="K116" s="216" t="s">
        <v>168</v>
      </c>
      <c r="L116" s="45"/>
      <c r="M116" s="221" t="s">
        <v>19</v>
      </c>
      <c r="N116" s="222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169</v>
      </c>
      <c r="AT116" s="225" t="s">
        <v>164</v>
      </c>
      <c r="AU116" s="225" t="s">
        <v>81</v>
      </c>
      <c r="AY116" s="18" t="s">
        <v>162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79</v>
      </c>
      <c r="BK116" s="226">
        <f>ROUND(I116*H116,2)</f>
        <v>0</v>
      </c>
      <c r="BL116" s="18" t="s">
        <v>169</v>
      </c>
      <c r="BM116" s="225" t="s">
        <v>790</v>
      </c>
    </row>
    <row r="117" s="13" customFormat="1">
      <c r="A117" s="13"/>
      <c r="B117" s="227"/>
      <c r="C117" s="228"/>
      <c r="D117" s="229" t="s">
        <v>171</v>
      </c>
      <c r="E117" s="230" t="s">
        <v>19</v>
      </c>
      <c r="F117" s="231" t="s">
        <v>224</v>
      </c>
      <c r="G117" s="228"/>
      <c r="H117" s="232">
        <v>1.365</v>
      </c>
      <c r="I117" s="233"/>
      <c r="J117" s="228"/>
      <c r="K117" s="228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171</v>
      </c>
      <c r="AU117" s="238" t="s">
        <v>81</v>
      </c>
      <c r="AV117" s="13" t="s">
        <v>81</v>
      </c>
      <c r="AW117" s="13" t="s">
        <v>33</v>
      </c>
      <c r="AX117" s="13" t="s">
        <v>79</v>
      </c>
      <c r="AY117" s="238" t="s">
        <v>162</v>
      </c>
    </row>
    <row r="118" s="2" customFormat="1">
      <c r="A118" s="39"/>
      <c r="B118" s="40"/>
      <c r="C118" s="214" t="s">
        <v>231</v>
      </c>
      <c r="D118" s="214" t="s">
        <v>164</v>
      </c>
      <c r="E118" s="215" t="s">
        <v>226</v>
      </c>
      <c r="F118" s="216" t="s">
        <v>227</v>
      </c>
      <c r="G118" s="217" t="s">
        <v>101</v>
      </c>
      <c r="H118" s="218">
        <v>5.46</v>
      </c>
      <c r="I118" s="219"/>
      <c r="J118" s="220">
        <f>ROUND(I118*H118,2)</f>
        <v>0</v>
      </c>
      <c r="K118" s="216" t="s">
        <v>168</v>
      </c>
      <c r="L118" s="45"/>
      <c r="M118" s="221" t="s">
        <v>19</v>
      </c>
      <c r="N118" s="222" t="s">
        <v>43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169</v>
      </c>
      <c r="AT118" s="225" t="s">
        <v>164</v>
      </c>
      <c r="AU118" s="225" t="s">
        <v>81</v>
      </c>
      <c r="AY118" s="18" t="s">
        <v>162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79</v>
      </c>
      <c r="BK118" s="226">
        <f>ROUND(I118*H118,2)</f>
        <v>0</v>
      </c>
      <c r="BL118" s="18" t="s">
        <v>169</v>
      </c>
      <c r="BM118" s="225" t="s">
        <v>791</v>
      </c>
    </row>
    <row r="119" s="13" customFormat="1">
      <c r="A119" s="13"/>
      <c r="B119" s="227"/>
      <c r="C119" s="228"/>
      <c r="D119" s="229" t="s">
        <v>171</v>
      </c>
      <c r="E119" s="230" t="s">
        <v>19</v>
      </c>
      <c r="F119" s="231" t="s">
        <v>792</v>
      </c>
      <c r="G119" s="228"/>
      <c r="H119" s="232">
        <v>13.65</v>
      </c>
      <c r="I119" s="233"/>
      <c r="J119" s="228"/>
      <c r="K119" s="228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171</v>
      </c>
      <c r="AU119" s="238" t="s">
        <v>81</v>
      </c>
      <c r="AV119" s="13" t="s">
        <v>81</v>
      </c>
      <c r="AW119" s="13" t="s">
        <v>33</v>
      </c>
      <c r="AX119" s="13" t="s">
        <v>72</v>
      </c>
      <c r="AY119" s="238" t="s">
        <v>162</v>
      </c>
    </row>
    <row r="120" s="14" customFormat="1">
      <c r="A120" s="14"/>
      <c r="B120" s="239"/>
      <c r="C120" s="240"/>
      <c r="D120" s="229" t="s">
        <v>171</v>
      </c>
      <c r="E120" s="241" t="s">
        <v>109</v>
      </c>
      <c r="F120" s="242" t="s">
        <v>174</v>
      </c>
      <c r="G120" s="240"/>
      <c r="H120" s="243">
        <v>13.65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9" t="s">
        <v>171</v>
      </c>
      <c r="AU120" s="249" t="s">
        <v>81</v>
      </c>
      <c r="AV120" s="14" t="s">
        <v>169</v>
      </c>
      <c r="AW120" s="14" t="s">
        <v>33</v>
      </c>
      <c r="AX120" s="14" t="s">
        <v>72</v>
      </c>
      <c r="AY120" s="249" t="s">
        <v>162</v>
      </c>
    </row>
    <row r="121" s="13" customFormat="1">
      <c r="A121" s="13"/>
      <c r="B121" s="227"/>
      <c r="C121" s="228"/>
      <c r="D121" s="229" t="s">
        <v>171</v>
      </c>
      <c r="E121" s="230" t="s">
        <v>19</v>
      </c>
      <c r="F121" s="231" t="s">
        <v>230</v>
      </c>
      <c r="G121" s="228"/>
      <c r="H121" s="232">
        <v>5.46</v>
      </c>
      <c r="I121" s="233"/>
      <c r="J121" s="228"/>
      <c r="K121" s="228"/>
      <c r="L121" s="234"/>
      <c r="M121" s="235"/>
      <c r="N121" s="236"/>
      <c r="O121" s="236"/>
      <c r="P121" s="236"/>
      <c r="Q121" s="236"/>
      <c r="R121" s="236"/>
      <c r="S121" s="236"/>
      <c r="T121" s="23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8" t="s">
        <v>171</v>
      </c>
      <c r="AU121" s="238" t="s">
        <v>81</v>
      </c>
      <c r="AV121" s="13" t="s">
        <v>81</v>
      </c>
      <c r="AW121" s="13" t="s">
        <v>33</v>
      </c>
      <c r="AX121" s="13" t="s">
        <v>79</v>
      </c>
      <c r="AY121" s="238" t="s">
        <v>162</v>
      </c>
    </row>
    <row r="122" s="2" customFormat="1">
      <c r="A122" s="39"/>
      <c r="B122" s="40"/>
      <c r="C122" s="214" t="s">
        <v>8</v>
      </c>
      <c r="D122" s="214" t="s">
        <v>164</v>
      </c>
      <c r="E122" s="215" t="s">
        <v>232</v>
      </c>
      <c r="F122" s="216" t="s">
        <v>233</v>
      </c>
      <c r="G122" s="217" t="s">
        <v>101</v>
      </c>
      <c r="H122" s="218">
        <v>4.7779999999999996</v>
      </c>
      <c r="I122" s="219"/>
      <c r="J122" s="220">
        <f>ROUND(I122*H122,2)</f>
        <v>0</v>
      </c>
      <c r="K122" s="216" t="s">
        <v>168</v>
      </c>
      <c r="L122" s="45"/>
      <c r="M122" s="221" t="s">
        <v>19</v>
      </c>
      <c r="N122" s="222" t="s">
        <v>43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169</v>
      </c>
      <c r="AT122" s="225" t="s">
        <v>164</v>
      </c>
      <c r="AU122" s="225" t="s">
        <v>81</v>
      </c>
      <c r="AY122" s="18" t="s">
        <v>162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79</v>
      </c>
      <c r="BK122" s="226">
        <f>ROUND(I122*H122,2)</f>
        <v>0</v>
      </c>
      <c r="BL122" s="18" t="s">
        <v>169</v>
      </c>
      <c r="BM122" s="225" t="s">
        <v>793</v>
      </c>
    </row>
    <row r="123" s="13" customFormat="1">
      <c r="A123" s="13"/>
      <c r="B123" s="227"/>
      <c r="C123" s="228"/>
      <c r="D123" s="229" t="s">
        <v>171</v>
      </c>
      <c r="E123" s="230" t="s">
        <v>19</v>
      </c>
      <c r="F123" s="231" t="s">
        <v>235</v>
      </c>
      <c r="G123" s="228"/>
      <c r="H123" s="232">
        <v>4.7779999999999996</v>
      </c>
      <c r="I123" s="233"/>
      <c r="J123" s="228"/>
      <c r="K123" s="228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171</v>
      </c>
      <c r="AU123" s="238" t="s">
        <v>81</v>
      </c>
      <c r="AV123" s="13" t="s">
        <v>81</v>
      </c>
      <c r="AW123" s="13" t="s">
        <v>33</v>
      </c>
      <c r="AX123" s="13" t="s">
        <v>79</v>
      </c>
      <c r="AY123" s="238" t="s">
        <v>162</v>
      </c>
    </row>
    <row r="124" s="2" customFormat="1">
      <c r="A124" s="39"/>
      <c r="B124" s="40"/>
      <c r="C124" s="214" t="s">
        <v>240</v>
      </c>
      <c r="D124" s="214" t="s">
        <v>164</v>
      </c>
      <c r="E124" s="215" t="s">
        <v>236</v>
      </c>
      <c r="F124" s="216" t="s">
        <v>237</v>
      </c>
      <c r="G124" s="217" t="s">
        <v>101</v>
      </c>
      <c r="H124" s="218">
        <v>2.048</v>
      </c>
      <c r="I124" s="219"/>
      <c r="J124" s="220">
        <f>ROUND(I124*H124,2)</f>
        <v>0</v>
      </c>
      <c r="K124" s="216" t="s">
        <v>168</v>
      </c>
      <c r="L124" s="45"/>
      <c r="M124" s="221" t="s">
        <v>19</v>
      </c>
      <c r="N124" s="222" t="s">
        <v>43</v>
      </c>
      <c r="O124" s="85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5" t="s">
        <v>169</v>
      </c>
      <c r="AT124" s="225" t="s">
        <v>164</v>
      </c>
      <c r="AU124" s="225" t="s">
        <v>81</v>
      </c>
      <c r="AY124" s="18" t="s">
        <v>162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8" t="s">
        <v>79</v>
      </c>
      <c r="BK124" s="226">
        <f>ROUND(I124*H124,2)</f>
        <v>0</v>
      </c>
      <c r="BL124" s="18" t="s">
        <v>169</v>
      </c>
      <c r="BM124" s="225" t="s">
        <v>794</v>
      </c>
    </row>
    <row r="125" s="13" customFormat="1">
      <c r="A125" s="13"/>
      <c r="B125" s="227"/>
      <c r="C125" s="228"/>
      <c r="D125" s="229" t="s">
        <v>171</v>
      </c>
      <c r="E125" s="230" t="s">
        <v>19</v>
      </c>
      <c r="F125" s="231" t="s">
        <v>239</v>
      </c>
      <c r="G125" s="228"/>
      <c r="H125" s="232">
        <v>2.048</v>
      </c>
      <c r="I125" s="233"/>
      <c r="J125" s="228"/>
      <c r="K125" s="228"/>
      <c r="L125" s="234"/>
      <c r="M125" s="235"/>
      <c r="N125" s="236"/>
      <c r="O125" s="236"/>
      <c r="P125" s="236"/>
      <c r="Q125" s="236"/>
      <c r="R125" s="236"/>
      <c r="S125" s="236"/>
      <c r="T125" s="23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8" t="s">
        <v>171</v>
      </c>
      <c r="AU125" s="238" t="s">
        <v>81</v>
      </c>
      <c r="AV125" s="13" t="s">
        <v>81</v>
      </c>
      <c r="AW125" s="13" t="s">
        <v>33</v>
      </c>
      <c r="AX125" s="13" t="s">
        <v>79</v>
      </c>
      <c r="AY125" s="238" t="s">
        <v>162</v>
      </c>
    </row>
    <row r="126" s="2" customFormat="1">
      <c r="A126" s="39"/>
      <c r="B126" s="40"/>
      <c r="C126" s="214" t="s">
        <v>245</v>
      </c>
      <c r="D126" s="214" t="s">
        <v>164</v>
      </c>
      <c r="E126" s="215" t="s">
        <v>795</v>
      </c>
      <c r="F126" s="216" t="s">
        <v>796</v>
      </c>
      <c r="G126" s="217" t="s">
        <v>101</v>
      </c>
      <c r="H126" s="218">
        <v>9.6950000000000003</v>
      </c>
      <c r="I126" s="219"/>
      <c r="J126" s="220">
        <f>ROUND(I126*H126,2)</f>
        <v>0</v>
      </c>
      <c r="K126" s="216" t="s">
        <v>168</v>
      </c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169</v>
      </c>
      <c r="AT126" s="225" t="s">
        <v>164</v>
      </c>
      <c r="AU126" s="225" t="s">
        <v>81</v>
      </c>
      <c r="AY126" s="18" t="s">
        <v>162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79</v>
      </c>
      <c r="BK126" s="226">
        <f>ROUND(I126*H126,2)</f>
        <v>0</v>
      </c>
      <c r="BL126" s="18" t="s">
        <v>169</v>
      </c>
      <c r="BM126" s="225" t="s">
        <v>797</v>
      </c>
    </row>
    <row r="127" s="13" customFormat="1">
      <c r="A127" s="13"/>
      <c r="B127" s="227"/>
      <c r="C127" s="228"/>
      <c r="D127" s="229" t="s">
        <v>171</v>
      </c>
      <c r="E127" s="230" t="s">
        <v>19</v>
      </c>
      <c r="F127" s="231" t="s">
        <v>244</v>
      </c>
      <c r="G127" s="228"/>
      <c r="H127" s="232">
        <v>9.6950000000000003</v>
      </c>
      <c r="I127" s="233"/>
      <c r="J127" s="228"/>
      <c r="K127" s="228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171</v>
      </c>
      <c r="AU127" s="238" t="s">
        <v>81</v>
      </c>
      <c r="AV127" s="13" t="s">
        <v>81</v>
      </c>
      <c r="AW127" s="13" t="s">
        <v>33</v>
      </c>
      <c r="AX127" s="13" t="s">
        <v>79</v>
      </c>
      <c r="AY127" s="238" t="s">
        <v>162</v>
      </c>
    </row>
    <row r="128" s="2" customFormat="1">
      <c r="A128" s="39"/>
      <c r="B128" s="40"/>
      <c r="C128" s="214" t="s">
        <v>262</v>
      </c>
      <c r="D128" s="214" t="s">
        <v>164</v>
      </c>
      <c r="E128" s="215" t="s">
        <v>798</v>
      </c>
      <c r="F128" s="216" t="s">
        <v>799</v>
      </c>
      <c r="G128" s="217" t="s">
        <v>101</v>
      </c>
      <c r="H128" s="218">
        <v>38.777999999999999</v>
      </c>
      <c r="I128" s="219"/>
      <c r="J128" s="220">
        <f>ROUND(I128*H128,2)</f>
        <v>0</v>
      </c>
      <c r="K128" s="216" t="s">
        <v>168</v>
      </c>
      <c r="L128" s="45"/>
      <c r="M128" s="221" t="s">
        <v>19</v>
      </c>
      <c r="N128" s="222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169</v>
      </c>
      <c r="AT128" s="225" t="s">
        <v>164</v>
      </c>
      <c r="AU128" s="225" t="s">
        <v>81</v>
      </c>
      <c r="AY128" s="18" t="s">
        <v>162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79</v>
      </c>
      <c r="BK128" s="226">
        <f>ROUND(I128*H128,2)</f>
        <v>0</v>
      </c>
      <c r="BL128" s="18" t="s">
        <v>169</v>
      </c>
      <c r="BM128" s="225" t="s">
        <v>800</v>
      </c>
    </row>
    <row r="129" s="13" customFormat="1">
      <c r="A129" s="13"/>
      <c r="B129" s="227"/>
      <c r="C129" s="228"/>
      <c r="D129" s="229" t="s">
        <v>171</v>
      </c>
      <c r="E129" s="230" t="s">
        <v>19</v>
      </c>
      <c r="F129" s="231" t="s">
        <v>801</v>
      </c>
      <c r="G129" s="228"/>
      <c r="H129" s="232">
        <v>52.527000000000001</v>
      </c>
      <c r="I129" s="233"/>
      <c r="J129" s="228"/>
      <c r="K129" s="228"/>
      <c r="L129" s="234"/>
      <c r="M129" s="235"/>
      <c r="N129" s="236"/>
      <c r="O129" s="236"/>
      <c r="P129" s="236"/>
      <c r="Q129" s="236"/>
      <c r="R129" s="236"/>
      <c r="S129" s="236"/>
      <c r="T129" s="23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8" t="s">
        <v>171</v>
      </c>
      <c r="AU129" s="238" t="s">
        <v>81</v>
      </c>
      <c r="AV129" s="13" t="s">
        <v>81</v>
      </c>
      <c r="AW129" s="13" t="s">
        <v>33</v>
      </c>
      <c r="AX129" s="13" t="s">
        <v>72</v>
      </c>
      <c r="AY129" s="238" t="s">
        <v>162</v>
      </c>
    </row>
    <row r="130" s="15" customFormat="1">
      <c r="A130" s="15"/>
      <c r="B130" s="250"/>
      <c r="C130" s="251"/>
      <c r="D130" s="229" t="s">
        <v>171</v>
      </c>
      <c r="E130" s="252" t="s">
        <v>19</v>
      </c>
      <c r="F130" s="253" t="s">
        <v>254</v>
      </c>
      <c r="G130" s="251"/>
      <c r="H130" s="252" t="s">
        <v>19</v>
      </c>
      <c r="I130" s="254"/>
      <c r="J130" s="251"/>
      <c r="K130" s="251"/>
      <c r="L130" s="255"/>
      <c r="M130" s="256"/>
      <c r="N130" s="257"/>
      <c r="O130" s="257"/>
      <c r="P130" s="257"/>
      <c r="Q130" s="257"/>
      <c r="R130" s="257"/>
      <c r="S130" s="257"/>
      <c r="T130" s="258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9" t="s">
        <v>171</v>
      </c>
      <c r="AU130" s="259" t="s">
        <v>81</v>
      </c>
      <c r="AV130" s="15" t="s">
        <v>79</v>
      </c>
      <c r="AW130" s="15" t="s">
        <v>33</v>
      </c>
      <c r="AX130" s="15" t="s">
        <v>72</v>
      </c>
      <c r="AY130" s="259" t="s">
        <v>162</v>
      </c>
    </row>
    <row r="131" s="13" customFormat="1">
      <c r="A131" s="13"/>
      <c r="B131" s="227"/>
      <c r="C131" s="228"/>
      <c r="D131" s="229" t="s">
        <v>171</v>
      </c>
      <c r="E131" s="230" t="s">
        <v>19</v>
      </c>
      <c r="F131" s="231" t="s">
        <v>802</v>
      </c>
      <c r="G131" s="228"/>
      <c r="H131" s="232">
        <v>26.477</v>
      </c>
      <c r="I131" s="233"/>
      <c r="J131" s="228"/>
      <c r="K131" s="228"/>
      <c r="L131" s="234"/>
      <c r="M131" s="235"/>
      <c r="N131" s="236"/>
      <c r="O131" s="236"/>
      <c r="P131" s="236"/>
      <c r="Q131" s="236"/>
      <c r="R131" s="236"/>
      <c r="S131" s="236"/>
      <c r="T131" s="23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8" t="s">
        <v>171</v>
      </c>
      <c r="AU131" s="238" t="s">
        <v>81</v>
      </c>
      <c r="AV131" s="13" t="s">
        <v>81</v>
      </c>
      <c r="AW131" s="13" t="s">
        <v>33</v>
      </c>
      <c r="AX131" s="13" t="s">
        <v>72</v>
      </c>
      <c r="AY131" s="238" t="s">
        <v>162</v>
      </c>
    </row>
    <row r="132" s="15" customFormat="1">
      <c r="A132" s="15"/>
      <c r="B132" s="250"/>
      <c r="C132" s="251"/>
      <c r="D132" s="229" t="s">
        <v>171</v>
      </c>
      <c r="E132" s="252" t="s">
        <v>19</v>
      </c>
      <c r="F132" s="253" t="s">
        <v>257</v>
      </c>
      <c r="G132" s="251"/>
      <c r="H132" s="252" t="s">
        <v>19</v>
      </c>
      <c r="I132" s="254"/>
      <c r="J132" s="251"/>
      <c r="K132" s="251"/>
      <c r="L132" s="255"/>
      <c r="M132" s="256"/>
      <c r="N132" s="257"/>
      <c r="O132" s="257"/>
      <c r="P132" s="257"/>
      <c r="Q132" s="257"/>
      <c r="R132" s="257"/>
      <c r="S132" s="257"/>
      <c r="T132" s="258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9" t="s">
        <v>171</v>
      </c>
      <c r="AU132" s="259" t="s">
        <v>81</v>
      </c>
      <c r="AV132" s="15" t="s">
        <v>79</v>
      </c>
      <c r="AW132" s="15" t="s">
        <v>33</v>
      </c>
      <c r="AX132" s="15" t="s">
        <v>72</v>
      </c>
      <c r="AY132" s="259" t="s">
        <v>162</v>
      </c>
    </row>
    <row r="133" s="13" customFormat="1">
      <c r="A133" s="13"/>
      <c r="B133" s="227"/>
      <c r="C133" s="228"/>
      <c r="D133" s="229" t="s">
        <v>171</v>
      </c>
      <c r="E133" s="230" t="s">
        <v>19</v>
      </c>
      <c r="F133" s="231" t="s">
        <v>803</v>
      </c>
      <c r="G133" s="228"/>
      <c r="H133" s="232">
        <v>17.942</v>
      </c>
      <c r="I133" s="233"/>
      <c r="J133" s="228"/>
      <c r="K133" s="228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171</v>
      </c>
      <c r="AU133" s="238" t="s">
        <v>81</v>
      </c>
      <c r="AV133" s="13" t="s">
        <v>81</v>
      </c>
      <c r="AW133" s="13" t="s">
        <v>33</v>
      </c>
      <c r="AX133" s="13" t="s">
        <v>72</v>
      </c>
      <c r="AY133" s="238" t="s">
        <v>162</v>
      </c>
    </row>
    <row r="134" s="14" customFormat="1">
      <c r="A134" s="14"/>
      <c r="B134" s="239"/>
      <c r="C134" s="240"/>
      <c r="D134" s="229" t="s">
        <v>171</v>
      </c>
      <c r="E134" s="241" t="s">
        <v>49</v>
      </c>
      <c r="F134" s="242" t="s">
        <v>174</v>
      </c>
      <c r="G134" s="240"/>
      <c r="H134" s="243">
        <v>96.945999999999998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9" t="s">
        <v>171</v>
      </c>
      <c r="AU134" s="249" t="s">
        <v>81</v>
      </c>
      <c r="AV134" s="14" t="s">
        <v>169</v>
      </c>
      <c r="AW134" s="14" t="s">
        <v>33</v>
      </c>
      <c r="AX134" s="14" t="s">
        <v>72</v>
      </c>
      <c r="AY134" s="249" t="s">
        <v>162</v>
      </c>
    </row>
    <row r="135" s="13" customFormat="1">
      <c r="A135" s="13"/>
      <c r="B135" s="227"/>
      <c r="C135" s="228"/>
      <c r="D135" s="229" t="s">
        <v>171</v>
      </c>
      <c r="E135" s="230" t="s">
        <v>19</v>
      </c>
      <c r="F135" s="231" t="s">
        <v>261</v>
      </c>
      <c r="G135" s="228"/>
      <c r="H135" s="232">
        <v>38.777999999999999</v>
      </c>
      <c r="I135" s="233"/>
      <c r="J135" s="228"/>
      <c r="K135" s="228"/>
      <c r="L135" s="234"/>
      <c r="M135" s="235"/>
      <c r="N135" s="236"/>
      <c r="O135" s="236"/>
      <c r="P135" s="236"/>
      <c r="Q135" s="236"/>
      <c r="R135" s="236"/>
      <c r="S135" s="236"/>
      <c r="T135" s="23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8" t="s">
        <v>171</v>
      </c>
      <c r="AU135" s="238" t="s">
        <v>81</v>
      </c>
      <c r="AV135" s="13" t="s">
        <v>81</v>
      </c>
      <c r="AW135" s="13" t="s">
        <v>33</v>
      </c>
      <c r="AX135" s="13" t="s">
        <v>79</v>
      </c>
      <c r="AY135" s="238" t="s">
        <v>162</v>
      </c>
    </row>
    <row r="136" s="2" customFormat="1">
      <c r="A136" s="39"/>
      <c r="B136" s="40"/>
      <c r="C136" s="214" t="s">
        <v>267</v>
      </c>
      <c r="D136" s="214" t="s">
        <v>164</v>
      </c>
      <c r="E136" s="215" t="s">
        <v>804</v>
      </c>
      <c r="F136" s="216" t="s">
        <v>805</v>
      </c>
      <c r="G136" s="217" t="s">
        <v>101</v>
      </c>
      <c r="H136" s="218">
        <v>33.930999999999997</v>
      </c>
      <c r="I136" s="219"/>
      <c r="J136" s="220">
        <f>ROUND(I136*H136,2)</f>
        <v>0</v>
      </c>
      <c r="K136" s="216" t="s">
        <v>168</v>
      </c>
      <c r="L136" s="45"/>
      <c r="M136" s="221" t="s">
        <v>19</v>
      </c>
      <c r="N136" s="222" t="s">
        <v>43</v>
      </c>
      <c r="O136" s="85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169</v>
      </c>
      <c r="AT136" s="225" t="s">
        <v>164</v>
      </c>
      <c r="AU136" s="225" t="s">
        <v>81</v>
      </c>
      <c r="AY136" s="18" t="s">
        <v>162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79</v>
      </c>
      <c r="BK136" s="226">
        <f>ROUND(I136*H136,2)</f>
        <v>0</v>
      </c>
      <c r="BL136" s="18" t="s">
        <v>169</v>
      </c>
      <c r="BM136" s="225" t="s">
        <v>806</v>
      </c>
    </row>
    <row r="137" s="13" customFormat="1">
      <c r="A137" s="13"/>
      <c r="B137" s="227"/>
      <c r="C137" s="228"/>
      <c r="D137" s="229" t="s">
        <v>171</v>
      </c>
      <c r="E137" s="230" t="s">
        <v>19</v>
      </c>
      <c r="F137" s="231" t="s">
        <v>266</v>
      </c>
      <c r="G137" s="228"/>
      <c r="H137" s="232">
        <v>33.930999999999997</v>
      </c>
      <c r="I137" s="233"/>
      <c r="J137" s="228"/>
      <c r="K137" s="228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171</v>
      </c>
      <c r="AU137" s="238" t="s">
        <v>81</v>
      </c>
      <c r="AV137" s="13" t="s">
        <v>81</v>
      </c>
      <c r="AW137" s="13" t="s">
        <v>33</v>
      </c>
      <c r="AX137" s="13" t="s">
        <v>79</v>
      </c>
      <c r="AY137" s="238" t="s">
        <v>162</v>
      </c>
    </row>
    <row r="138" s="2" customFormat="1">
      <c r="A138" s="39"/>
      <c r="B138" s="40"/>
      <c r="C138" s="214" t="s">
        <v>272</v>
      </c>
      <c r="D138" s="214" t="s">
        <v>164</v>
      </c>
      <c r="E138" s="215" t="s">
        <v>807</v>
      </c>
      <c r="F138" s="216" t="s">
        <v>808</v>
      </c>
      <c r="G138" s="217" t="s">
        <v>101</v>
      </c>
      <c r="H138" s="218">
        <v>14.542</v>
      </c>
      <c r="I138" s="219"/>
      <c r="J138" s="220">
        <f>ROUND(I138*H138,2)</f>
        <v>0</v>
      </c>
      <c r="K138" s="216" t="s">
        <v>168</v>
      </c>
      <c r="L138" s="45"/>
      <c r="M138" s="221" t="s">
        <v>19</v>
      </c>
      <c r="N138" s="222" t="s">
        <v>43</v>
      </c>
      <c r="O138" s="85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169</v>
      </c>
      <c r="AT138" s="225" t="s">
        <v>164</v>
      </c>
      <c r="AU138" s="225" t="s">
        <v>81</v>
      </c>
      <c r="AY138" s="18" t="s">
        <v>162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79</v>
      </c>
      <c r="BK138" s="226">
        <f>ROUND(I138*H138,2)</f>
        <v>0</v>
      </c>
      <c r="BL138" s="18" t="s">
        <v>169</v>
      </c>
      <c r="BM138" s="225" t="s">
        <v>809</v>
      </c>
    </row>
    <row r="139" s="13" customFormat="1">
      <c r="A139" s="13"/>
      <c r="B139" s="227"/>
      <c r="C139" s="228"/>
      <c r="D139" s="229" t="s">
        <v>171</v>
      </c>
      <c r="E139" s="230" t="s">
        <v>19</v>
      </c>
      <c r="F139" s="231" t="s">
        <v>271</v>
      </c>
      <c r="G139" s="228"/>
      <c r="H139" s="232">
        <v>14.542</v>
      </c>
      <c r="I139" s="233"/>
      <c r="J139" s="228"/>
      <c r="K139" s="228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171</v>
      </c>
      <c r="AU139" s="238" t="s">
        <v>81</v>
      </c>
      <c r="AV139" s="13" t="s">
        <v>81</v>
      </c>
      <c r="AW139" s="13" t="s">
        <v>33</v>
      </c>
      <c r="AX139" s="13" t="s">
        <v>79</v>
      </c>
      <c r="AY139" s="238" t="s">
        <v>162</v>
      </c>
    </row>
    <row r="140" s="2" customFormat="1" ht="21.75" customHeight="1">
      <c r="A140" s="39"/>
      <c r="B140" s="40"/>
      <c r="C140" s="214" t="s">
        <v>7</v>
      </c>
      <c r="D140" s="214" t="s">
        <v>164</v>
      </c>
      <c r="E140" s="215" t="s">
        <v>273</v>
      </c>
      <c r="F140" s="216" t="s">
        <v>274</v>
      </c>
      <c r="G140" s="217" t="s">
        <v>167</v>
      </c>
      <c r="H140" s="218">
        <v>174.84</v>
      </c>
      <c r="I140" s="219"/>
      <c r="J140" s="220">
        <f>ROUND(I140*H140,2)</f>
        <v>0</v>
      </c>
      <c r="K140" s="216" t="s">
        <v>168</v>
      </c>
      <c r="L140" s="45"/>
      <c r="M140" s="221" t="s">
        <v>19</v>
      </c>
      <c r="N140" s="222" t="s">
        <v>43</v>
      </c>
      <c r="O140" s="85"/>
      <c r="P140" s="223">
        <f>O140*H140</f>
        <v>0</v>
      </c>
      <c r="Q140" s="223">
        <v>0.00084000000000000003</v>
      </c>
      <c r="R140" s="223">
        <f>Q140*H140</f>
        <v>0.14686560000000001</v>
      </c>
      <c r="S140" s="223">
        <v>0</v>
      </c>
      <c r="T140" s="22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5" t="s">
        <v>169</v>
      </c>
      <c r="AT140" s="225" t="s">
        <v>164</v>
      </c>
      <c r="AU140" s="225" t="s">
        <v>81</v>
      </c>
      <c r="AY140" s="18" t="s">
        <v>162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8" t="s">
        <v>79</v>
      </c>
      <c r="BK140" s="226">
        <f>ROUND(I140*H140,2)</f>
        <v>0</v>
      </c>
      <c r="BL140" s="18" t="s">
        <v>169</v>
      </c>
      <c r="BM140" s="225" t="s">
        <v>810</v>
      </c>
    </row>
    <row r="141" s="13" customFormat="1">
      <c r="A141" s="13"/>
      <c r="B141" s="227"/>
      <c r="C141" s="228"/>
      <c r="D141" s="229" t="s">
        <v>171</v>
      </c>
      <c r="E141" s="230" t="s">
        <v>19</v>
      </c>
      <c r="F141" s="231" t="s">
        <v>811</v>
      </c>
      <c r="G141" s="228"/>
      <c r="H141" s="232">
        <v>116.84</v>
      </c>
      <c r="I141" s="233"/>
      <c r="J141" s="228"/>
      <c r="K141" s="228"/>
      <c r="L141" s="234"/>
      <c r="M141" s="235"/>
      <c r="N141" s="236"/>
      <c r="O141" s="236"/>
      <c r="P141" s="236"/>
      <c r="Q141" s="236"/>
      <c r="R141" s="236"/>
      <c r="S141" s="236"/>
      <c r="T141" s="23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8" t="s">
        <v>171</v>
      </c>
      <c r="AU141" s="238" t="s">
        <v>81</v>
      </c>
      <c r="AV141" s="13" t="s">
        <v>81</v>
      </c>
      <c r="AW141" s="13" t="s">
        <v>33</v>
      </c>
      <c r="AX141" s="13" t="s">
        <v>72</v>
      </c>
      <c r="AY141" s="238" t="s">
        <v>162</v>
      </c>
    </row>
    <row r="142" s="15" customFormat="1">
      <c r="A142" s="15"/>
      <c r="B142" s="250"/>
      <c r="C142" s="251"/>
      <c r="D142" s="229" t="s">
        <v>171</v>
      </c>
      <c r="E142" s="252" t="s">
        <v>19</v>
      </c>
      <c r="F142" s="253" t="s">
        <v>254</v>
      </c>
      <c r="G142" s="251"/>
      <c r="H142" s="252" t="s">
        <v>19</v>
      </c>
      <c r="I142" s="254"/>
      <c r="J142" s="251"/>
      <c r="K142" s="251"/>
      <c r="L142" s="255"/>
      <c r="M142" s="256"/>
      <c r="N142" s="257"/>
      <c r="O142" s="257"/>
      <c r="P142" s="257"/>
      <c r="Q142" s="257"/>
      <c r="R142" s="257"/>
      <c r="S142" s="257"/>
      <c r="T142" s="258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9" t="s">
        <v>171</v>
      </c>
      <c r="AU142" s="259" t="s">
        <v>81</v>
      </c>
      <c r="AV142" s="15" t="s">
        <v>79</v>
      </c>
      <c r="AW142" s="15" t="s">
        <v>33</v>
      </c>
      <c r="AX142" s="15" t="s">
        <v>72</v>
      </c>
      <c r="AY142" s="259" t="s">
        <v>162</v>
      </c>
    </row>
    <row r="143" s="13" customFormat="1">
      <c r="A143" s="13"/>
      <c r="B143" s="227"/>
      <c r="C143" s="228"/>
      <c r="D143" s="229" t="s">
        <v>171</v>
      </c>
      <c r="E143" s="230" t="s">
        <v>19</v>
      </c>
      <c r="F143" s="231" t="s">
        <v>812</v>
      </c>
      <c r="G143" s="228"/>
      <c r="H143" s="232">
        <v>58</v>
      </c>
      <c r="I143" s="233"/>
      <c r="J143" s="228"/>
      <c r="K143" s="228"/>
      <c r="L143" s="234"/>
      <c r="M143" s="235"/>
      <c r="N143" s="236"/>
      <c r="O143" s="236"/>
      <c r="P143" s="236"/>
      <c r="Q143" s="236"/>
      <c r="R143" s="236"/>
      <c r="S143" s="236"/>
      <c r="T143" s="2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8" t="s">
        <v>171</v>
      </c>
      <c r="AU143" s="238" t="s">
        <v>81</v>
      </c>
      <c r="AV143" s="13" t="s">
        <v>81</v>
      </c>
      <c r="AW143" s="13" t="s">
        <v>33</v>
      </c>
      <c r="AX143" s="13" t="s">
        <v>72</v>
      </c>
      <c r="AY143" s="238" t="s">
        <v>162</v>
      </c>
    </row>
    <row r="144" s="14" customFormat="1">
      <c r="A144" s="14"/>
      <c r="B144" s="239"/>
      <c r="C144" s="240"/>
      <c r="D144" s="229" t="s">
        <v>171</v>
      </c>
      <c r="E144" s="241" t="s">
        <v>19</v>
      </c>
      <c r="F144" s="242" t="s">
        <v>174</v>
      </c>
      <c r="G144" s="240"/>
      <c r="H144" s="243">
        <v>174.84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9" t="s">
        <v>171</v>
      </c>
      <c r="AU144" s="249" t="s">
        <v>81</v>
      </c>
      <c r="AV144" s="14" t="s">
        <v>169</v>
      </c>
      <c r="AW144" s="14" t="s">
        <v>33</v>
      </c>
      <c r="AX144" s="14" t="s">
        <v>79</v>
      </c>
      <c r="AY144" s="249" t="s">
        <v>162</v>
      </c>
    </row>
    <row r="145" s="2" customFormat="1">
      <c r="A145" s="39"/>
      <c r="B145" s="40"/>
      <c r="C145" s="214" t="s">
        <v>285</v>
      </c>
      <c r="D145" s="214" t="s">
        <v>164</v>
      </c>
      <c r="E145" s="215" t="s">
        <v>282</v>
      </c>
      <c r="F145" s="216" t="s">
        <v>283</v>
      </c>
      <c r="G145" s="217" t="s">
        <v>167</v>
      </c>
      <c r="H145" s="218">
        <v>174.84</v>
      </c>
      <c r="I145" s="219"/>
      <c r="J145" s="220">
        <f>ROUND(I145*H145,2)</f>
        <v>0</v>
      </c>
      <c r="K145" s="216" t="s">
        <v>168</v>
      </c>
      <c r="L145" s="45"/>
      <c r="M145" s="221" t="s">
        <v>19</v>
      </c>
      <c r="N145" s="222" t="s">
        <v>43</v>
      </c>
      <c r="O145" s="85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5" t="s">
        <v>169</v>
      </c>
      <c r="AT145" s="225" t="s">
        <v>164</v>
      </c>
      <c r="AU145" s="225" t="s">
        <v>81</v>
      </c>
      <c r="AY145" s="18" t="s">
        <v>162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8" t="s">
        <v>79</v>
      </c>
      <c r="BK145" s="226">
        <f>ROUND(I145*H145,2)</f>
        <v>0</v>
      </c>
      <c r="BL145" s="18" t="s">
        <v>169</v>
      </c>
      <c r="BM145" s="225" t="s">
        <v>813</v>
      </c>
    </row>
    <row r="146" s="2" customFormat="1">
      <c r="A146" s="39"/>
      <c r="B146" s="40"/>
      <c r="C146" s="214" t="s">
        <v>290</v>
      </c>
      <c r="D146" s="214" t="s">
        <v>164</v>
      </c>
      <c r="E146" s="215" t="s">
        <v>286</v>
      </c>
      <c r="F146" s="216" t="s">
        <v>287</v>
      </c>
      <c r="G146" s="217" t="s">
        <v>101</v>
      </c>
      <c r="H146" s="218">
        <v>48.472999999999999</v>
      </c>
      <c r="I146" s="219"/>
      <c r="J146" s="220">
        <f>ROUND(I146*H146,2)</f>
        <v>0</v>
      </c>
      <c r="K146" s="216" t="s">
        <v>168</v>
      </c>
      <c r="L146" s="45"/>
      <c r="M146" s="221" t="s">
        <v>19</v>
      </c>
      <c r="N146" s="222" t="s">
        <v>43</v>
      </c>
      <c r="O146" s="85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5" t="s">
        <v>169</v>
      </c>
      <c r="AT146" s="225" t="s">
        <v>164</v>
      </c>
      <c r="AU146" s="225" t="s">
        <v>81</v>
      </c>
      <c r="AY146" s="18" t="s">
        <v>162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8" t="s">
        <v>79</v>
      </c>
      <c r="BK146" s="226">
        <f>ROUND(I146*H146,2)</f>
        <v>0</v>
      </c>
      <c r="BL146" s="18" t="s">
        <v>169</v>
      </c>
      <c r="BM146" s="225" t="s">
        <v>814</v>
      </c>
    </row>
    <row r="147" s="13" customFormat="1">
      <c r="A147" s="13"/>
      <c r="B147" s="227"/>
      <c r="C147" s="228"/>
      <c r="D147" s="229" t="s">
        <v>171</v>
      </c>
      <c r="E147" s="230" t="s">
        <v>19</v>
      </c>
      <c r="F147" s="231" t="s">
        <v>289</v>
      </c>
      <c r="G147" s="228"/>
      <c r="H147" s="232">
        <v>48.472999999999999</v>
      </c>
      <c r="I147" s="233"/>
      <c r="J147" s="228"/>
      <c r="K147" s="228"/>
      <c r="L147" s="234"/>
      <c r="M147" s="235"/>
      <c r="N147" s="236"/>
      <c r="O147" s="236"/>
      <c r="P147" s="236"/>
      <c r="Q147" s="236"/>
      <c r="R147" s="236"/>
      <c r="S147" s="236"/>
      <c r="T147" s="23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8" t="s">
        <v>171</v>
      </c>
      <c r="AU147" s="238" t="s">
        <v>81</v>
      </c>
      <c r="AV147" s="13" t="s">
        <v>81</v>
      </c>
      <c r="AW147" s="13" t="s">
        <v>33</v>
      </c>
      <c r="AX147" s="13" t="s">
        <v>79</v>
      </c>
      <c r="AY147" s="238" t="s">
        <v>162</v>
      </c>
    </row>
    <row r="148" s="2" customFormat="1">
      <c r="A148" s="39"/>
      <c r="B148" s="40"/>
      <c r="C148" s="214" t="s">
        <v>294</v>
      </c>
      <c r="D148" s="214" t="s">
        <v>164</v>
      </c>
      <c r="E148" s="215" t="s">
        <v>291</v>
      </c>
      <c r="F148" s="216" t="s">
        <v>292</v>
      </c>
      <c r="G148" s="217" t="s">
        <v>101</v>
      </c>
      <c r="H148" s="218">
        <v>48.472999999999999</v>
      </c>
      <c r="I148" s="219"/>
      <c r="J148" s="220">
        <f>ROUND(I148*H148,2)</f>
        <v>0</v>
      </c>
      <c r="K148" s="216" t="s">
        <v>168</v>
      </c>
      <c r="L148" s="45"/>
      <c r="M148" s="221" t="s">
        <v>19</v>
      </c>
      <c r="N148" s="222" t="s">
        <v>43</v>
      </c>
      <c r="O148" s="85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169</v>
      </c>
      <c r="AT148" s="225" t="s">
        <v>164</v>
      </c>
      <c r="AU148" s="225" t="s">
        <v>81</v>
      </c>
      <c r="AY148" s="18" t="s">
        <v>162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79</v>
      </c>
      <c r="BK148" s="226">
        <f>ROUND(I148*H148,2)</f>
        <v>0</v>
      </c>
      <c r="BL148" s="18" t="s">
        <v>169</v>
      </c>
      <c r="BM148" s="225" t="s">
        <v>815</v>
      </c>
    </row>
    <row r="149" s="13" customFormat="1">
      <c r="A149" s="13"/>
      <c r="B149" s="227"/>
      <c r="C149" s="228"/>
      <c r="D149" s="229" t="s">
        <v>171</v>
      </c>
      <c r="E149" s="230" t="s">
        <v>19</v>
      </c>
      <c r="F149" s="231" t="s">
        <v>289</v>
      </c>
      <c r="G149" s="228"/>
      <c r="H149" s="232">
        <v>48.472999999999999</v>
      </c>
      <c r="I149" s="233"/>
      <c r="J149" s="228"/>
      <c r="K149" s="228"/>
      <c r="L149" s="234"/>
      <c r="M149" s="235"/>
      <c r="N149" s="236"/>
      <c r="O149" s="236"/>
      <c r="P149" s="236"/>
      <c r="Q149" s="236"/>
      <c r="R149" s="236"/>
      <c r="S149" s="236"/>
      <c r="T149" s="23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8" t="s">
        <v>171</v>
      </c>
      <c r="AU149" s="238" t="s">
        <v>81</v>
      </c>
      <c r="AV149" s="13" t="s">
        <v>81</v>
      </c>
      <c r="AW149" s="13" t="s">
        <v>33</v>
      </c>
      <c r="AX149" s="13" t="s">
        <v>79</v>
      </c>
      <c r="AY149" s="238" t="s">
        <v>162</v>
      </c>
    </row>
    <row r="150" s="2" customFormat="1">
      <c r="A150" s="39"/>
      <c r="B150" s="40"/>
      <c r="C150" s="214" t="s">
        <v>299</v>
      </c>
      <c r="D150" s="214" t="s">
        <v>164</v>
      </c>
      <c r="E150" s="215" t="s">
        <v>295</v>
      </c>
      <c r="F150" s="216" t="s">
        <v>296</v>
      </c>
      <c r="G150" s="217" t="s">
        <v>101</v>
      </c>
      <c r="H150" s="218">
        <v>48.472999999999999</v>
      </c>
      <c r="I150" s="219"/>
      <c r="J150" s="220">
        <f>ROUND(I150*H150,2)</f>
        <v>0</v>
      </c>
      <c r="K150" s="216" t="s">
        <v>168</v>
      </c>
      <c r="L150" s="45"/>
      <c r="M150" s="221" t="s">
        <v>19</v>
      </c>
      <c r="N150" s="222" t="s">
        <v>43</v>
      </c>
      <c r="O150" s="85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5" t="s">
        <v>169</v>
      </c>
      <c r="AT150" s="225" t="s">
        <v>164</v>
      </c>
      <c r="AU150" s="225" t="s">
        <v>81</v>
      </c>
      <c r="AY150" s="18" t="s">
        <v>162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8" t="s">
        <v>79</v>
      </c>
      <c r="BK150" s="226">
        <f>ROUND(I150*H150,2)</f>
        <v>0</v>
      </c>
      <c r="BL150" s="18" t="s">
        <v>169</v>
      </c>
      <c r="BM150" s="225" t="s">
        <v>816</v>
      </c>
    </row>
    <row r="151" s="13" customFormat="1">
      <c r="A151" s="13"/>
      <c r="B151" s="227"/>
      <c r="C151" s="228"/>
      <c r="D151" s="229" t="s">
        <v>171</v>
      </c>
      <c r="E151" s="230" t="s">
        <v>19</v>
      </c>
      <c r="F151" s="231" t="s">
        <v>298</v>
      </c>
      <c r="G151" s="228"/>
      <c r="H151" s="232">
        <v>48.472999999999999</v>
      </c>
      <c r="I151" s="233"/>
      <c r="J151" s="228"/>
      <c r="K151" s="228"/>
      <c r="L151" s="234"/>
      <c r="M151" s="235"/>
      <c r="N151" s="236"/>
      <c r="O151" s="236"/>
      <c r="P151" s="236"/>
      <c r="Q151" s="236"/>
      <c r="R151" s="236"/>
      <c r="S151" s="236"/>
      <c r="T151" s="23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8" t="s">
        <v>171</v>
      </c>
      <c r="AU151" s="238" t="s">
        <v>81</v>
      </c>
      <c r="AV151" s="13" t="s">
        <v>81</v>
      </c>
      <c r="AW151" s="13" t="s">
        <v>33</v>
      </c>
      <c r="AX151" s="13" t="s">
        <v>79</v>
      </c>
      <c r="AY151" s="238" t="s">
        <v>162</v>
      </c>
    </row>
    <row r="152" s="2" customFormat="1">
      <c r="A152" s="39"/>
      <c r="B152" s="40"/>
      <c r="C152" s="214" t="s">
        <v>303</v>
      </c>
      <c r="D152" s="214" t="s">
        <v>164</v>
      </c>
      <c r="E152" s="215" t="s">
        <v>300</v>
      </c>
      <c r="F152" s="216" t="s">
        <v>301</v>
      </c>
      <c r="G152" s="217" t="s">
        <v>101</v>
      </c>
      <c r="H152" s="218">
        <v>48.472999999999999</v>
      </c>
      <c r="I152" s="219"/>
      <c r="J152" s="220">
        <f>ROUND(I152*H152,2)</f>
        <v>0</v>
      </c>
      <c r="K152" s="216" t="s">
        <v>168</v>
      </c>
      <c r="L152" s="45"/>
      <c r="M152" s="221" t="s">
        <v>19</v>
      </c>
      <c r="N152" s="222" t="s">
        <v>43</v>
      </c>
      <c r="O152" s="85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5" t="s">
        <v>169</v>
      </c>
      <c r="AT152" s="225" t="s">
        <v>164</v>
      </c>
      <c r="AU152" s="225" t="s">
        <v>81</v>
      </c>
      <c r="AY152" s="18" t="s">
        <v>162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8" t="s">
        <v>79</v>
      </c>
      <c r="BK152" s="226">
        <f>ROUND(I152*H152,2)</f>
        <v>0</v>
      </c>
      <c r="BL152" s="18" t="s">
        <v>169</v>
      </c>
      <c r="BM152" s="225" t="s">
        <v>817</v>
      </c>
    </row>
    <row r="153" s="13" customFormat="1">
      <c r="A153" s="13"/>
      <c r="B153" s="227"/>
      <c r="C153" s="228"/>
      <c r="D153" s="229" t="s">
        <v>171</v>
      </c>
      <c r="E153" s="230" t="s">
        <v>19</v>
      </c>
      <c r="F153" s="231" t="s">
        <v>298</v>
      </c>
      <c r="G153" s="228"/>
      <c r="H153" s="232">
        <v>48.472999999999999</v>
      </c>
      <c r="I153" s="233"/>
      <c r="J153" s="228"/>
      <c r="K153" s="228"/>
      <c r="L153" s="234"/>
      <c r="M153" s="235"/>
      <c r="N153" s="236"/>
      <c r="O153" s="236"/>
      <c r="P153" s="236"/>
      <c r="Q153" s="236"/>
      <c r="R153" s="236"/>
      <c r="S153" s="236"/>
      <c r="T153" s="23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8" t="s">
        <v>171</v>
      </c>
      <c r="AU153" s="238" t="s">
        <v>81</v>
      </c>
      <c r="AV153" s="13" t="s">
        <v>81</v>
      </c>
      <c r="AW153" s="13" t="s">
        <v>33</v>
      </c>
      <c r="AX153" s="13" t="s">
        <v>79</v>
      </c>
      <c r="AY153" s="238" t="s">
        <v>162</v>
      </c>
    </row>
    <row r="154" s="2" customFormat="1">
      <c r="A154" s="39"/>
      <c r="B154" s="40"/>
      <c r="C154" s="214" t="s">
        <v>308</v>
      </c>
      <c r="D154" s="214" t="s">
        <v>164</v>
      </c>
      <c r="E154" s="215" t="s">
        <v>818</v>
      </c>
      <c r="F154" s="216" t="s">
        <v>819</v>
      </c>
      <c r="G154" s="217" t="s">
        <v>101</v>
      </c>
      <c r="H154" s="218">
        <v>48.472999999999999</v>
      </c>
      <c r="I154" s="219"/>
      <c r="J154" s="220">
        <f>ROUND(I154*H154,2)</f>
        <v>0</v>
      </c>
      <c r="K154" s="216" t="s">
        <v>168</v>
      </c>
      <c r="L154" s="45"/>
      <c r="M154" s="221" t="s">
        <v>19</v>
      </c>
      <c r="N154" s="222" t="s">
        <v>43</v>
      </c>
      <c r="O154" s="85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5" t="s">
        <v>169</v>
      </c>
      <c r="AT154" s="225" t="s">
        <v>164</v>
      </c>
      <c r="AU154" s="225" t="s">
        <v>81</v>
      </c>
      <c r="AY154" s="18" t="s">
        <v>162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8" t="s">
        <v>79</v>
      </c>
      <c r="BK154" s="226">
        <f>ROUND(I154*H154,2)</f>
        <v>0</v>
      </c>
      <c r="BL154" s="18" t="s">
        <v>169</v>
      </c>
      <c r="BM154" s="225" t="s">
        <v>820</v>
      </c>
    </row>
    <row r="155" s="13" customFormat="1">
      <c r="A155" s="13"/>
      <c r="B155" s="227"/>
      <c r="C155" s="228"/>
      <c r="D155" s="229" t="s">
        <v>171</v>
      </c>
      <c r="E155" s="230" t="s">
        <v>19</v>
      </c>
      <c r="F155" s="231" t="s">
        <v>307</v>
      </c>
      <c r="G155" s="228"/>
      <c r="H155" s="232">
        <v>48.472999999999999</v>
      </c>
      <c r="I155" s="233"/>
      <c r="J155" s="228"/>
      <c r="K155" s="228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171</v>
      </c>
      <c r="AU155" s="238" t="s">
        <v>81</v>
      </c>
      <c r="AV155" s="13" t="s">
        <v>81</v>
      </c>
      <c r="AW155" s="13" t="s">
        <v>33</v>
      </c>
      <c r="AX155" s="13" t="s">
        <v>79</v>
      </c>
      <c r="AY155" s="238" t="s">
        <v>162</v>
      </c>
    </row>
    <row r="156" s="2" customFormat="1">
      <c r="A156" s="39"/>
      <c r="B156" s="40"/>
      <c r="C156" s="214" t="s">
        <v>312</v>
      </c>
      <c r="D156" s="214" t="s">
        <v>164</v>
      </c>
      <c r="E156" s="215" t="s">
        <v>821</v>
      </c>
      <c r="F156" s="216" t="s">
        <v>822</v>
      </c>
      <c r="G156" s="217" t="s">
        <v>101</v>
      </c>
      <c r="H156" s="218">
        <v>48.472999999999999</v>
      </c>
      <c r="I156" s="219"/>
      <c r="J156" s="220">
        <f>ROUND(I156*H156,2)</f>
        <v>0</v>
      </c>
      <c r="K156" s="216" t="s">
        <v>168</v>
      </c>
      <c r="L156" s="45"/>
      <c r="M156" s="221" t="s">
        <v>19</v>
      </c>
      <c r="N156" s="222" t="s">
        <v>43</v>
      </c>
      <c r="O156" s="85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5" t="s">
        <v>169</v>
      </c>
      <c r="AT156" s="225" t="s">
        <v>164</v>
      </c>
      <c r="AU156" s="225" t="s">
        <v>81</v>
      </c>
      <c r="AY156" s="18" t="s">
        <v>162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8" t="s">
        <v>79</v>
      </c>
      <c r="BK156" s="226">
        <f>ROUND(I156*H156,2)</f>
        <v>0</v>
      </c>
      <c r="BL156" s="18" t="s">
        <v>169</v>
      </c>
      <c r="BM156" s="225" t="s">
        <v>823</v>
      </c>
    </row>
    <row r="157" s="13" customFormat="1">
      <c r="A157" s="13"/>
      <c r="B157" s="227"/>
      <c r="C157" s="228"/>
      <c r="D157" s="229" t="s">
        <v>171</v>
      </c>
      <c r="E157" s="230" t="s">
        <v>19</v>
      </c>
      <c r="F157" s="231" t="s">
        <v>307</v>
      </c>
      <c r="G157" s="228"/>
      <c r="H157" s="232">
        <v>48.472999999999999</v>
      </c>
      <c r="I157" s="233"/>
      <c r="J157" s="228"/>
      <c r="K157" s="228"/>
      <c r="L157" s="234"/>
      <c r="M157" s="235"/>
      <c r="N157" s="236"/>
      <c r="O157" s="236"/>
      <c r="P157" s="236"/>
      <c r="Q157" s="236"/>
      <c r="R157" s="236"/>
      <c r="S157" s="236"/>
      <c r="T157" s="23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8" t="s">
        <v>171</v>
      </c>
      <c r="AU157" s="238" t="s">
        <v>81</v>
      </c>
      <c r="AV157" s="13" t="s">
        <v>81</v>
      </c>
      <c r="AW157" s="13" t="s">
        <v>33</v>
      </c>
      <c r="AX157" s="13" t="s">
        <v>79</v>
      </c>
      <c r="AY157" s="238" t="s">
        <v>162</v>
      </c>
    </row>
    <row r="158" s="2" customFormat="1">
      <c r="A158" s="39"/>
      <c r="B158" s="40"/>
      <c r="C158" s="214" t="s">
        <v>319</v>
      </c>
      <c r="D158" s="214" t="s">
        <v>164</v>
      </c>
      <c r="E158" s="215" t="s">
        <v>313</v>
      </c>
      <c r="F158" s="216" t="s">
        <v>314</v>
      </c>
      <c r="G158" s="217" t="s">
        <v>315</v>
      </c>
      <c r="H158" s="218">
        <v>155.114</v>
      </c>
      <c r="I158" s="219"/>
      <c r="J158" s="220">
        <f>ROUND(I158*H158,2)</f>
        <v>0</v>
      </c>
      <c r="K158" s="216" t="s">
        <v>168</v>
      </c>
      <c r="L158" s="45"/>
      <c r="M158" s="221" t="s">
        <v>19</v>
      </c>
      <c r="N158" s="222" t="s">
        <v>43</v>
      </c>
      <c r="O158" s="85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5" t="s">
        <v>169</v>
      </c>
      <c r="AT158" s="225" t="s">
        <v>164</v>
      </c>
      <c r="AU158" s="225" t="s">
        <v>81</v>
      </c>
      <c r="AY158" s="18" t="s">
        <v>162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8" t="s">
        <v>79</v>
      </c>
      <c r="BK158" s="226">
        <f>ROUND(I158*H158,2)</f>
        <v>0</v>
      </c>
      <c r="BL158" s="18" t="s">
        <v>169</v>
      </c>
      <c r="BM158" s="225" t="s">
        <v>824</v>
      </c>
    </row>
    <row r="159" s="15" customFormat="1">
      <c r="A159" s="15"/>
      <c r="B159" s="250"/>
      <c r="C159" s="251"/>
      <c r="D159" s="229" t="s">
        <v>171</v>
      </c>
      <c r="E159" s="252" t="s">
        <v>19</v>
      </c>
      <c r="F159" s="253" t="s">
        <v>317</v>
      </c>
      <c r="G159" s="251"/>
      <c r="H159" s="252" t="s">
        <v>19</v>
      </c>
      <c r="I159" s="254"/>
      <c r="J159" s="251"/>
      <c r="K159" s="251"/>
      <c r="L159" s="255"/>
      <c r="M159" s="256"/>
      <c r="N159" s="257"/>
      <c r="O159" s="257"/>
      <c r="P159" s="257"/>
      <c r="Q159" s="257"/>
      <c r="R159" s="257"/>
      <c r="S159" s="257"/>
      <c r="T159" s="258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9" t="s">
        <v>171</v>
      </c>
      <c r="AU159" s="259" t="s">
        <v>81</v>
      </c>
      <c r="AV159" s="15" t="s">
        <v>79</v>
      </c>
      <c r="AW159" s="15" t="s">
        <v>33</v>
      </c>
      <c r="AX159" s="15" t="s">
        <v>72</v>
      </c>
      <c r="AY159" s="259" t="s">
        <v>162</v>
      </c>
    </row>
    <row r="160" s="13" customFormat="1">
      <c r="A160" s="13"/>
      <c r="B160" s="227"/>
      <c r="C160" s="228"/>
      <c r="D160" s="229" t="s">
        <v>171</v>
      </c>
      <c r="E160" s="230" t="s">
        <v>19</v>
      </c>
      <c r="F160" s="231" t="s">
        <v>318</v>
      </c>
      <c r="G160" s="228"/>
      <c r="H160" s="232">
        <v>155.114</v>
      </c>
      <c r="I160" s="233"/>
      <c r="J160" s="228"/>
      <c r="K160" s="228"/>
      <c r="L160" s="234"/>
      <c r="M160" s="235"/>
      <c r="N160" s="236"/>
      <c r="O160" s="236"/>
      <c r="P160" s="236"/>
      <c r="Q160" s="236"/>
      <c r="R160" s="236"/>
      <c r="S160" s="236"/>
      <c r="T160" s="23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8" t="s">
        <v>171</v>
      </c>
      <c r="AU160" s="238" t="s">
        <v>81</v>
      </c>
      <c r="AV160" s="13" t="s">
        <v>81</v>
      </c>
      <c r="AW160" s="13" t="s">
        <v>33</v>
      </c>
      <c r="AX160" s="13" t="s">
        <v>79</v>
      </c>
      <c r="AY160" s="238" t="s">
        <v>162</v>
      </c>
    </row>
    <row r="161" s="2" customFormat="1">
      <c r="A161" s="39"/>
      <c r="B161" s="40"/>
      <c r="C161" s="214" t="s">
        <v>329</v>
      </c>
      <c r="D161" s="214" t="s">
        <v>164</v>
      </c>
      <c r="E161" s="215" t="s">
        <v>320</v>
      </c>
      <c r="F161" s="216" t="s">
        <v>321</v>
      </c>
      <c r="G161" s="217" t="s">
        <v>101</v>
      </c>
      <c r="H161" s="218">
        <v>80.216999999999999</v>
      </c>
      <c r="I161" s="219"/>
      <c r="J161" s="220">
        <f>ROUND(I161*H161,2)</f>
        <v>0</v>
      </c>
      <c r="K161" s="216" t="s">
        <v>168</v>
      </c>
      <c r="L161" s="45"/>
      <c r="M161" s="221" t="s">
        <v>19</v>
      </c>
      <c r="N161" s="222" t="s">
        <v>43</v>
      </c>
      <c r="O161" s="85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5" t="s">
        <v>169</v>
      </c>
      <c r="AT161" s="225" t="s">
        <v>164</v>
      </c>
      <c r="AU161" s="225" t="s">
        <v>81</v>
      </c>
      <c r="AY161" s="18" t="s">
        <v>162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8" t="s">
        <v>79</v>
      </c>
      <c r="BK161" s="226">
        <f>ROUND(I161*H161,2)</f>
        <v>0</v>
      </c>
      <c r="BL161" s="18" t="s">
        <v>169</v>
      </c>
      <c r="BM161" s="225" t="s">
        <v>825</v>
      </c>
    </row>
    <row r="162" s="13" customFormat="1">
      <c r="A162" s="13"/>
      <c r="B162" s="227"/>
      <c r="C162" s="228"/>
      <c r="D162" s="229" t="s">
        <v>171</v>
      </c>
      <c r="E162" s="230" t="s">
        <v>19</v>
      </c>
      <c r="F162" s="231" t="s">
        <v>323</v>
      </c>
      <c r="G162" s="228"/>
      <c r="H162" s="232">
        <v>96.945999999999998</v>
      </c>
      <c r="I162" s="233"/>
      <c r="J162" s="228"/>
      <c r="K162" s="228"/>
      <c r="L162" s="234"/>
      <c r="M162" s="235"/>
      <c r="N162" s="236"/>
      <c r="O162" s="236"/>
      <c r="P162" s="236"/>
      <c r="Q162" s="236"/>
      <c r="R162" s="236"/>
      <c r="S162" s="236"/>
      <c r="T162" s="2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171</v>
      </c>
      <c r="AU162" s="238" t="s">
        <v>81</v>
      </c>
      <c r="AV162" s="13" t="s">
        <v>81</v>
      </c>
      <c r="AW162" s="13" t="s">
        <v>33</v>
      </c>
      <c r="AX162" s="13" t="s">
        <v>72</v>
      </c>
      <c r="AY162" s="238" t="s">
        <v>162</v>
      </c>
    </row>
    <row r="163" s="13" customFormat="1">
      <c r="A163" s="13"/>
      <c r="B163" s="227"/>
      <c r="C163" s="228"/>
      <c r="D163" s="229" t="s">
        <v>171</v>
      </c>
      <c r="E163" s="230" t="s">
        <v>19</v>
      </c>
      <c r="F163" s="231" t="s">
        <v>826</v>
      </c>
      <c r="G163" s="228"/>
      <c r="H163" s="232">
        <v>-28.702999999999999</v>
      </c>
      <c r="I163" s="233"/>
      <c r="J163" s="228"/>
      <c r="K163" s="228"/>
      <c r="L163" s="234"/>
      <c r="M163" s="235"/>
      <c r="N163" s="236"/>
      <c r="O163" s="236"/>
      <c r="P163" s="236"/>
      <c r="Q163" s="236"/>
      <c r="R163" s="236"/>
      <c r="S163" s="236"/>
      <c r="T163" s="23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8" t="s">
        <v>171</v>
      </c>
      <c r="AU163" s="238" t="s">
        <v>81</v>
      </c>
      <c r="AV163" s="13" t="s">
        <v>81</v>
      </c>
      <c r="AW163" s="13" t="s">
        <v>33</v>
      </c>
      <c r="AX163" s="13" t="s">
        <v>72</v>
      </c>
      <c r="AY163" s="238" t="s">
        <v>162</v>
      </c>
    </row>
    <row r="164" s="13" customFormat="1">
      <c r="A164" s="13"/>
      <c r="B164" s="227"/>
      <c r="C164" s="228"/>
      <c r="D164" s="229" t="s">
        <v>171</v>
      </c>
      <c r="E164" s="230" t="s">
        <v>19</v>
      </c>
      <c r="F164" s="231" t="s">
        <v>827</v>
      </c>
      <c r="G164" s="228"/>
      <c r="H164" s="232">
        <v>-1.6759999999999999</v>
      </c>
      <c r="I164" s="233"/>
      <c r="J164" s="228"/>
      <c r="K164" s="228"/>
      <c r="L164" s="234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8" t="s">
        <v>171</v>
      </c>
      <c r="AU164" s="238" t="s">
        <v>81</v>
      </c>
      <c r="AV164" s="13" t="s">
        <v>81</v>
      </c>
      <c r="AW164" s="13" t="s">
        <v>33</v>
      </c>
      <c r="AX164" s="13" t="s">
        <v>72</v>
      </c>
      <c r="AY164" s="238" t="s">
        <v>162</v>
      </c>
    </row>
    <row r="165" s="13" customFormat="1">
      <c r="A165" s="13"/>
      <c r="B165" s="227"/>
      <c r="C165" s="228"/>
      <c r="D165" s="229" t="s">
        <v>171</v>
      </c>
      <c r="E165" s="230" t="s">
        <v>19</v>
      </c>
      <c r="F165" s="231" t="s">
        <v>328</v>
      </c>
      <c r="G165" s="228"/>
      <c r="H165" s="232">
        <v>13.65</v>
      </c>
      <c r="I165" s="233"/>
      <c r="J165" s="228"/>
      <c r="K165" s="228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171</v>
      </c>
      <c r="AU165" s="238" t="s">
        <v>81</v>
      </c>
      <c r="AV165" s="13" t="s">
        <v>81</v>
      </c>
      <c r="AW165" s="13" t="s">
        <v>33</v>
      </c>
      <c r="AX165" s="13" t="s">
        <v>72</v>
      </c>
      <c r="AY165" s="238" t="s">
        <v>162</v>
      </c>
    </row>
    <row r="166" s="14" customFormat="1">
      <c r="A166" s="14"/>
      <c r="B166" s="239"/>
      <c r="C166" s="240"/>
      <c r="D166" s="229" t="s">
        <v>171</v>
      </c>
      <c r="E166" s="241" t="s">
        <v>19</v>
      </c>
      <c r="F166" s="242" t="s">
        <v>174</v>
      </c>
      <c r="G166" s="240"/>
      <c r="H166" s="243">
        <v>80.216999999999999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9" t="s">
        <v>171</v>
      </c>
      <c r="AU166" s="249" t="s">
        <v>81</v>
      </c>
      <c r="AV166" s="14" t="s">
        <v>169</v>
      </c>
      <c r="AW166" s="14" t="s">
        <v>33</v>
      </c>
      <c r="AX166" s="14" t="s">
        <v>79</v>
      </c>
      <c r="AY166" s="249" t="s">
        <v>162</v>
      </c>
    </row>
    <row r="167" s="2" customFormat="1" ht="16.5" customHeight="1">
      <c r="A167" s="39"/>
      <c r="B167" s="40"/>
      <c r="C167" s="260" t="s">
        <v>335</v>
      </c>
      <c r="D167" s="260" t="s">
        <v>330</v>
      </c>
      <c r="E167" s="261" t="s">
        <v>331</v>
      </c>
      <c r="F167" s="262" t="s">
        <v>332</v>
      </c>
      <c r="G167" s="263" t="s">
        <v>315</v>
      </c>
      <c r="H167" s="264">
        <v>144.39099999999999</v>
      </c>
      <c r="I167" s="265"/>
      <c r="J167" s="266">
        <f>ROUND(I167*H167,2)</f>
        <v>0</v>
      </c>
      <c r="K167" s="262" t="s">
        <v>168</v>
      </c>
      <c r="L167" s="267"/>
      <c r="M167" s="268" t="s">
        <v>19</v>
      </c>
      <c r="N167" s="269" t="s">
        <v>43</v>
      </c>
      <c r="O167" s="85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5" t="s">
        <v>201</v>
      </c>
      <c r="AT167" s="225" t="s">
        <v>330</v>
      </c>
      <c r="AU167" s="225" t="s">
        <v>81</v>
      </c>
      <c r="AY167" s="18" t="s">
        <v>162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8" t="s">
        <v>79</v>
      </c>
      <c r="BK167" s="226">
        <f>ROUND(I167*H167,2)</f>
        <v>0</v>
      </c>
      <c r="BL167" s="18" t="s">
        <v>169</v>
      </c>
      <c r="BM167" s="225" t="s">
        <v>828</v>
      </c>
    </row>
    <row r="168" s="13" customFormat="1">
      <c r="A168" s="13"/>
      <c r="B168" s="227"/>
      <c r="C168" s="228"/>
      <c r="D168" s="229" t="s">
        <v>171</v>
      </c>
      <c r="E168" s="228"/>
      <c r="F168" s="231" t="s">
        <v>829</v>
      </c>
      <c r="G168" s="228"/>
      <c r="H168" s="232">
        <v>144.39099999999999</v>
      </c>
      <c r="I168" s="233"/>
      <c r="J168" s="228"/>
      <c r="K168" s="228"/>
      <c r="L168" s="234"/>
      <c r="M168" s="235"/>
      <c r="N168" s="236"/>
      <c r="O168" s="236"/>
      <c r="P168" s="236"/>
      <c r="Q168" s="236"/>
      <c r="R168" s="236"/>
      <c r="S168" s="236"/>
      <c r="T168" s="23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8" t="s">
        <v>171</v>
      </c>
      <c r="AU168" s="238" t="s">
        <v>81</v>
      </c>
      <c r="AV168" s="13" t="s">
        <v>81</v>
      </c>
      <c r="AW168" s="13" t="s">
        <v>4</v>
      </c>
      <c r="AX168" s="13" t="s">
        <v>79</v>
      </c>
      <c r="AY168" s="238" t="s">
        <v>162</v>
      </c>
    </row>
    <row r="169" s="2" customFormat="1">
      <c r="A169" s="39"/>
      <c r="B169" s="40"/>
      <c r="C169" s="214" t="s">
        <v>343</v>
      </c>
      <c r="D169" s="214" t="s">
        <v>164</v>
      </c>
      <c r="E169" s="215" t="s">
        <v>336</v>
      </c>
      <c r="F169" s="216" t="s">
        <v>337</v>
      </c>
      <c r="G169" s="217" t="s">
        <v>101</v>
      </c>
      <c r="H169" s="218">
        <v>20.869</v>
      </c>
      <c r="I169" s="219"/>
      <c r="J169" s="220">
        <f>ROUND(I169*H169,2)</f>
        <v>0</v>
      </c>
      <c r="K169" s="216" t="s">
        <v>168</v>
      </c>
      <c r="L169" s="45"/>
      <c r="M169" s="221" t="s">
        <v>19</v>
      </c>
      <c r="N169" s="222" t="s">
        <v>43</v>
      </c>
      <c r="O169" s="85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5" t="s">
        <v>169</v>
      </c>
      <c r="AT169" s="225" t="s">
        <v>164</v>
      </c>
      <c r="AU169" s="225" t="s">
        <v>81</v>
      </c>
      <c r="AY169" s="18" t="s">
        <v>162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8" t="s">
        <v>79</v>
      </c>
      <c r="BK169" s="226">
        <f>ROUND(I169*H169,2)</f>
        <v>0</v>
      </c>
      <c r="BL169" s="18" t="s">
        <v>169</v>
      </c>
      <c r="BM169" s="225" t="s">
        <v>830</v>
      </c>
    </row>
    <row r="170" s="13" customFormat="1">
      <c r="A170" s="13"/>
      <c r="B170" s="227"/>
      <c r="C170" s="228"/>
      <c r="D170" s="229" t="s">
        <v>171</v>
      </c>
      <c r="E170" s="230" t="s">
        <v>19</v>
      </c>
      <c r="F170" s="231" t="s">
        <v>831</v>
      </c>
      <c r="G170" s="228"/>
      <c r="H170" s="232">
        <v>15.367000000000001</v>
      </c>
      <c r="I170" s="233"/>
      <c r="J170" s="228"/>
      <c r="K170" s="228"/>
      <c r="L170" s="234"/>
      <c r="M170" s="235"/>
      <c r="N170" s="236"/>
      <c r="O170" s="236"/>
      <c r="P170" s="236"/>
      <c r="Q170" s="236"/>
      <c r="R170" s="236"/>
      <c r="S170" s="236"/>
      <c r="T170" s="23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8" t="s">
        <v>171</v>
      </c>
      <c r="AU170" s="238" t="s">
        <v>81</v>
      </c>
      <c r="AV170" s="13" t="s">
        <v>81</v>
      </c>
      <c r="AW170" s="13" t="s">
        <v>33</v>
      </c>
      <c r="AX170" s="13" t="s">
        <v>72</v>
      </c>
      <c r="AY170" s="238" t="s">
        <v>162</v>
      </c>
    </row>
    <row r="171" s="13" customFormat="1">
      <c r="A171" s="13"/>
      <c r="B171" s="227"/>
      <c r="C171" s="228"/>
      <c r="D171" s="229" t="s">
        <v>171</v>
      </c>
      <c r="E171" s="230" t="s">
        <v>19</v>
      </c>
      <c r="F171" s="231" t="s">
        <v>827</v>
      </c>
      <c r="G171" s="228"/>
      <c r="H171" s="232">
        <v>-1.6759999999999999</v>
      </c>
      <c r="I171" s="233"/>
      <c r="J171" s="228"/>
      <c r="K171" s="228"/>
      <c r="L171" s="234"/>
      <c r="M171" s="235"/>
      <c r="N171" s="236"/>
      <c r="O171" s="236"/>
      <c r="P171" s="236"/>
      <c r="Q171" s="236"/>
      <c r="R171" s="236"/>
      <c r="S171" s="236"/>
      <c r="T171" s="23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8" t="s">
        <v>171</v>
      </c>
      <c r="AU171" s="238" t="s">
        <v>81</v>
      </c>
      <c r="AV171" s="13" t="s">
        <v>81</v>
      </c>
      <c r="AW171" s="13" t="s">
        <v>33</v>
      </c>
      <c r="AX171" s="13" t="s">
        <v>72</v>
      </c>
      <c r="AY171" s="238" t="s">
        <v>162</v>
      </c>
    </row>
    <row r="172" s="15" customFormat="1">
      <c r="A172" s="15"/>
      <c r="B172" s="250"/>
      <c r="C172" s="251"/>
      <c r="D172" s="229" t="s">
        <v>171</v>
      </c>
      <c r="E172" s="252" t="s">
        <v>19</v>
      </c>
      <c r="F172" s="253" t="s">
        <v>254</v>
      </c>
      <c r="G172" s="251"/>
      <c r="H172" s="252" t="s">
        <v>19</v>
      </c>
      <c r="I172" s="254"/>
      <c r="J172" s="251"/>
      <c r="K172" s="251"/>
      <c r="L172" s="255"/>
      <c r="M172" s="256"/>
      <c r="N172" s="257"/>
      <c r="O172" s="257"/>
      <c r="P172" s="257"/>
      <c r="Q172" s="257"/>
      <c r="R172" s="257"/>
      <c r="S172" s="257"/>
      <c r="T172" s="25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9" t="s">
        <v>171</v>
      </c>
      <c r="AU172" s="259" t="s">
        <v>81</v>
      </c>
      <c r="AV172" s="15" t="s">
        <v>79</v>
      </c>
      <c r="AW172" s="15" t="s">
        <v>33</v>
      </c>
      <c r="AX172" s="15" t="s">
        <v>72</v>
      </c>
      <c r="AY172" s="259" t="s">
        <v>162</v>
      </c>
    </row>
    <row r="173" s="13" customFormat="1">
      <c r="A173" s="13"/>
      <c r="B173" s="227"/>
      <c r="C173" s="228"/>
      <c r="D173" s="229" t="s">
        <v>171</v>
      </c>
      <c r="E173" s="230" t="s">
        <v>19</v>
      </c>
      <c r="F173" s="231" t="s">
        <v>341</v>
      </c>
      <c r="G173" s="228"/>
      <c r="H173" s="232">
        <v>7.1779999999999999</v>
      </c>
      <c r="I173" s="233"/>
      <c r="J173" s="228"/>
      <c r="K173" s="228"/>
      <c r="L173" s="234"/>
      <c r="M173" s="235"/>
      <c r="N173" s="236"/>
      <c r="O173" s="236"/>
      <c r="P173" s="236"/>
      <c r="Q173" s="236"/>
      <c r="R173" s="236"/>
      <c r="S173" s="236"/>
      <c r="T173" s="23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8" t="s">
        <v>171</v>
      </c>
      <c r="AU173" s="238" t="s">
        <v>81</v>
      </c>
      <c r="AV173" s="13" t="s">
        <v>81</v>
      </c>
      <c r="AW173" s="13" t="s">
        <v>33</v>
      </c>
      <c r="AX173" s="13" t="s">
        <v>72</v>
      </c>
      <c r="AY173" s="238" t="s">
        <v>162</v>
      </c>
    </row>
    <row r="174" s="14" customFormat="1">
      <c r="A174" s="14"/>
      <c r="B174" s="239"/>
      <c r="C174" s="240"/>
      <c r="D174" s="229" t="s">
        <v>171</v>
      </c>
      <c r="E174" s="241" t="s">
        <v>112</v>
      </c>
      <c r="F174" s="242" t="s">
        <v>174</v>
      </c>
      <c r="G174" s="240"/>
      <c r="H174" s="243">
        <v>20.869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9" t="s">
        <v>171</v>
      </c>
      <c r="AU174" s="249" t="s">
        <v>81</v>
      </c>
      <c r="AV174" s="14" t="s">
        <v>169</v>
      </c>
      <c r="AW174" s="14" t="s">
        <v>33</v>
      </c>
      <c r="AX174" s="14" t="s">
        <v>79</v>
      </c>
      <c r="AY174" s="249" t="s">
        <v>162</v>
      </c>
    </row>
    <row r="175" s="2" customFormat="1" ht="16.5" customHeight="1">
      <c r="A175" s="39"/>
      <c r="B175" s="40"/>
      <c r="C175" s="260" t="s">
        <v>349</v>
      </c>
      <c r="D175" s="260" t="s">
        <v>330</v>
      </c>
      <c r="E175" s="261" t="s">
        <v>344</v>
      </c>
      <c r="F175" s="262" t="s">
        <v>345</v>
      </c>
      <c r="G175" s="263" t="s">
        <v>315</v>
      </c>
      <c r="H175" s="264">
        <v>37.564</v>
      </c>
      <c r="I175" s="265"/>
      <c r="J175" s="266">
        <f>ROUND(I175*H175,2)</f>
        <v>0</v>
      </c>
      <c r="K175" s="262" t="s">
        <v>168</v>
      </c>
      <c r="L175" s="267"/>
      <c r="M175" s="268" t="s">
        <v>19</v>
      </c>
      <c r="N175" s="269" t="s">
        <v>43</v>
      </c>
      <c r="O175" s="85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5" t="s">
        <v>201</v>
      </c>
      <c r="AT175" s="225" t="s">
        <v>330</v>
      </c>
      <c r="AU175" s="225" t="s">
        <v>81</v>
      </c>
      <c r="AY175" s="18" t="s">
        <v>162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8" t="s">
        <v>79</v>
      </c>
      <c r="BK175" s="226">
        <f>ROUND(I175*H175,2)</f>
        <v>0</v>
      </c>
      <c r="BL175" s="18" t="s">
        <v>169</v>
      </c>
      <c r="BM175" s="225" t="s">
        <v>832</v>
      </c>
    </row>
    <row r="176" s="13" customFormat="1">
      <c r="A176" s="13"/>
      <c r="B176" s="227"/>
      <c r="C176" s="228"/>
      <c r="D176" s="229" t="s">
        <v>171</v>
      </c>
      <c r="E176" s="228"/>
      <c r="F176" s="231" t="s">
        <v>833</v>
      </c>
      <c r="G176" s="228"/>
      <c r="H176" s="232">
        <v>37.564</v>
      </c>
      <c r="I176" s="233"/>
      <c r="J176" s="228"/>
      <c r="K176" s="228"/>
      <c r="L176" s="234"/>
      <c r="M176" s="235"/>
      <c r="N176" s="236"/>
      <c r="O176" s="236"/>
      <c r="P176" s="236"/>
      <c r="Q176" s="236"/>
      <c r="R176" s="236"/>
      <c r="S176" s="236"/>
      <c r="T176" s="23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8" t="s">
        <v>171</v>
      </c>
      <c r="AU176" s="238" t="s">
        <v>81</v>
      </c>
      <c r="AV176" s="13" t="s">
        <v>81</v>
      </c>
      <c r="AW176" s="13" t="s">
        <v>4</v>
      </c>
      <c r="AX176" s="13" t="s">
        <v>79</v>
      </c>
      <c r="AY176" s="238" t="s">
        <v>162</v>
      </c>
    </row>
    <row r="177" s="12" customFormat="1" ht="22.8" customHeight="1">
      <c r="A177" s="12"/>
      <c r="B177" s="198"/>
      <c r="C177" s="199"/>
      <c r="D177" s="200" t="s">
        <v>71</v>
      </c>
      <c r="E177" s="212" t="s">
        <v>178</v>
      </c>
      <c r="F177" s="212" t="s">
        <v>348</v>
      </c>
      <c r="G177" s="199"/>
      <c r="H177" s="199"/>
      <c r="I177" s="202"/>
      <c r="J177" s="213">
        <f>BK177</f>
        <v>0</v>
      </c>
      <c r="K177" s="199"/>
      <c r="L177" s="204"/>
      <c r="M177" s="205"/>
      <c r="N177" s="206"/>
      <c r="O177" s="206"/>
      <c r="P177" s="207">
        <f>SUM(P178:P182)</f>
        <v>0</v>
      </c>
      <c r="Q177" s="206"/>
      <c r="R177" s="207">
        <f>SUM(R178:R182)</f>
        <v>0</v>
      </c>
      <c r="S177" s="206"/>
      <c r="T177" s="208">
        <f>SUM(T178:T182)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9" t="s">
        <v>79</v>
      </c>
      <c r="AT177" s="210" t="s">
        <v>71</v>
      </c>
      <c r="AU177" s="210" t="s">
        <v>79</v>
      </c>
      <c r="AY177" s="209" t="s">
        <v>162</v>
      </c>
      <c r="BK177" s="211">
        <f>SUM(BK178:BK182)</f>
        <v>0</v>
      </c>
    </row>
    <row r="178" s="2" customFormat="1" ht="16.5" customHeight="1">
      <c r="A178" s="39"/>
      <c r="B178" s="40"/>
      <c r="C178" s="214" t="s">
        <v>353</v>
      </c>
      <c r="D178" s="214" t="s">
        <v>164</v>
      </c>
      <c r="E178" s="215" t="s">
        <v>350</v>
      </c>
      <c r="F178" s="216" t="s">
        <v>351</v>
      </c>
      <c r="G178" s="217" t="s">
        <v>97</v>
      </c>
      <c r="H178" s="218">
        <v>25.399999999999999</v>
      </c>
      <c r="I178" s="219"/>
      <c r="J178" s="220">
        <f>ROUND(I178*H178,2)</f>
        <v>0</v>
      </c>
      <c r="K178" s="216" t="s">
        <v>168</v>
      </c>
      <c r="L178" s="45"/>
      <c r="M178" s="221" t="s">
        <v>19</v>
      </c>
      <c r="N178" s="222" t="s">
        <v>43</v>
      </c>
      <c r="O178" s="85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5" t="s">
        <v>169</v>
      </c>
      <c r="AT178" s="225" t="s">
        <v>164</v>
      </c>
      <c r="AU178" s="225" t="s">
        <v>81</v>
      </c>
      <c r="AY178" s="18" t="s">
        <v>162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8" t="s">
        <v>79</v>
      </c>
      <c r="BK178" s="226">
        <f>ROUND(I178*H178,2)</f>
        <v>0</v>
      </c>
      <c r="BL178" s="18" t="s">
        <v>169</v>
      </c>
      <c r="BM178" s="225" t="s">
        <v>834</v>
      </c>
    </row>
    <row r="179" s="13" customFormat="1">
      <c r="A179" s="13"/>
      <c r="B179" s="227"/>
      <c r="C179" s="228"/>
      <c r="D179" s="229" t="s">
        <v>171</v>
      </c>
      <c r="E179" s="230" t="s">
        <v>19</v>
      </c>
      <c r="F179" s="231" t="s">
        <v>754</v>
      </c>
      <c r="G179" s="228"/>
      <c r="H179" s="232">
        <v>25.399999999999999</v>
      </c>
      <c r="I179" s="233"/>
      <c r="J179" s="228"/>
      <c r="K179" s="228"/>
      <c r="L179" s="234"/>
      <c r="M179" s="235"/>
      <c r="N179" s="236"/>
      <c r="O179" s="236"/>
      <c r="P179" s="236"/>
      <c r="Q179" s="236"/>
      <c r="R179" s="236"/>
      <c r="S179" s="236"/>
      <c r="T179" s="23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8" t="s">
        <v>171</v>
      </c>
      <c r="AU179" s="238" t="s">
        <v>81</v>
      </c>
      <c r="AV179" s="13" t="s">
        <v>81</v>
      </c>
      <c r="AW179" s="13" t="s">
        <v>33</v>
      </c>
      <c r="AX179" s="13" t="s">
        <v>79</v>
      </c>
      <c r="AY179" s="238" t="s">
        <v>162</v>
      </c>
    </row>
    <row r="180" s="2" customFormat="1" ht="16.5" customHeight="1">
      <c r="A180" s="39"/>
      <c r="B180" s="40"/>
      <c r="C180" s="214" t="s">
        <v>360</v>
      </c>
      <c r="D180" s="214" t="s">
        <v>164</v>
      </c>
      <c r="E180" s="215" t="s">
        <v>354</v>
      </c>
      <c r="F180" s="216" t="s">
        <v>355</v>
      </c>
      <c r="G180" s="217" t="s">
        <v>97</v>
      </c>
      <c r="H180" s="218">
        <v>50.799999999999997</v>
      </c>
      <c r="I180" s="219"/>
      <c r="J180" s="220">
        <f>ROUND(I180*H180,2)</f>
        <v>0</v>
      </c>
      <c r="K180" s="216" t="s">
        <v>168</v>
      </c>
      <c r="L180" s="45"/>
      <c r="M180" s="221" t="s">
        <v>19</v>
      </c>
      <c r="N180" s="222" t="s">
        <v>43</v>
      </c>
      <c r="O180" s="85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5" t="s">
        <v>169</v>
      </c>
      <c r="AT180" s="225" t="s">
        <v>164</v>
      </c>
      <c r="AU180" s="225" t="s">
        <v>81</v>
      </c>
      <c r="AY180" s="18" t="s">
        <v>162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8" t="s">
        <v>79</v>
      </c>
      <c r="BK180" s="226">
        <f>ROUND(I180*H180,2)</f>
        <v>0</v>
      </c>
      <c r="BL180" s="18" t="s">
        <v>169</v>
      </c>
      <c r="BM180" s="225" t="s">
        <v>835</v>
      </c>
    </row>
    <row r="181" s="15" customFormat="1">
      <c r="A181" s="15"/>
      <c r="B181" s="250"/>
      <c r="C181" s="251"/>
      <c r="D181" s="229" t="s">
        <v>171</v>
      </c>
      <c r="E181" s="252" t="s">
        <v>19</v>
      </c>
      <c r="F181" s="253" t="s">
        <v>357</v>
      </c>
      <c r="G181" s="251"/>
      <c r="H181" s="252" t="s">
        <v>19</v>
      </c>
      <c r="I181" s="254"/>
      <c r="J181" s="251"/>
      <c r="K181" s="251"/>
      <c r="L181" s="255"/>
      <c r="M181" s="256"/>
      <c r="N181" s="257"/>
      <c r="O181" s="257"/>
      <c r="P181" s="257"/>
      <c r="Q181" s="257"/>
      <c r="R181" s="257"/>
      <c r="S181" s="257"/>
      <c r="T181" s="258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9" t="s">
        <v>171</v>
      </c>
      <c r="AU181" s="259" t="s">
        <v>81</v>
      </c>
      <c r="AV181" s="15" t="s">
        <v>79</v>
      </c>
      <c r="AW181" s="15" t="s">
        <v>33</v>
      </c>
      <c r="AX181" s="15" t="s">
        <v>72</v>
      </c>
      <c r="AY181" s="259" t="s">
        <v>162</v>
      </c>
    </row>
    <row r="182" s="13" customFormat="1">
      <c r="A182" s="13"/>
      <c r="B182" s="227"/>
      <c r="C182" s="228"/>
      <c r="D182" s="229" t="s">
        <v>171</v>
      </c>
      <c r="E182" s="230" t="s">
        <v>19</v>
      </c>
      <c r="F182" s="231" t="s">
        <v>836</v>
      </c>
      <c r="G182" s="228"/>
      <c r="H182" s="232">
        <v>50.799999999999997</v>
      </c>
      <c r="I182" s="233"/>
      <c r="J182" s="228"/>
      <c r="K182" s="228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171</v>
      </c>
      <c r="AU182" s="238" t="s">
        <v>81</v>
      </c>
      <c r="AV182" s="13" t="s">
        <v>81</v>
      </c>
      <c r="AW182" s="13" t="s">
        <v>33</v>
      </c>
      <c r="AX182" s="13" t="s">
        <v>79</v>
      </c>
      <c r="AY182" s="238" t="s">
        <v>162</v>
      </c>
    </row>
    <row r="183" s="12" customFormat="1" ht="22.8" customHeight="1">
      <c r="A183" s="12"/>
      <c r="B183" s="198"/>
      <c r="C183" s="199"/>
      <c r="D183" s="200" t="s">
        <v>71</v>
      </c>
      <c r="E183" s="212" t="s">
        <v>169</v>
      </c>
      <c r="F183" s="212" t="s">
        <v>365</v>
      </c>
      <c r="G183" s="199"/>
      <c r="H183" s="199"/>
      <c r="I183" s="202"/>
      <c r="J183" s="213">
        <f>BK183</f>
        <v>0</v>
      </c>
      <c r="K183" s="199"/>
      <c r="L183" s="204"/>
      <c r="M183" s="205"/>
      <c r="N183" s="206"/>
      <c r="O183" s="206"/>
      <c r="P183" s="207">
        <f>SUM(P184:P193)</f>
        <v>0</v>
      </c>
      <c r="Q183" s="206"/>
      <c r="R183" s="207">
        <f>SUM(R184:R193)</f>
        <v>0.16780000000000001</v>
      </c>
      <c r="S183" s="206"/>
      <c r="T183" s="208">
        <f>SUM(T184:T193)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9" t="s">
        <v>79</v>
      </c>
      <c r="AT183" s="210" t="s">
        <v>71</v>
      </c>
      <c r="AU183" s="210" t="s">
        <v>79</v>
      </c>
      <c r="AY183" s="209" t="s">
        <v>162</v>
      </c>
      <c r="BK183" s="211">
        <f>SUM(BK184:BK193)</f>
        <v>0</v>
      </c>
    </row>
    <row r="184" s="2" customFormat="1" ht="21.75" customHeight="1">
      <c r="A184" s="39"/>
      <c r="B184" s="40"/>
      <c r="C184" s="214" t="s">
        <v>366</v>
      </c>
      <c r="D184" s="214" t="s">
        <v>164</v>
      </c>
      <c r="E184" s="215" t="s">
        <v>372</v>
      </c>
      <c r="F184" s="216" t="s">
        <v>373</v>
      </c>
      <c r="G184" s="217" t="s">
        <v>101</v>
      </c>
      <c r="H184" s="218">
        <v>7.8339999999999996</v>
      </c>
      <c r="I184" s="219"/>
      <c r="J184" s="220">
        <f>ROUND(I184*H184,2)</f>
        <v>0</v>
      </c>
      <c r="K184" s="216" t="s">
        <v>168</v>
      </c>
      <c r="L184" s="45"/>
      <c r="M184" s="221" t="s">
        <v>19</v>
      </c>
      <c r="N184" s="222" t="s">
        <v>43</v>
      </c>
      <c r="O184" s="85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5" t="s">
        <v>169</v>
      </c>
      <c r="AT184" s="225" t="s">
        <v>164</v>
      </c>
      <c r="AU184" s="225" t="s">
        <v>81</v>
      </c>
      <c r="AY184" s="18" t="s">
        <v>162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8" t="s">
        <v>79</v>
      </c>
      <c r="BK184" s="226">
        <f>ROUND(I184*H184,2)</f>
        <v>0</v>
      </c>
      <c r="BL184" s="18" t="s">
        <v>169</v>
      </c>
      <c r="BM184" s="225" t="s">
        <v>837</v>
      </c>
    </row>
    <row r="185" s="13" customFormat="1">
      <c r="A185" s="13"/>
      <c r="B185" s="227"/>
      <c r="C185" s="228"/>
      <c r="D185" s="229" t="s">
        <v>171</v>
      </c>
      <c r="E185" s="230" t="s">
        <v>19</v>
      </c>
      <c r="F185" s="231" t="s">
        <v>838</v>
      </c>
      <c r="G185" s="228"/>
      <c r="H185" s="232">
        <v>4.1909999999999998</v>
      </c>
      <c r="I185" s="233"/>
      <c r="J185" s="228"/>
      <c r="K185" s="228"/>
      <c r="L185" s="234"/>
      <c r="M185" s="235"/>
      <c r="N185" s="236"/>
      <c r="O185" s="236"/>
      <c r="P185" s="236"/>
      <c r="Q185" s="236"/>
      <c r="R185" s="236"/>
      <c r="S185" s="236"/>
      <c r="T185" s="23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8" t="s">
        <v>171</v>
      </c>
      <c r="AU185" s="238" t="s">
        <v>81</v>
      </c>
      <c r="AV185" s="13" t="s">
        <v>81</v>
      </c>
      <c r="AW185" s="13" t="s">
        <v>33</v>
      </c>
      <c r="AX185" s="13" t="s">
        <v>72</v>
      </c>
      <c r="AY185" s="238" t="s">
        <v>162</v>
      </c>
    </row>
    <row r="186" s="15" customFormat="1">
      <c r="A186" s="15"/>
      <c r="B186" s="250"/>
      <c r="C186" s="251"/>
      <c r="D186" s="229" t="s">
        <v>171</v>
      </c>
      <c r="E186" s="252" t="s">
        <v>19</v>
      </c>
      <c r="F186" s="253" t="s">
        <v>254</v>
      </c>
      <c r="G186" s="251"/>
      <c r="H186" s="252" t="s">
        <v>19</v>
      </c>
      <c r="I186" s="254"/>
      <c r="J186" s="251"/>
      <c r="K186" s="251"/>
      <c r="L186" s="255"/>
      <c r="M186" s="256"/>
      <c r="N186" s="257"/>
      <c r="O186" s="257"/>
      <c r="P186" s="257"/>
      <c r="Q186" s="257"/>
      <c r="R186" s="257"/>
      <c r="S186" s="257"/>
      <c r="T186" s="258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9" t="s">
        <v>171</v>
      </c>
      <c r="AU186" s="259" t="s">
        <v>81</v>
      </c>
      <c r="AV186" s="15" t="s">
        <v>79</v>
      </c>
      <c r="AW186" s="15" t="s">
        <v>33</v>
      </c>
      <c r="AX186" s="15" t="s">
        <v>72</v>
      </c>
      <c r="AY186" s="259" t="s">
        <v>162</v>
      </c>
    </row>
    <row r="187" s="13" customFormat="1">
      <c r="A187" s="13"/>
      <c r="B187" s="227"/>
      <c r="C187" s="228"/>
      <c r="D187" s="229" t="s">
        <v>171</v>
      </c>
      <c r="E187" s="230" t="s">
        <v>19</v>
      </c>
      <c r="F187" s="231" t="s">
        <v>377</v>
      </c>
      <c r="G187" s="228"/>
      <c r="H187" s="232">
        <v>2.3929999999999998</v>
      </c>
      <c r="I187" s="233"/>
      <c r="J187" s="228"/>
      <c r="K187" s="228"/>
      <c r="L187" s="234"/>
      <c r="M187" s="235"/>
      <c r="N187" s="236"/>
      <c r="O187" s="236"/>
      <c r="P187" s="236"/>
      <c r="Q187" s="236"/>
      <c r="R187" s="236"/>
      <c r="S187" s="236"/>
      <c r="T187" s="23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8" t="s">
        <v>171</v>
      </c>
      <c r="AU187" s="238" t="s">
        <v>81</v>
      </c>
      <c r="AV187" s="13" t="s">
        <v>81</v>
      </c>
      <c r="AW187" s="13" t="s">
        <v>33</v>
      </c>
      <c r="AX187" s="13" t="s">
        <v>72</v>
      </c>
      <c r="AY187" s="238" t="s">
        <v>162</v>
      </c>
    </row>
    <row r="188" s="15" customFormat="1">
      <c r="A188" s="15"/>
      <c r="B188" s="250"/>
      <c r="C188" s="251"/>
      <c r="D188" s="229" t="s">
        <v>171</v>
      </c>
      <c r="E188" s="252" t="s">
        <v>19</v>
      </c>
      <c r="F188" s="253" t="s">
        <v>379</v>
      </c>
      <c r="G188" s="251"/>
      <c r="H188" s="252" t="s">
        <v>19</v>
      </c>
      <c r="I188" s="254"/>
      <c r="J188" s="251"/>
      <c r="K188" s="251"/>
      <c r="L188" s="255"/>
      <c r="M188" s="256"/>
      <c r="N188" s="257"/>
      <c r="O188" s="257"/>
      <c r="P188" s="257"/>
      <c r="Q188" s="257"/>
      <c r="R188" s="257"/>
      <c r="S188" s="257"/>
      <c r="T188" s="258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9" t="s">
        <v>171</v>
      </c>
      <c r="AU188" s="259" t="s">
        <v>81</v>
      </c>
      <c r="AV188" s="15" t="s">
        <v>79</v>
      </c>
      <c r="AW188" s="15" t="s">
        <v>33</v>
      </c>
      <c r="AX188" s="15" t="s">
        <v>72</v>
      </c>
      <c r="AY188" s="259" t="s">
        <v>162</v>
      </c>
    </row>
    <row r="189" s="13" customFormat="1">
      <c r="A189" s="13"/>
      <c r="B189" s="227"/>
      <c r="C189" s="228"/>
      <c r="D189" s="229" t="s">
        <v>171</v>
      </c>
      <c r="E189" s="230" t="s">
        <v>19</v>
      </c>
      <c r="F189" s="231" t="s">
        <v>839</v>
      </c>
      <c r="G189" s="228"/>
      <c r="H189" s="232">
        <v>1.25</v>
      </c>
      <c r="I189" s="233"/>
      <c r="J189" s="228"/>
      <c r="K189" s="228"/>
      <c r="L189" s="234"/>
      <c r="M189" s="235"/>
      <c r="N189" s="236"/>
      <c r="O189" s="236"/>
      <c r="P189" s="236"/>
      <c r="Q189" s="236"/>
      <c r="R189" s="236"/>
      <c r="S189" s="236"/>
      <c r="T189" s="23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8" t="s">
        <v>171</v>
      </c>
      <c r="AU189" s="238" t="s">
        <v>81</v>
      </c>
      <c r="AV189" s="13" t="s">
        <v>81</v>
      </c>
      <c r="AW189" s="13" t="s">
        <v>33</v>
      </c>
      <c r="AX189" s="13" t="s">
        <v>72</v>
      </c>
      <c r="AY189" s="238" t="s">
        <v>162</v>
      </c>
    </row>
    <row r="190" s="14" customFormat="1">
      <c r="A190" s="14"/>
      <c r="B190" s="239"/>
      <c r="C190" s="240"/>
      <c r="D190" s="229" t="s">
        <v>171</v>
      </c>
      <c r="E190" s="241" t="s">
        <v>116</v>
      </c>
      <c r="F190" s="242" t="s">
        <v>174</v>
      </c>
      <c r="G190" s="240"/>
      <c r="H190" s="243">
        <v>7.8339999999999996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9" t="s">
        <v>171</v>
      </c>
      <c r="AU190" s="249" t="s">
        <v>81</v>
      </c>
      <c r="AV190" s="14" t="s">
        <v>169</v>
      </c>
      <c r="AW190" s="14" t="s">
        <v>33</v>
      </c>
      <c r="AX190" s="14" t="s">
        <v>79</v>
      </c>
      <c r="AY190" s="249" t="s">
        <v>162</v>
      </c>
    </row>
    <row r="191" s="2" customFormat="1" ht="16.5" customHeight="1">
      <c r="A191" s="39"/>
      <c r="B191" s="40"/>
      <c r="C191" s="214" t="s">
        <v>371</v>
      </c>
      <c r="D191" s="214" t="s">
        <v>164</v>
      </c>
      <c r="E191" s="215" t="s">
        <v>382</v>
      </c>
      <c r="F191" s="216" t="s">
        <v>383</v>
      </c>
      <c r="G191" s="217" t="s">
        <v>208</v>
      </c>
      <c r="H191" s="218">
        <v>3</v>
      </c>
      <c r="I191" s="219"/>
      <c r="J191" s="220">
        <f>ROUND(I191*H191,2)</f>
        <v>0</v>
      </c>
      <c r="K191" s="216" t="s">
        <v>168</v>
      </c>
      <c r="L191" s="45"/>
      <c r="M191" s="221" t="s">
        <v>19</v>
      </c>
      <c r="N191" s="222" t="s">
        <v>43</v>
      </c>
      <c r="O191" s="85"/>
      <c r="P191" s="223">
        <f>O191*H191</f>
        <v>0</v>
      </c>
      <c r="Q191" s="223">
        <v>0.0066</v>
      </c>
      <c r="R191" s="223">
        <f>Q191*H191</f>
        <v>0.019799999999999998</v>
      </c>
      <c r="S191" s="223">
        <v>0</v>
      </c>
      <c r="T191" s="22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5" t="s">
        <v>169</v>
      </c>
      <c r="AT191" s="225" t="s">
        <v>164</v>
      </c>
      <c r="AU191" s="225" t="s">
        <v>81</v>
      </c>
      <c r="AY191" s="18" t="s">
        <v>162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8" t="s">
        <v>79</v>
      </c>
      <c r="BK191" s="226">
        <f>ROUND(I191*H191,2)</f>
        <v>0</v>
      </c>
      <c r="BL191" s="18" t="s">
        <v>169</v>
      </c>
      <c r="BM191" s="225" t="s">
        <v>840</v>
      </c>
    </row>
    <row r="192" s="2" customFormat="1" ht="16.5" customHeight="1">
      <c r="A192" s="39"/>
      <c r="B192" s="40"/>
      <c r="C192" s="260" t="s">
        <v>381</v>
      </c>
      <c r="D192" s="260" t="s">
        <v>330</v>
      </c>
      <c r="E192" s="261" t="s">
        <v>390</v>
      </c>
      <c r="F192" s="262" t="s">
        <v>391</v>
      </c>
      <c r="G192" s="263" t="s">
        <v>208</v>
      </c>
      <c r="H192" s="264">
        <v>2</v>
      </c>
      <c r="I192" s="265"/>
      <c r="J192" s="266">
        <f>ROUND(I192*H192,2)</f>
        <v>0</v>
      </c>
      <c r="K192" s="262" t="s">
        <v>168</v>
      </c>
      <c r="L192" s="267"/>
      <c r="M192" s="268" t="s">
        <v>19</v>
      </c>
      <c r="N192" s="269" t="s">
        <v>43</v>
      </c>
      <c r="O192" s="85"/>
      <c r="P192" s="223">
        <f>O192*H192</f>
        <v>0</v>
      </c>
      <c r="Q192" s="223">
        <v>0.040000000000000001</v>
      </c>
      <c r="R192" s="223">
        <f>Q192*H192</f>
        <v>0.080000000000000002</v>
      </c>
      <c r="S192" s="223">
        <v>0</v>
      </c>
      <c r="T192" s="224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5" t="s">
        <v>201</v>
      </c>
      <c r="AT192" s="225" t="s">
        <v>330</v>
      </c>
      <c r="AU192" s="225" t="s">
        <v>81</v>
      </c>
      <c r="AY192" s="18" t="s">
        <v>162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8" t="s">
        <v>79</v>
      </c>
      <c r="BK192" s="226">
        <f>ROUND(I192*H192,2)</f>
        <v>0</v>
      </c>
      <c r="BL192" s="18" t="s">
        <v>169</v>
      </c>
      <c r="BM192" s="225" t="s">
        <v>841</v>
      </c>
    </row>
    <row r="193" s="2" customFormat="1" ht="16.5" customHeight="1">
      <c r="A193" s="39"/>
      <c r="B193" s="40"/>
      <c r="C193" s="260" t="s">
        <v>385</v>
      </c>
      <c r="D193" s="260" t="s">
        <v>330</v>
      </c>
      <c r="E193" s="261" t="s">
        <v>400</v>
      </c>
      <c r="F193" s="262" t="s">
        <v>401</v>
      </c>
      <c r="G193" s="263" t="s">
        <v>208</v>
      </c>
      <c r="H193" s="264">
        <v>1</v>
      </c>
      <c r="I193" s="265"/>
      <c r="J193" s="266">
        <f>ROUND(I193*H193,2)</f>
        <v>0</v>
      </c>
      <c r="K193" s="262" t="s">
        <v>168</v>
      </c>
      <c r="L193" s="267"/>
      <c r="M193" s="268" t="s">
        <v>19</v>
      </c>
      <c r="N193" s="269" t="s">
        <v>43</v>
      </c>
      <c r="O193" s="85"/>
      <c r="P193" s="223">
        <f>O193*H193</f>
        <v>0</v>
      </c>
      <c r="Q193" s="223">
        <v>0.068000000000000005</v>
      </c>
      <c r="R193" s="223">
        <f>Q193*H193</f>
        <v>0.068000000000000005</v>
      </c>
      <c r="S193" s="223">
        <v>0</v>
      </c>
      <c r="T193" s="22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5" t="s">
        <v>201</v>
      </c>
      <c r="AT193" s="225" t="s">
        <v>330</v>
      </c>
      <c r="AU193" s="225" t="s">
        <v>81</v>
      </c>
      <c r="AY193" s="18" t="s">
        <v>162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8" t="s">
        <v>79</v>
      </c>
      <c r="BK193" s="226">
        <f>ROUND(I193*H193,2)</f>
        <v>0</v>
      </c>
      <c r="BL193" s="18" t="s">
        <v>169</v>
      </c>
      <c r="BM193" s="225" t="s">
        <v>842</v>
      </c>
    </row>
    <row r="194" s="12" customFormat="1" ht="22.8" customHeight="1">
      <c r="A194" s="12"/>
      <c r="B194" s="198"/>
      <c r="C194" s="199"/>
      <c r="D194" s="200" t="s">
        <v>71</v>
      </c>
      <c r="E194" s="212" t="s">
        <v>201</v>
      </c>
      <c r="F194" s="212" t="s">
        <v>403</v>
      </c>
      <c r="G194" s="199"/>
      <c r="H194" s="199"/>
      <c r="I194" s="202"/>
      <c r="J194" s="213">
        <f>BK194</f>
        <v>0</v>
      </c>
      <c r="K194" s="199"/>
      <c r="L194" s="204"/>
      <c r="M194" s="205"/>
      <c r="N194" s="206"/>
      <c r="O194" s="206"/>
      <c r="P194" s="207">
        <f>SUM(P195:P227)</f>
        <v>0</v>
      </c>
      <c r="Q194" s="206"/>
      <c r="R194" s="207">
        <f>SUM(R195:R227)</f>
        <v>7.2492400000000004</v>
      </c>
      <c r="S194" s="206"/>
      <c r="T194" s="208">
        <f>SUM(T195:T227)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9" t="s">
        <v>79</v>
      </c>
      <c r="AT194" s="210" t="s">
        <v>71</v>
      </c>
      <c r="AU194" s="210" t="s">
        <v>79</v>
      </c>
      <c r="AY194" s="209" t="s">
        <v>162</v>
      </c>
      <c r="BK194" s="211">
        <f>SUM(BK195:BK227)</f>
        <v>0</v>
      </c>
    </row>
    <row r="195" s="2" customFormat="1">
      <c r="A195" s="39"/>
      <c r="B195" s="40"/>
      <c r="C195" s="214" t="s">
        <v>389</v>
      </c>
      <c r="D195" s="214" t="s">
        <v>164</v>
      </c>
      <c r="E195" s="215" t="s">
        <v>411</v>
      </c>
      <c r="F195" s="216" t="s">
        <v>412</v>
      </c>
      <c r="G195" s="217" t="s">
        <v>97</v>
      </c>
      <c r="H195" s="218">
        <v>14.5</v>
      </c>
      <c r="I195" s="219"/>
      <c r="J195" s="220">
        <f>ROUND(I195*H195,2)</f>
        <v>0</v>
      </c>
      <c r="K195" s="216" t="s">
        <v>168</v>
      </c>
      <c r="L195" s="45"/>
      <c r="M195" s="221" t="s">
        <v>19</v>
      </c>
      <c r="N195" s="222" t="s">
        <v>43</v>
      </c>
      <c r="O195" s="85"/>
      <c r="P195" s="223">
        <f>O195*H195</f>
        <v>0</v>
      </c>
      <c r="Q195" s="223">
        <v>3.0000000000000001E-05</v>
      </c>
      <c r="R195" s="223">
        <f>Q195*H195</f>
        <v>0.000435</v>
      </c>
      <c r="S195" s="223">
        <v>0</v>
      </c>
      <c r="T195" s="224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5" t="s">
        <v>169</v>
      </c>
      <c r="AT195" s="225" t="s">
        <v>164</v>
      </c>
      <c r="AU195" s="225" t="s">
        <v>81</v>
      </c>
      <c r="AY195" s="18" t="s">
        <v>162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8" t="s">
        <v>79</v>
      </c>
      <c r="BK195" s="226">
        <f>ROUND(I195*H195,2)</f>
        <v>0</v>
      </c>
      <c r="BL195" s="18" t="s">
        <v>169</v>
      </c>
      <c r="BM195" s="225" t="s">
        <v>843</v>
      </c>
    </row>
    <row r="196" s="13" customFormat="1">
      <c r="A196" s="13"/>
      <c r="B196" s="227"/>
      <c r="C196" s="228"/>
      <c r="D196" s="229" t="s">
        <v>171</v>
      </c>
      <c r="E196" s="230" t="s">
        <v>19</v>
      </c>
      <c r="F196" s="231" t="s">
        <v>844</v>
      </c>
      <c r="G196" s="228"/>
      <c r="H196" s="232">
        <v>14.5</v>
      </c>
      <c r="I196" s="233"/>
      <c r="J196" s="228"/>
      <c r="K196" s="228"/>
      <c r="L196" s="234"/>
      <c r="M196" s="235"/>
      <c r="N196" s="236"/>
      <c r="O196" s="236"/>
      <c r="P196" s="236"/>
      <c r="Q196" s="236"/>
      <c r="R196" s="236"/>
      <c r="S196" s="236"/>
      <c r="T196" s="23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8" t="s">
        <v>171</v>
      </c>
      <c r="AU196" s="238" t="s">
        <v>81</v>
      </c>
      <c r="AV196" s="13" t="s">
        <v>81</v>
      </c>
      <c r="AW196" s="13" t="s">
        <v>33</v>
      </c>
      <c r="AX196" s="13" t="s">
        <v>72</v>
      </c>
      <c r="AY196" s="238" t="s">
        <v>162</v>
      </c>
    </row>
    <row r="197" s="14" customFormat="1">
      <c r="A197" s="14"/>
      <c r="B197" s="239"/>
      <c r="C197" s="240"/>
      <c r="D197" s="229" t="s">
        <v>171</v>
      </c>
      <c r="E197" s="241" t="s">
        <v>106</v>
      </c>
      <c r="F197" s="242" t="s">
        <v>174</v>
      </c>
      <c r="G197" s="240"/>
      <c r="H197" s="243">
        <v>14.5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9" t="s">
        <v>171</v>
      </c>
      <c r="AU197" s="249" t="s">
        <v>81</v>
      </c>
      <c r="AV197" s="14" t="s">
        <v>169</v>
      </c>
      <c r="AW197" s="14" t="s">
        <v>33</v>
      </c>
      <c r="AX197" s="14" t="s">
        <v>79</v>
      </c>
      <c r="AY197" s="249" t="s">
        <v>162</v>
      </c>
    </row>
    <row r="198" s="2" customFormat="1" ht="16.5" customHeight="1">
      <c r="A198" s="39"/>
      <c r="B198" s="40"/>
      <c r="C198" s="260" t="s">
        <v>393</v>
      </c>
      <c r="D198" s="260" t="s">
        <v>330</v>
      </c>
      <c r="E198" s="261" t="s">
        <v>417</v>
      </c>
      <c r="F198" s="262" t="s">
        <v>418</v>
      </c>
      <c r="G198" s="263" t="s">
        <v>97</v>
      </c>
      <c r="H198" s="264">
        <v>14.718</v>
      </c>
      <c r="I198" s="265"/>
      <c r="J198" s="266">
        <f>ROUND(I198*H198,2)</f>
        <v>0</v>
      </c>
      <c r="K198" s="262" t="s">
        <v>168</v>
      </c>
      <c r="L198" s="267"/>
      <c r="M198" s="268" t="s">
        <v>19</v>
      </c>
      <c r="N198" s="269" t="s">
        <v>43</v>
      </c>
      <c r="O198" s="85"/>
      <c r="P198" s="223">
        <f>O198*H198</f>
        <v>0</v>
      </c>
      <c r="Q198" s="223">
        <v>0.024</v>
      </c>
      <c r="R198" s="223">
        <f>Q198*H198</f>
        <v>0.35323199999999999</v>
      </c>
      <c r="S198" s="223">
        <v>0</v>
      </c>
      <c r="T198" s="224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5" t="s">
        <v>201</v>
      </c>
      <c r="AT198" s="225" t="s">
        <v>330</v>
      </c>
      <c r="AU198" s="225" t="s">
        <v>81</v>
      </c>
      <c r="AY198" s="18" t="s">
        <v>162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8" t="s">
        <v>79</v>
      </c>
      <c r="BK198" s="226">
        <f>ROUND(I198*H198,2)</f>
        <v>0</v>
      </c>
      <c r="BL198" s="18" t="s">
        <v>169</v>
      </c>
      <c r="BM198" s="225" t="s">
        <v>845</v>
      </c>
    </row>
    <row r="199" s="13" customFormat="1">
      <c r="A199" s="13"/>
      <c r="B199" s="227"/>
      <c r="C199" s="228"/>
      <c r="D199" s="229" t="s">
        <v>171</v>
      </c>
      <c r="E199" s="228"/>
      <c r="F199" s="231" t="s">
        <v>846</v>
      </c>
      <c r="G199" s="228"/>
      <c r="H199" s="232">
        <v>14.718</v>
      </c>
      <c r="I199" s="233"/>
      <c r="J199" s="228"/>
      <c r="K199" s="228"/>
      <c r="L199" s="234"/>
      <c r="M199" s="235"/>
      <c r="N199" s="236"/>
      <c r="O199" s="236"/>
      <c r="P199" s="236"/>
      <c r="Q199" s="236"/>
      <c r="R199" s="236"/>
      <c r="S199" s="236"/>
      <c r="T199" s="23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8" t="s">
        <v>171</v>
      </c>
      <c r="AU199" s="238" t="s">
        <v>81</v>
      </c>
      <c r="AV199" s="13" t="s">
        <v>81</v>
      </c>
      <c r="AW199" s="13" t="s">
        <v>4</v>
      </c>
      <c r="AX199" s="13" t="s">
        <v>79</v>
      </c>
      <c r="AY199" s="238" t="s">
        <v>162</v>
      </c>
    </row>
    <row r="200" s="2" customFormat="1">
      <c r="A200" s="39"/>
      <c r="B200" s="40"/>
      <c r="C200" s="214" t="s">
        <v>399</v>
      </c>
      <c r="D200" s="214" t="s">
        <v>164</v>
      </c>
      <c r="E200" s="215" t="s">
        <v>847</v>
      </c>
      <c r="F200" s="216" t="s">
        <v>848</v>
      </c>
      <c r="G200" s="217" t="s">
        <v>97</v>
      </c>
      <c r="H200" s="218">
        <v>25.399999999999999</v>
      </c>
      <c r="I200" s="219"/>
      <c r="J200" s="220">
        <f>ROUND(I200*H200,2)</f>
        <v>0</v>
      </c>
      <c r="K200" s="216" t="s">
        <v>168</v>
      </c>
      <c r="L200" s="45"/>
      <c r="M200" s="221" t="s">
        <v>19</v>
      </c>
      <c r="N200" s="222" t="s">
        <v>43</v>
      </c>
      <c r="O200" s="85"/>
      <c r="P200" s="223">
        <f>O200*H200</f>
        <v>0</v>
      </c>
      <c r="Q200" s="223">
        <v>5.0000000000000002E-05</v>
      </c>
      <c r="R200" s="223">
        <f>Q200*H200</f>
        <v>0.0012700000000000001</v>
      </c>
      <c r="S200" s="223">
        <v>0</v>
      </c>
      <c r="T200" s="224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5" t="s">
        <v>169</v>
      </c>
      <c r="AT200" s="225" t="s">
        <v>164</v>
      </c>
      <c r="AU200" s="225" t="s">
        <v>81</v>
      </c>
      <c r="AY200" s="18" t="s">
        <v>162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8" t="s">
        <v>79</v>
      </c>
      <c r="BK200" s="226">
        <f>ROUND(I200*H200,2)</f>
        <v>0</v>
      </c>
      <c r="BL200" s="18" t="s">
        <v>169</v>
      </c>
      <c r="BM200" s="225" t="s">
        <v>849</v>
      </c>
    </row>
    <row r="201" s="13" customFormat="1">
      <c r="A201" s="13"/>
      <c r="B201" s="227"/>
      <c r="C201" s="228"/>
      <c r="D201" s="229" t="s">
        <v>171</v>
      </c>
      <c r="E201" s="230" t="s">
        <v>19</v>
      </c>
      <c r="F201" s="231" t="s">
        <v>756</v>
      </c>
      <c r="G201" s="228"/>
      <c r="H201" s="232">
        <v>25.399999999999999</v>
      </c>
      <c r="I201" s="233"/>
      <c r="J201" s="228"/>
      <c r="K201" s="228"/>
      <c r="L201" s="234"/>
      <c r="M201" s="235"/>
      <c r="N201" s="236"/>
      <c r="O201" s="236"/>
      <c r="P201" s="236"/>
      <c r="Q201" s="236"/>
      <c r="R201" s="236"/>
      <c r="S201" s="236"/>
      <c r="T201" s="23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8" t="s">
        <v>171</v>
      </c>
      <c r="AU201" s="238" t="s">
        <v>81</v>
      </c>
      <c r="AV201" s="13" t="s">
        <v>81</v>
      </c>
      <c r="AW201" s="13" t="s">
        <v>33</v>
      </c>
      <c r="AX201" s="13" t="s">
        <v>72</v>
      </c>
      <c r="AY201" s="238" t="s">
        <v>162</v>
      </c>
    </row>
    <row r="202" s="14" customFormat="1">
      <c r="A202" s="14"/>
      <c r="B202" s="239"/>
      <c r="C202" s="240"/>
      <c r="D202" s="229" t="s">
        <v>171</v>
      </c>
      <c r="E202" s="241" t="s">
        <v>754</v>
      </c>
      <c r="F202" s="242" t="s">
        <v>174</v>
      </c>
      <c r="G202" s="240"/>
      <c r="H202" s="243">
        <v>25.399999999999999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9" t="s">
        <v>171</v>
      </c>
      <c r="AU202" s="249" t="s">
        <v>81</v>
      </c>
      <c r="AV202" s="14" t="s">
        <v>169</v>
      </c>
      <c r="AW202" s="14" t="s">
        <v>33</v>
      </c>
      <c r="AX202" s="14" t="s">
        <v>79</v>
      </c>
      <c r="AY202" s="249" t="s">
        <v>162</v>
      </c>
    </row>
    <row r="203" s="2" customFormat="1" ht="16.5" customHeight="1">
      <c r="A203" s="39"/>
      <c r="B203" s="40"/>
      <c r="C203" s="260" t="s">
        <v>404</v>
      </c>
      <c r="D203" s="260" t="s">
        <v>330</v>
      </c>
      <c r="E203" s="261" t="s">
        <v>850</v>
      </c>
      <c r="F203" s="262" t="s">
        <v>851</v>
      </c>
      <c r="G203" s="263" t="s">
        <v>97</v>
      </c>
      <c r="H203" s="264">
        <v>25.780999999999999</v>
      </c>
      <c r="I203" s="265"/>
      <c r="J203" s="266">
        <f>ROUND(I203*H203,2)</f>
        <v>0</v>
      </c>
      <c r="K203" s="262" t="s">
        <v>168</v>
      </c>
      <c r="L203" s="267"/>
      <c r="M203" s="268" t="s">
        <v>19</v>
      </c>
      <c r="N203" s="269" t="s">
        <v>43</v>
      </c>
      <c r="O203" s="85"/>
      <c r="P203" s="223">
        <f>O203*H203</f>
        <v>0</v>
      </c>
      <c r="Q203" s="223">
        <v>0.052999999999999998</v>
      </c>
      <c r="R203" s="223">
        <f>Q203*H203</f>
        <v>1.366393</v>
      </c>
      <c r="S203" s="223">
        <v>0</v>
      </c>
      <c r="T203" s="22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5" t="s">
        <v>201</v>
      </c>
      <c r="AT203" s="225" t="s">
        <v>330</v>
      </c>
      <c r="AU203" s="225" t="s">
        <v>81</v>
      </c>
      <c r="AY203" s="18" t="s">
        <v>162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8" t="s">
        <v>79</v>
      </c>
      <c r="BK203" s="226">
        <f>ROUND(I203*H203,2)</f>
        <v>0</v>
      </c>
      <c r="BL203" s="18" t="s">
        <v>169</v>
      </c>
      <c r="BM203" s="225" t="s">
        <v>852</v>
      </c>
    </row>
    <row r="204" s="13" customFormat="1">
      <c r="A204" s="13"/>
      <c r="B204" s="227"/>
      <c r="C204" s="228"/>
      <c r="D204" s="229" t="s">
        <v>171</v>
      </c>
      <c r="E204" s="228"/>
      <c r="F204" s="231" t="s">
        <v>853</v>
      </c>
      <c r="G204" s="228"/>
      <c r="H204" s="232">
        <v>25.780999999999999</v>
      </c>
      <c r="I204" s="233"/>
      <c r="J204" s="228"/>
      <c r="K204" s="228"/>
      <c r="L204" s="234"/>
      <c r="M204" s="235"/>
      <c r="N204" s="236"/>
      <c r="O204" s="236"/>
      <c r="P204" s="236"/>
      <c r="Q204" s="236"/>
      <c r="R204" s="236"/>
      <c r="S204" s="236"/>
      <c r="T204" s="23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8" t="s">
        <v>171</v>
      </c>
      <c r="AU204" s="238" t="s">
        <v>81</v>
      </c>
      <c r="AV204" s="13" t="s">
        <v>81</v>
      </c>
      <c r="AW204" s="13" t="s">
        <v>4</v>
      </c>
      <c r="AX204" s="13" t="s">
        <v>79</v>
      </c>
      <c r="AY204" s="238" t="s">
        <v>162</v>
      </c>
    </row>
    <row r="205" s="2" customFormat="1">
      <c r="A205" s="39"/>
      <c r="B205" s="40"/>
      <c r="C205" s="214" t="s">
        <v>410</v>
      </c>
      <c r="D205" s="214" t="s">
        <v>164</v>
      </c>
      <c r="E205" s="215" t="s">
        <v>452</v>
      </c>
      <c r="F205" s="216" t="s">
        <v>453</v>
      </c>
      <c r="G205" s="217" t="s">
        <v>208</v>
      </c>
      <c r="H205" s="218">
        <v>4</v>
      </c>
      <c r="I205" s="219"/>
      <c r="J205" s="220">
        <f>ROUND(I205*H205,2)</f>
        <v>0</v>
      </c>
      <c r="K205" s="216" t="s">
        <v>168</v>
      </c>
      <c r="L205" s="45"/>
      <c r="M205" s="221" t="s">
        <v>19</v>
      </c>
      <c r="N205" s="222" t="s">
        <v>43</v>
      </c>
      <c r="O205" s="85"/>
      <c r="P205" s="223">
        <f>O205*H205</f>
        <v>0</v>
      </c>
      <c r="Q205" s="223">
        <v>6.9999999999999994E-05</v>
      </c>
      <c r="R205" s="223">
        <f>Q205*H205</f>
        <v>0.00027999999999999998</v>
      </c>
      <c r="S205" s="223">
        <v>0</v>
      </c>
      <c r="T205" s="22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5" t="s">
        <v>169</v>
      </c>
      <c r="AT205" s="225" t="s">
        <v>164</v>
      </c>
      <c r="AU205" s="225" t="s">
        <v>81</v>
      </c>
      <c r="AY205" s="18" t="s">
        <v>162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8" t="s">
        <v>79</v>
      </c>
      <c r="BK205" s="226">
        <f>ROUND(I205*H205,2)</f>
        <v>0</v>
      </c>
      <c r="BL205" s="18" t="s">
        <v>169</v>
      </c>
      <c r="BM205" s="225" t="s">
        <v>854</v>
      </c>
    </row>
    <row r="206" s="2" customFormat="1" ht="16.5" customHeight="1">
      <c r="A206" s="39"/>
      <c r="B206" s="40"/>
      <c r="C206" s="260" t="s">
        <v>416</v>
      </c>
      <c r="D206" s="260" t="s">
        <v>330</v>
      </c>
      <c r="E206" s="261" t="s">
        <v>456</v>
      </c>
      <c r="F206" s="262" t="s">
        <v>457</v>
      </c>
      <c r="G206" s="263" t="s">
        <v>208</v>
      </c>
      <c r="H206" s="264">
        <v>2</v>
      </c>
      <c r="I206" s="265"/>
      <c r="J206" s="266">
        <f>ROUND(I206*H206,2)</f>
        <v>0</v>
      </c>
      <c r="K206" s="262" t="s">
        <v>168</v>
      </c>
      <c r="L206" s="267"/>
      <c r="M206" s="268" t="s">
        <v>19</v>
      </c>
      <c r="N206" s="269" t="s">
        <v>43</v>
      </c>
      <c r="O206" s="85"/>
      <c r="P206" s="223">
        <f>O206*H206</f>
        <v>0</v>
      </c>
      <c r="Q206" s="223">
        <v>0.01</v>
      </c>
      <c r="R206" s="223">
        <f>Q206*H206</f>
        <v>0.02</v>
      </c>
      <c r="S206" s="223">
        <v>0</v>
      </c>
      <c r="T206" s="224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5" t="s">
        <v>201</v>
      </c>
      <c r="AT206" s="225" t="s">
        <v>330</v>
      </c>
      <c r="AU206" s="225" t="s">
        <v>81</v>
      </c>
      <c r="AY206" s="18" t="s">
        <v>162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8" t="s">
        <v>79</v>
      </c>
      <c r="BK206" s="226">
        <f>ROUND(I206*H206,2)</f>
        <v>0</v>
      </c>
      <c r="BL206" s="18" t="s">
        <v>169</v>
      </c>
      <c r="BM206" s="225" t="s">
        <v>855</v>
      </c>
    </row>
    <row r="207" s="2" customFormat="1" ht="16.5" customHeight="1">
      <c r="A207" s="39"/>
      <c r="B207" s="40"/>
      <c r="C207" s="260" t="s">
        <v>421</v>
      </c>
      <c r="D207" s="260" t="s">
        <v>330</v>
      </c>
      <c r="E207" s="261" t="s">
        <v>460</v>
      </c>
      <c r="F207" s="262" t="s">
        <v>461</v>
      </c>
      <c r="G207" s="263" t="s">
        <v>208</v>
      </c>
      <c r="H207" s="264">
        <v>2</v>
      </c>
      <c r="I207" s="265"/>
      <c r="J207" s="266">
        <f>ROUND(I207*H207,2)</f>
        <v>0</v>
      </c>
      <c r="K207" s="262" t="s">
        <v>168</v>
      </c>
      <c r="L207" s="267"/>
      <c r="M207" s="268" t="s">
        <v>19</v>
      </c>
      <c r="N207" s="269" t="s">
        <v>43</v>
      </c>
      <c r="O207" s="85"/>
      <c r="P207" s="223">
        <f>O207*H207</f>
        <v>0</v>
      </c>
      <c r="Q207" s="223">
        <v>0.029999999999999999</v>
      </c>
      <c r="R207" s="223">
        <f>Q207*H207</f>
        <v>0.059999999999999998</v>
      </c>
      <c r="S207" s="223">
        <v>0</v>
      </c>
      <c r="T207" s="224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5" t="s">
        <v>201</v>
      </c>
      <c r="AT207" s="225" t="s">
        <v>330</v>
      </c>
      <c r="AU207" s="225" t="s">
        <v>81</v>
      </c>
      <c r="AY207" s="18" t="s">
        <v>162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8" t="s">
        <v>79</v>
      </c>
      <c r="BK207" s="226">
        <f>ROUND(I207*H207,2)</f>
        <v>0</v>
      </c>
      <c r="BL207" s="18" t="s">
        <v>169</v>
      </c>
      <c r="BM207" s="225" t="s">
        <v>856</v>
      </c>
    </row>
    <row r="208" s="2" customFormat="1">
      <c r="A208" s="39"/>
      <c r="B208" s="40"/>
      <c r="C208" s="214" t="s">
        <v>426</v>
      </c>
      <c r="D208" s="214" t="s">
        <v>164</v>
      </c>
      <c r="E208" s="215" t="s">
        <v>857</v>
      </c>
      <c r="F208" s="216" t="s">
        <v>858</v>
      </c>
      <c r="G208" s="217" t="s">
        <v>208</v>
      </c>
      <c r="H208" s="218">
        <v>2</v>
      </c>
      <c r="I208" s="219"/>
      <c r="J208" s="220">
        <f>ROUND(I208*H208,2)</f>
        <v>0</v>
      </c>
      <c r="K208" s="216" t="s">
        <v>168</v>
      </c>
      <c r="L208" s="45"/>
      <c r="M208" s="221" t="s">
        <v>19</v>
      </c>
      <c r="N208" s="222" t="s">
        <v>43</v>
      </c>
      <c r="O208" s="85"/>
      <c r="P208" s="223">
        <f>O208*H208</f>
        <v>0</v>
      </c>
      <c r="Q208" s="223">
        <v>0.00014999999999999999</v>
      </c>
      <c r="R208" s="223">
        <f>Q208*H208</f>
        <v>0.00029999999999999997</v>
      </c>
      <c r="S208" s="223">
        <v>0</v>
      </c>
      <c r="T208" s="224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5" t="s">
        <v>169</v>
      </c>
      <c r="AT208" s="225" t="s">
        <v>164</v>
      </c>
      <c r="AU208" s="225" t="s">
        <v>81</v>
      </c>
      <c r="AY208" s="18" t="s">
        <v>162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8" t="s">
        <v>79</v>
      </c>
      <c r="BK208" s="226">
        <f>ROUND(I208*H208,2)</f>
        <v>0</v>
      </c>
      <c r="BL208" s="18" t="s">
        <v>169</v>
      </c>
      <c r="BM208" s="225" t="s">
        <v>859</v>
      </c>
    </row>
    <row r="209" s="2" customFormat="1" ht="21.75" customHeight="1">
      <c r="A209" s="39"/>
      <c r="B209" s="40"/>
      <c r="C209" s="260" t="s">
        <v>431</v>
      </c>
      <c r="D209" s="260" t="s">
        <v>330</v>
      </c>
      <c r="E209" s="261" t="s">
        <v>860</v>
      </c>
      <c r="F209" s="262" t="s">
        <v>861</v>
      </c>
      <c r="G209" s="263" t="s">
        <v>208</v>
      </c>
      <c r="H209" s="264">
        <v>2</v>
      </c>
      <c r="I209" s="265"/>
      <c r="J209" s="266">
        <f>ROUND(I209*H209,2)</f>
        <v>0</v>
      </c>
      <c r="K209" s="262" t="s">
        <v>168</v>
      </c>
      <c r="L209" s="267"/>
      <c r="M209" s="268" t="s">
        <v>19</v>
      </c>
      <c r="N209" s="269" t="s">
        <v>43</v>
      </c>
      <c r="O209" s="85"/>
      <c r="P209" s="223">
        <f>O209*H209</f>
        <v>0</v>
      </c>
      <c r="Q209" s="223">
        <v>0.042000000000000003</v>
      </c>
      <c r="R209" s="223">
        <f>Q209*H209</f>
        <v>0.084000000000000005</v>
      </c>
      <c r="S209" s="223">
        <v>0</v>
      </c>
      <c r="T209" s="224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5" t="s">
        <v>201</v>
      </c>
      <c r="AT209" s="225" t="s">
        <v>330</v>
      </c>
      <c r="AU209" s="225" t="s">
        <v>81</v>
      </c>
      <c r="AY209" s="18" t="s">
        <v>162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8" t="s">
        <v>79</v>
      </c>
      <c r="BK209" s="226">
        <f>ROUND(I209*H209,2)</f>
        <v>0</v>
      </c>
      <c r="BL209" s="18" t="s">
        <v>169</v>
      </c>
      <c r="BM209" s="225" t="s">
        <v>862</v>
      </c>
    </row>
    <row r="210" s="2" customFormat="1">
      <c r="A210" s="39"/>
      <c r="B210" s="40"/>
      <c r="C210" s="214" t="s">
        <v>436</v>
      </c>
      <c r="D210" s="214" t="s">
        <v>164</v>
      </c>
      <c r="E210" s="215" t="s">
        <v>863</v>
      </c>
      <c r="F210" s="216" t="s">
        <v>864</v>
      </c>
      <c r="G210" s="217" t="s">
        <v>208</v>
      </c>
      <c r="H210" s="218">
        <v>4</v>
      </c>
      <c r="I210" s="219"/>
      <c r="J210" s="220">
        <f>ROUND(I210*H210,2)</f>
        <v>0</v>
      </c>
      <c r="K210" s="216" t="s">
        <v>168</v>
      </c>
      <c r="L210" s="45"/>
      <c r="M210" s="221" t="s">
        <v>19</v>
      </c>
      <c r="N210" s="222" t="s">
        <v>43</v>
      </c>
      <c r="O210" s="85"/>
      <c r="P210" s="223">
        <f>O210*H210</f>
        <v>0</v>
      </c>
      <c r="Q210" s="223">
        <v>8.0000000000000007E-05</v>
      </c>
      <c r="R210" s="223">
        <f>Q210*H210</f>
        <v>0.00032000000000000003</v>
      </c>
      <c r="S210" s="223">
        <v>0</v>
      </c>
      <c r="T210" s="224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5" t="s">
        <v>169</v>
      </c>
      <c r="AT210" s="225" t="s">
        <v>164</v>
      </c>
      <c r="AU210" s="225" t="s">
        <v>81</v>
      </c>
      <c r="AY210" s="18" t="s">
        <v>162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8" t="s">
        <v>79</v>
      </c>
      <c r="BK210" s="226">
        <f>ROUND(I210*H210,2)</f>
        <v>0</v>
      </c>
      <c r="BL210" s="18" t="s">
        <v>169</v>
      </c>
      <c r="BM210" s="225" t="s">
        <v>865</v>
      </c>
    </row>
    <row r="211" s="2" customFormat="1" ht="21.75" customHeight="1">
      <c r="A211" s="39"/>
      <c r="B211" s="40"/>
      <c r="C211" s="260" t="s">
        <v>441</v>
      </c>
      <c r="D211" s="260" t="s">
        <v>330</v>
      </c>
      <c r="E211" s="261" t="s">
        <v>866</v>
      </c>
      <c r="F211" s="262" t="s">
        <v>867</v>
      </c>
      <c r="G211" s="263" t="s">
        <v>208</v>
      </c>
      <c r="H211" s="264">
        <v>2</v>
      </c>
      <c r="I211" s="265"/>
      <c r="J211" s="266">
        <f>ROUND(I211*H211,2)</f>
        <v>0</v>
      </c>
      <c r="K211" s="262" t="s">
        <v>168</v>
      </c>
      <c r="L211" s="267"/>
      <c r="M211" s="268" t="s">
        <v>19</v>
      </c>
      <c r="N211" s="269" t="s">
        <v>43</v>
      </c>
      <c r="O211" s="85"/>
      <c r="P211" s="223">
        <f>O211*H211</f>
        <v>0</v>
      </c>
      <c r="Q211" s="223">
        <v>0.034000000000000002</v>
      </c>
      <c r="R211" s="223">
        <f>Q211*H211</f>
        <v>0.068000000000000005</v>
      </c>
      <c r="S211" s="223">
        <v>0</v>
      </c>
      <c r="T211" s="224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5" t="s">
        <v>201</v>
      </c>
      <c r="AT211" s="225" t="s">
        <v>330</v>
      </c>
      <c r="AU211" s="225" t="s">
        <v>81</v>
      </c>
      <c r="AY211" s="18" t="s">
        <v>162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8" t="s">
        <v>79</v>
      </c>
      <c r="BK211" s="226">
        <f>ROUND(I211*H211,2)</f>
        <v>0</v>
      </c>
      <c r="BL211" s="18" t="s">
        <v>169</v>
      </c>
      <c r="BM211" s="225" t="s">
        <v>868</v>
      </c>
    </row>
    <row r="212" s="2" customFormat="1" ht="16.5" customHeight="1">
      <c r="A212" s="39"/>
      <c r="B212" s="40"/>
      <c r="C212" s="260" t="s">
        <v>446</v>
      </c>
      <c r="D212" s="260" t="s">
        <v>330</v>
      </c>
      <c r="E212" s="261" t="s">
        <v>869</v>
      </c>
      <c r="F212" s="262" t="s">
        <v>870</v>
      </c>
      <c r="G212" s="263" t="s">
        <v>208</v>
      </c>
      <c r="H212" s="264">
        <v>1</v>
      </c>
      <c r="I212" s="265"/>
      <c r="J212" s="266">
        <f>ROUND(I212*H212,2)</f>
        <v>0</v>
      </c>
      <c r="K212" s="262" t="s">
        <v>168</v>
      </c>
      <c r="L212" s="267"/>
      <c r="M212" s="268" t="s">
        <v>19</v>
      </c>
      <c r="N212" s="269" t="s">
        <v>43</v>
      </c>
      <c r="O212" s="85"/>
      <c r="P212" s="223">
        <f>O212*H212</f>
        <v>0</v>
      </c>
      <c r="Q212" s="223">
        <v>0.041000000000000002</v>
      </c>
      <c r="R212" s="223">
        <f>Q212*H212</f>
        <v>0.041000000000000002</v>
      </c>
      <c r="S212" s="223">
        <v>0</v>
      </c>
      <c r="T212" s="224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5" t="s">
        <v>201</v>
      </c>
      <c r="AT212" s="225" t="s">
        <v>330</v>
      </c>
      <c r="AU212" s="225" t="s">
        <v>81</v>
      </c>
      <c r="AY212" s="18" t="s">
        <v>162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8" t="s">
        <v>79</v>
      </c>
      <c r="BK212" s="226">
        <f>ROUND(I212*H212,2)</f>
        <v>0</v>
      </c>
      <c r="BL212" s="18" t="s">
        <v>169</v>
      </c>
      <c r="BM212" s="225" t="s">
        <v>871</v>
      </c>
    </row>
    <row r="213" s="2" customFormat="1" ht="16.5" customHeight="1">
      <c r="A213" s="39"/>
      <c r="B213" s="40"/>
      <c r="C213" s="260" t="s">
        <v>451</v>
      </c>
      <c r="D213" s="260" t="s">
        <v>330</v>
      </c>
      <c r="E213" s="261" t="s">
        <v>872</v>
      </c>
      <c r="F213" s="262" t="s">
        <v>873</v>
      </c>
      <c r="G213" s="263" t="s">
        <v>208</v>
      </c>
      <c r="H213" s="264">
        <v>1</v>
      </c>
      <c r="I213" s="265"/>
      <c r="J213" s="266">
        <f>ROUND(I213*H213,2)</f>
        <v>0</v>
      </c>
      <c r="K213" s="262" t="s">
        <v>19</v>
      </c>
      <c r="L213" s="267"/>
      <c r="M213" s="268" t="s">
        <v>19</v>
      </c>
      <c r="N213" s="269" t="s">
        <v>43</v>
      </c>
      <c r="O213" s="85"/>
      <c r="P213" s="223">
        <f>O213*H213</f>
        <v>0</v>
      </c>
      <c r="Q213" s="223">
        <v>0.0014</v>
      </c>
      <c r="R213" s="223">
        <f>Q213*H213</f>
        <v>0.0014</v>
      </c>
      <c r="S213" s="223">
        <v>0</v>
      </c>
      <c r="T213" s="224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5" t="s">
        <v>201</v>
      </c>
      <c r="AT213" s="225" t="s">
        <v>330</v>
      </c>
      <c r="AU213" s="225" t="s">
        <v>81</v>
      </c>
      <c r="AY213" s="18" t="s">
        <v>162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8" t="s">
        <v>79</v>
      </c>
      <c r="BK213" s="226">
        <f>ROUND(I213*H213,2)</f>
        <v>0</v>
      </c>
      <c r="BL213" s="18" t="s">
        <v>169</v>
      </c>
      <c r="BM213" s="225" t="s">
        <v>874</v>
      </c>
    </row>
    <row r="214" s="2" customFormat="1" ht="16.5" customHeight="1">
      <c r="A214" s="39"/>
      <c r="B214" s="40"/>
      <c r="C214" s="214" t="s">
        <v>455</v>
      </c>
      <c r="D214" s="214" t="s">
        <v>164</v>
      </c>
      <c r="E214" s="215" t="s">
        <v>875</v>
      </c>
      <c r="F214" s="216" t="s">
        <v>876</v>
      </c>
      <c r="G214" s="217" t="s">
        <v>557</v>
      </c>
      <c r="H214" s="218">
        <v>1</v>
      </c>
      <c r="I214" s="219"/>
      <c r="J214" s="220">
        <f>ROUND(I214*H214,2)</f>
        <v>0</v>
      </c>
      <c r="K214" s="216" t="s">
        <v>168</v>
      </c>
      <c r="L214" s="45"/>
      <c r="M214" s="221" t="s">
        <v>19</v>
      </c>
      <c r="N214" s="222" t="s">
        <v>43</v>
      </c>
      <c r="O214" s="85"/>
      <c r="P214" s="223">
        <f>O214*H214</f>
        <v>0</v>
      </c>
      <c r="Q214" s="223">
        <v>0.00031</v>
      </c>
      <c r="R214" s="223">
        <f>Q214*H214</f>
        <v>0.00031</v>
      </c>
      <c r="S214" s="223">
        <v>0</v>
      </c>
      <c r="T214" s="224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5" t="s">
        <v>169</v>
      </c>
      <c r="AT214" s="225" t="s">
        <v>164</v>
      </c>
      <c r="AU214" s="225" t="s">
        <v>81</v>
      </c>
      <c r="AY214" s="18" t="s">
        <v>162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8" t="s">
        <v>79</v>
      </c>
      <c r="BK214" s="226">
        <f>ROUND(I214*H214,2)</f>
        <v>0</v>
      </c>
      <c r="BL214" s="18" t="s">
        <v>169</v>
      </c>
      <c r="BM214" s="225" t="s">
        <v>877</v>
      </c>
    </row>
    <row r="215" s="2" customFormat="1" ht="16.5" customHeight="1">
      <c r="A215" s="39"/>
      <c r="B215" s="40"/>
      <c r="C215" s="214" t="s">
        <v>459</v>
      </c>
      <c r="D215" s="214" t="s">
        <v>164</v>
      </c>
      <c r="E215" s="215" t="s">
        <v>560</v>
      </c>
      <c r="F215" s="216" t="s">
        <v>561</v>
      </c>
      <c r="G215" s="217" t="s">
        <v>97</v>
      </c>
      <c r="H215" s="218">
        <v>25.399999999999999</v>
      </c>
      <c r="I215" s="219"/>
      <c r="J215" s="220">
        <f>ROUND(I215*H215,2)</f>
        <v>0</v>
      </c>
      <c r="K215" s="216" t="s">
        <v>168</v>
      </c>
      <c r="L215" s="45"/>
      <c r="M215" s="221" t="s">
        <v>19</v>
      </c>
      <c r="N215" s="222" t="s">
        <v>43</v>
      </c>
      <c r="O215" s="85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5" t="s">
        <v>169</v>
      </c>
      <c r="AT215" s="225" t="s">
        <v>164</v>
      </c>
      <c r="AU215" s="225" t="s">
        <v>81</v>
      </c>
      <c r="AY215" s="18" t="s">
        <v>162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8" t="s">
        <v>79</v>
      </c>
      <c r="BK215" s="226">
        <f>ROUND(I215*H215,2)</f>
        <v>0</v>
      </c>
      <c r="BL215" s="18" t="s">
        <v>169</v>
      </c>
      <c r="BM215" s="225" t="s">
        <v>878</v>
      </c>
    </row>
    <row r="216" s="13" customFormat="1">
      <c r="A216" s="13"/>
      <c r="B216" s="227"/>
      <c r="C216" s="228"/>
      <c r="D216" s="229" t="s">
        <v>171</v>
      </c>
      <c r="E216" s="230" t="s">
        <v>19</v>
      </c>
      <c r="F216" s="231" t="s">
        <v>754</v>
      </c>
      <c r="G216" s="228"/>
      <c r="H216" s="232">
        <v>25.399999999999999</v>
      </c>
      <c r="I216" s="233"/>
      <c r="J216" s="228"/>
      <c r="K216" s="228"/>
      <c r="L216" s="234"/>
      <c r="M216" s="235"/>
      <c r="N216" s="236"/>
      <c r="O216" s="236"/>
      <c r="P216" s="236"/>
      <c r="Q216" s="236"/>
      <c r="R216" s="236"/>
      <c r="S216" s="236"/>
      <c r="T216" s="23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8" t="s">
        <v>171</v>
      </c>
      <c r="AU216" s="238" t="s">
        <v>81</v>
      </c>
      <c r="AV216" s="13" t="s">
        <v>81</v>
      </c>
      <c r="AW216" s="13" t="s">
        <v>33</v>
      </c>
      <c r="AX216" s="13" t="s">
        <v>79</v>
      </c>
      <c r="AY216" s="238" t="s">
        <v>162</v>
      </c>
    </row>
    <row r="217" s="2" customFormat="1" ht="16.5" customHeight="1">
      <c r="A217" s="39"/>
      <c r="B217" s="40"/>
      <c r="C217" s="214" t="s">
        <v>463</v>
      </c>
      <c r="D217" s="214" t="s">
        <v>164</v>
      </c>
      <c r="E217" s="215" t="s">
        <v>572</v>
      </c>
      <c r="F217" s="216" t="s">
        <v>573</v>
      </c>
      <c r="G217" s="217" t="s">
        <v>208</v>
      </c>
      <c r="H217" s="218">
        <v>2</v>
      </c>
      <c r="I217" s="219"/>
      <c r="J217" s="220">
        <f>ROUND(I217*H217,2)</f>
        <v>0</v>
      </c>
      <c r="K217" s="216" t="s">
        <v>168</v>
      </c>
      <c r="L217" s="45"/>
      <c r="M217" s="221" t="s">
        <v>19</v>
      </c>
      <c r="N217" s="222" t="s">
        <v>43</v>
      </c>
      <c r="O217" s="85"/>
      <c r="P217" s="223">
        <f>O217*H217</f>
        <v>0</v>
      </c>
      <c r="Q217" s="223">
        <v>0.010189999999999999</v>
      </c>
      <c r="R217" s="223">
        <f>Q217*H217</f>
        <v>0.020379999999999999</v>
      </c>
      <c r="S217" s="223">
        <v>0</v>
      </c>
      <c r="T217" s="224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5" t="s">
        <v>169</v>
      </c>
      <c r="AT217" s="225" t="s">
        <v>164</v>
      </c>
      <c r="AU217" s="225" t="s">
        <v>81</v>
      </c>
      <c r="AY217" s="18" t="s">
        <v>162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8" t="s">
        <v>79</v>
      </c>
      <c r="BK217" s="226">
        <f>ROUND(I217*H217,2)</f>
        <v>0</v>
      </c>
      <c r="BL217" s="18" t="s">
        <v>169</v>
      </c>
      <c r="BM217" s="225" t="s">
        <v>879</v>
      </c>
    </row>
    <row r="218" s="2" customFormat="1" ht="16.5" customHeight="1">
      <c r="A218" s="39"/>
      <c r="B218" s="40"/>
      <c r="C218" s="260" t="s">
        <v>467</v>
      </c>
      <c r="D218" s="260" t="s">
        <v>330</v>
      </c>
      <c r="E218" s="261" t="s">
        <v>576</v>
      </c>
      <c r="F218" s="262" t="s">
        <v>577</v>
      </c>
      <c r="G218" s="263" t="s">
        <v>208</v>
      </c>
      <c r="H218" s="264">
        <v>1</v>
      </c>
      <c r="I218" s="265"/>
      <c r="J218" s="266">
        <f>ROUND(I218*H218,2)</f>
        <v>0</v>
      </c>
      <c r="K218" s="262" t="s">
        <v>168</v>
      </c>
      <c r="L218" s="267"/>
      <c r="M218" s="268" t="s">
        <v>19</v>
      </c>
      <c r="N218" s="269" t="s">
        <v>43</v>
      </c>
      <c r="O218" s="85"/>
      <c r="P218" s="223">
        <f>O218*H218</f>
        <v>0</v>
      </c>
      <c r="Q218" s="223">
        <v>0.52600000000000002</v>
      </c>
      <c r="R218" s="223">
        <f>Q218*H218</f>
        <v>0.52600000000000002</v>
      </c>
      <c r="S218" s="223">
        <v>0</v>
      </c>
      <c r="T218" s="224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5" t="s">
        <v>201</v>
      </c>
      <c r="AT218" s="225" t="s">
        <v>330</v>
      </c>
      <c r="AU218" s="225" t="s">
        <v>81</v>
      </c>
      <c r="AY218" s="18" t="s">
        <v>162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8" t="s">
        <v>79</v>
      </c>
      <c r="BK218" s="226">
        <f>ROUND(I218*H218,2)</f>
        <v>0</v>
      </c>
      <c r="BL218" s="18" t="s">
        <v>169</v>
      </c>
      <c r="BM218" s="225" t="s">
        <v>880</v>
      </c>
    </row>
    <row r="219" s="2" customFormat="1" ht="16.5" customHeight="1">
      <c r="A219" s="39"/>
      <c r="B219" s="40"/>
      <c r="C219" s="260" t="s">
        <v>471</v>
      </c>
      <c r="D219" s="260" t="s">
        <v>330</v>
      </c>
      <c r="E219" s="261" t="s">
        <v>881</v>
      </c>
      <c r="F219" s="262" t="s">
        <v>882</v>
      </c>
      <c r="G219" s="263" t="s">
        <v>208</v>
      </c>
      <c r="H219" s="264">
        <v>1</v>
      </c>
      <c r="I219" s="265"/>
      <c r="J219" s="266">
        <f>ROUND(I219*H219,2)</f>
        <v>0</v>
      </c>
      <c r="K219" s="262" t="s">
        <v>168</v>
      </c>
      <c r="L219" s="267"/>
      <c r="M219" s="268" t="s">
        <v>19</v>
      </c>
      <c r="N219" s="269" t="s">
        <v>43</v>
      </c>
      <c r="O219" s="85"/>
      <c r="P219" s="223">
        <f>O219*H219</f>
        <v>0</v>
      </c>
      <c r="Q219" s="223">
        <v>0.26200000000000001</v>
      </c>
      <c r="R219" s="223">
        <f>Q219*H219</f>
        <v>0.26200000000000001</v>
      </c>
      <c r="S219" s="223">
        <v>0</v>
      </c>
      <c r="T219" s="224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5" t="s">
        <v>201</v>
      </c>
      <c r="AT219" s="225" t="s">
        <v>330</v>
      </c>
      <c r="AU219" s="225" t="s">
        <v>81</v>
      </c>
      <c r="AY219" s="18" t="s">
        <v>162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8" t="s">
        <v>79</v>
      </c>
      <c r="BK219" s="226">
        <f>ROUND(I219*H219,2)</f>
        <v>0</v>
      </c>
      <c r="BL219" s="18" t="s">
        <v>169</v>
      </c>
      <c r="BM219" s="225" t="s">
        <v>883</v>
      </c>
    </row>
    <row r="220" s="2" customFormat="1" ht="16.5" customHeight="1">
      <c r="A220" s="39"/>
      <c r="B220" s="40"/>
      <c r="C220" s="260" t="s">
        <v>475</v>
      </c>
      <c r="D220" s="260" t="s">
        <v>330</v>
      </c>
      <c r="E220" s="261" t="s">
        <v>584</v>
      </c>
      <c r="F220" s="262" t="s">
        <v>585</v>
      </c>
      <c r="G220" s="263" t="s">
        <v>208</v>
      </c>
      <c r="H220" s="264">
        <v>4</v>
      </c>
      <c r="I220" s="265"/>
      <c r="J220" s="266">
        <f>ROUND(I220*H220,2)</f>
        <v>0</v>
      </c>
      <c r="K220" s="262" t="s">
        <v>168</v>
      </c>
      <c r="L220" s="267"/>
      <c r="M220" s="268" t="s">
        <v>19</v>
      </c>
      <c r="N220" s="269" t="s">
        <v>43</v>
      </c>
      <c r="O220" s="85"/>
      <c r="P220" s="223">
        <f>O220*H220</f>
        <v>0</v>
      </c>
      <c r="Q220" s="223">
        <v>0.002</v>
      </c>
      <c r="R220" s="223">
        <f>Q220*H220</f>
        <v>0.0080000000000000002</v>
      </c>
      <c r="S220" s="223">
        <v>0</v>
      </c>
      <c r="T220" s="22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5" t="s">
        <v>201</v>
      </c>
      <c r="AT220" s="225" t="s">
        <v>330</v>
      </c>
      <c r="AU220" s="225" t="s">
        <v>81</v>
      </c>
      <c r="AY220" s="18" t="s">
        <v>162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8" t="s">
        <v>79</v>
      </c>
      <c r="BK220" s="226">
        <f>ROUND(I220*H220,2)</f>
        <v>0</v>
      </c>
      <c r="BL220" s="18" t="s">
        <v>169</v>
      </c>
      <c r="BM220" s="225" t="s">
        <v>884</v>
      </c>
    </row>
    <row r="221" s="2" customFormat="1" ht="16.5" customHeight="1">
      <c r="A221" s="39"/>
      <c r="B221" s="40"/>
      <c r="C221" s="214" t="s">
        <v>479</v>
      </c>
      <c r="D221" s="214" t="s">
        <v>164</v>
      </c>
      <c r="E221" s="215" t="s">
        <v>588</v>
      </c>
      <c r="F221" s="216" t="s">
        <v>589</v>
      </c>
      <c r="G221" s="217" t="s">
        <v>208</v>
      </c>
      <c r="H221" s="218">
        <v>2</v>
      </c>
      <c r="I221" s="219"/>
      <c r="J221" s="220">
        <f>ROUND(I221*H221,2)</f>
        <v>0</v>
      </c>
      <c r="K221" s="216" t="s">
        <v>168</v>
      </c>
      <c r="L221" s="45"/>
      <c r="M221" s="221" t="s">
        <v>19</v>
      </c>
      <c r="N221" s="222" t="s">
        <v>43</v>
      </c>
      <c r="O221" s="85"/>
      <c r="P221" s="223">
        <f>O221*H221</f>
        <v>0</v>
      </c>
      <c r="Q221" s="223">
        <v>0.01248</v>
      </c>
      <c r="R221" s="223">
        <f>Q221*H221</f>
        <v>0.02496</v>
      </c>
      <c r="S221" s="223">
        <v>0</v>
      </c>
      <c r="T221" s="224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5" t="s">
        <v>169</v>
      </c>
      <c r="AT221" s="225" t="s">
        <v>164</v>
      </c>
      <c r="AU221" s="225" t="s">
        <v>81</v>
      </c>
      <c r="AY221" s="18" t="s">
        <v>162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8" t="s">
        <v>79</v>
      </c>
      <c r="BK221" s="226">
        <f>ROUND(I221*H221,2)</f>
        <v>0</v>
      </c>
      <c r="BL221" s="18" t="s">
        <v>169</v>
      </c>
      <c r="BM221" s="225" t="s">
        <v>885</v>
      </c>
    </row>
    <row r="222" s="2" customFormat="1" ht="16.5" customHeight="1">
      <c r="A222" s="39"/>
      <c r="B222" s="40"/>
      <c r="C222" s="260" t="s">
        <v>483</v>
      </c>
      <c r="D222" s="260" t="s">
        <v>330</v>
      </c>
      <c r="E222" s="261" t="s">
        <v>592</v>
      </c>
      <c r="F222" s="262" t="s">
        <v>593</v>
      </c>
      <c r="G222" s="263" t="s">
        <v>208</v>
      </c>
      <c r="H222" s="264">
        <v>2</v>
      </c>
      <c r="I222" s="265"/>
      <c r="J222" s="266">
        <f>ROUND(I222*H222,2)</f>
        <v>0</v>
      </c>
      <c r="K222" s="262" t="s">
        <v>168</v>
      </c>
      <c r="L222" s="267"/>
      <c r="M222" s="268" t="s">
        <v>19</v>
      </c>
      <c r="N222" s="269" t="s">
        <v>43</v>
      </c>
      <c r="O222" s="85"/>
      <c r="P222" s="223">
        <f>O222*H222</f>
        <v>0</v>
      </c>
      <c r="Q222" s="223">
        <v>0.59499999999999997</v>
      </c>
      <c r="R222" s="223">
        <f>Q222*H222</f>
        <v>1.19</v>
      </c>
      <c r="S222" s="223">
        <v>0</v>
      </c>
      <c r="T222" s="224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5" t="s">
        <v>201</v>
      </c>
      <c r="AT222" s="225" t="s">
        <v>330</v>
      </c>
      <c r="AU222" s="225" t="s">
        <v>81</v>
      </c>
      <c r="AY222" s="18" t="s">
        <v>162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8" t="s">
        <v>79</v>
      </c>
      <c r="BK222" s="226">
        <f>ROUND(I222*H222,2)</f>
        <v>0</v>
      </c>
      <c r="BL222" s="18" t="s">
        <v>169</v>
      </c>
      <c r="BM222" s="225" t="s">
        <v>886</v>
      </c>
    </row>
    <row r="223" s="2" customFormat="1" ht="16.5" customHeight="1">
      <c r="A223" s="39"/>
      <c r="B223" s="40"/>
      <c r="C223" s="214" t="s">
        <v>487</v>
      </c>
      <c r="D223" s="214" t="s">
        <v>164</v>
      </c>
      <c r="E223" s="215" t="s">
        <v>596</v>
      </c>
      <c r="F223" s="216" t="s">
        <v>597</v>
      </c>
      <c r="G223" s="217" t="s">
        <v>208</v>
      </c>
      <c r="H223" s="218">
        <v>2</v>
      </c>
      <c r="I223" s="219"/>
      <c r="J223" s="220">
        <f>ROUND(I223*H223,2)</f>
        <v>0</v>
      </c>
      <c r="K223" s="216" t="s">
        <v>168</v>
      </c>
      <c r="L223" s="45"/>
      <c r="M223" s="221" t="s">
        <v>19</v>
      </c>
      <c r="N223" s="222" t="s">
        <v>43</v>
      </c>
      <c r="O223" s="85"/>
      <c r="P223" s="223">
        <f>O223*H223</f>
        <v>0</v>
      </c>
      <c r="Q223" s="223">
        <v>0.028539999999999999</v>
      </c>
      <c r="R223" s="223">
        <f>Q223*H223</f>
        <v>0.057079999999999999</v>
      </c>
      <c r="S223" s="223">
        <v>0</v>
      </c>
      <c r="T223" s="224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5" t="s">
        <v>169</v>
      </c>
      <c r="AT223" s="225" t="s">
        <v>164</v>
      </c>
      <c r="AU223" s="225" t="s">
        <v>81</v>
      </c>
      <c r="AY223" s="18" t="s">
        <v>162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8" t="s">
        <v>79</v>
      </c>
      <c r="BK223" s="226">
        <f>ROUND(I223*H223,2)</f>
        <v>0</v>
      </c>
      <c r="BL223" s="18" t="s">
        <v>169</v>
      </c>
      <c r="BM223" s="225" t="s">
        <v>887</v>
      </c>
    </row>
    <row r="224" s="2" customFormat="1" ht="16.5" customHeight="1">
      <c r="A224" s="39"/>
      <c r="B224" s="40"/>
      <c r="C224" s="260" t="s">
        <v>491</v>
      </c>
      <c r="D224" s="260" t="s">
        <v>330</v>
      </c>
      <c r="E224" s="261" t="s">
        <v>888</v>
      </c>
      <c r="F224" s="262" t="s">
        <v>889</v>
      </c>
      <c r="G224" s="263" t="s">
        <v>208</v>
      </c>
      <c r="H224" s="264">
        <v>2</v>
      </c>
      <c r="I224" s="265"/>
      <c r="J224" s="266">
        <f>ROUND(I224*H224,2)</f>
        <v>0</v>
      </c>
      <c r="K224" s="262" t="s">
        <v>19</v>
      </c>
      <c r="L224" s="267"/>
      <c r="M224" s="268" t="s">
        <v>19</v>
      </c>
      <c r="N224" s="269" t="s">
        <v>43</v>
      </c>
      <c r="O224" s="85"/>
      <c r="P224" s="223">
        <f>O224*H224</f>
        <v>0</v>
      </c>
      <c r="Q224" s="223">
        <v>1.3100000000000001</v>
      </c>
      <c r="R224" s="223">
        <f>Q224*H224</f>
        <v>2.6200000000000001</v>
      </c>
      <c r="S224" s="223">
        <v>0</v>
      </c>
      <c r="T224" s="224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5" t="s">
        <v>201</v>
      </c>
      <c r="AT224" s="225" t="s">
        <v>330</v>
      </c>
      <c r="AU224" s="225" t="s">
        <v>81</v>
      </c>
      <c r="AY224" s="18" t="s">
        <v>162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8" t="s">
        <v>79</v>
      </c>
      <c r="BK224" s="226">
        <f>ROUND(I224*H224,2)</f>
        <v>0</v>
      </c>
      <c r="BL224" s="18" t="s">
        <v>169</v>
      </c>
      <c r="BM224" s="225" t="s">
        <v>890</v>
      </c>
    </row>
    <row r="225" s="2" customFormat="1" ht="16.5" customHeight="1">
      <c r="A225" s="39"/>
      <c r="B225" s="40"/>
      <c r="C225" s="214" t="s">
        <v>495</v>
      </c>
      <c r="D225" s="214" t="s">
        <v>164</v>
      </c>
      <c r="E225" s="215" t="s">
        <v>612</v>
      </c>
      <c r="F225" s="216" t="s">
        <v>613</v>
      </c>
      <c r="G225" s="217" t="s">
        <v>208</v>
      </c>
      <c r="H225" s="218">
        <v>2</v>
      </c>
      <c r="I225" s="219"/>
      <c r="J225" s="220">
        <f>ROUND(I225*H225,2)</f>
        <v>0</v>
      </c>
      <c r="K225" s="216" t="s">
        <v>168</v>
      </c>
      <c r="L225" s="45"/>
      <c r="M225" s="221" t="s">
        <v>19</v>
      </c>
      <c r="N225" s="222" t="s">
        <v>43</v>
      </c>
      <c r="O225" s="85"/>
      <c r="P225" s="223">
        <f>O225*H225</f>
        <v>0</v>
      </c>
      <c r="Q225" s="223">
        <v>0.21734000000000001</v>
      </c>
      <c r="R225" s="223">
        <f>Q225*H225</f>
        <v>0.43468000000000001</v>
      </c>
      <c r="S225" s="223">
        <v>0</v>
      </c>
      <c r="T225" s="224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5" t="s">
        <v>169</v>
      </c>
      <c r="AT225" s="225" t="s">
        <v>164</v>
      </c>
      <c r="AU225" s="225" t="s">
        <v>81</v>
      </c>
      <c r="AY225" s="18" t="s">
        <v>162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8" t="s">
        <v>79</v>
      </c>
      <c r="BK225" s="226">
        <f>ROUND(I225*H225,2)</f>
        <v>0</v>
      </c>
      <c r="BL225" s="18" t="s">
        <v>169</v>
      </c>
      <c r="BM225" s="225" t="s">
        <v>891</v>
      </c>
    </row>
    <row r="226" s="2" customFormat="1" ht="16.5" customHeight="1">
      <c r="A226" s="39"/>
      <c r="B226" s="40"/>
      <c r="C226" s="260" t="s">
        <v>499</v>
      </c>
      <c r="D226" s="260" t="s">
        <v>330</v>
      </c>
      <c r="E226" s="261" t="s">
        <v>616</v>
      </c>
      <c r="F226" s="262" t="s">
        <v>617</v>
      </c>
      <c r="G226" s="263" t="s">
        <v>208</v>
      </c>
      <c r="H226" s="264">
        <v>1</v>
      </c>
      <c r="I226" s="265"/>
      <c r="J226" s="266">
        <f>ROUND(I226*H226,2)</f>
        <v>0</v>
      </c>
      <c r="K226" s="262" t="s">
        <v>168</v>
      </c>
      <c r="L226" s="267"/>
      <c r="M226" s="268" t="s">
        <v>19</v>
      </c>
      <c r="N226" s="269" t="s">
        <v>43</v>
      </c>
      <c r="O226" s="85"/>
      <c r="P226" s="223">
        <f>O226*H226</f>
        <v>0</v>
      </c>
      <c r="Q226" s="223">
        <v>0.054600000000000003</v>
      </c>
      <c r="R226" s="223">
        <f>Q226*H226</f>
        <v>0.054600000000000003</v>
      </c>
      <c r="S226" s="223">
        <v>0</v>
      </c>
      <c r="T226" s="224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5" t="s">
        <v>201</v>
      </c>
      <c r="AT226" s="225" t="s">
        <v>330</v>
      </c>
      <c r="AU226" s="225" t="s">
        <v>81</v>
      </c>
      <c r="AY226" s="18" t="s">
        <v>162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8" t="s">
        <v>79</v>
      </c>
      <c r="BK226" s="226">
        <f>ROUND(I226*H226,2)</f>
        <v>0</v>
      </c>
      <c r="BL226" s="18" t="s">
        <v>169</v>
      </c>
      <c r="BM226" s="225" t="s">
        <v>892</v>
      </c>
    </row>
    <row r="227" s="2" customFormat="1" ht="16.5" customHeight="1">
      <c r="A227" s="39"/>
      <c r="B227" s="40"/>
      <c r="C227" s="260" t="s">
        <v>503</v>
      </c>
      <c r="D227" s="260" t="s">
        <v>330</v>
      </c>
      <c r="E227" s="261" t="s">
        <v>620</v>
      </c>
      <c r="F227" s="262" t="s">
        <v>621</v>
      </c>
      <c r="G227" s="263" t="s">
        <v>208</v>
      </c>
      <c r="H227" s="264">
        <v>1</v>
      </c>
      <c r="I227" s="265"/>
      <c r="J227" s="266">
        <f>ROUND(I227*H227,2)</f>
        <v>0</v>
      </c>
      <c r="K227" s="262" t="s">
        <v>168</v>
      </c>
      <c r="L227" s="267"/>
      <c r="M227" s="268" t="s">
        <v>19</v>
      </c>
      <c r="N227" s="269" t="s">
        <v>43</v>
      </c>
      <c r="O227" s="85"/>
      <c r="P227" s="223">
        <f>O227*H227</f>
        <v>0</v>
      </c>
      <c r="Q227" s="223">
        <v>0.054600000000000003</v>
      </c>
      <c r="R227" s="223">
        <f>Q227*H227</f>
        <v>0.054600000000000003</v>
      </c>
      <c r="S227" s="223">
        <v>0</v>
      </c>
      <c r="T227" s="224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5" t="s">
        <v>201</v>
      </c>
      <c r="AT227" s="225" t="s">
        <v>330</v>
      </c>
      <c r="AU227" s="225" t="s">
        <v>81</v>
      </c>
      <c r="AY227" s="18" t="s">
        <v>162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8" t="s">
        <v>79</v>
      </c>
      <c r="BK227" s="226">
        <f>ROUND(I227*H227,2)</f>
        <v>0</v>
      </c>
      <c r="BL227" s="18" t="s">
        <v>169</v>
      </c>
      <c r="BM227" s="225" t="s">
        <v>893</v>
      </c>
    </row>
    <row r="228" s="12" customFormat="1" ht="22.8" customHeight="1">
      <c r="A228" s="12"/>
      <c r="B228" s="198"/>
      <c r="C228" s="199"/>
      <c r="D228" s="200" t="s">
        <v>71</v>
      </c>
      <c r="E228" s="212" t="s">
        <v>205</v>
      </c>
      <c r="F228" s="212" t="s">
        <v>634</v>
      </c>
      <c r="G228" s="199"/>
      <c r="H228" s="199"/>
      <c r="I228" s="202"/>
      <c r="J228" s="213">
        <f>BK228</f>
        <v>0</v>
      </c>
      <c r="K228" s="199"/>
      <c r="L228" s="204"/>
      <c r="M228" s="205"/>
      <c r="N228" s="206"/>
      <c r="O228" s="206"/>
      <c r="P228" s="207">
        <f>SUM(P229:P234)</f>
        <v>0</v>
      </c>
      <c r="Q228" s="206"/>
      <c r="R228" s="207">
        <f>SUM(R229:R234)</f>
        <v>0.0007605</v>
      </c>
      <c r="S228" s="206"/>
      <c r="T228" s="208">
        <f>SUM(T229:T234)</f>
        <v>0.057599999999999998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9" t="s">
        <v>79</v>
      </c>
      <c r="AT228" s="210" t="s">
        <v>71</v>
      </c>
      <c r="AU228" s="210" t="s">
        <v>79</v>
      </c>
      <c r="AY228" s="209" t="s">
        <v>162</v>
      </c>
      <c r="BK228" s="211">
        <f>SUM(BK229:BK234)</f>
        <v>0</v>
      </c>
    </row>
    <row r="229" s="2" customFormat="1">
      <c r="A229" s="39"/>
      <c r="B229" s="40"/>
      <c r="C229" s="214" t="s">
        <v>507</v>
      </c>
      <c r="D229" s="214" t="s">
        <v>164</v>
      </c>
      <c r="E229" s="215" t="s">
        <v>636</v>
      </c>
      <c r="F229" s="216" t="s">
        <v>637</v>
      </c>
      <c r="G229" s="217" t="s">
        <v>97</v>
      </c>
      <c r="H229" s="218">
        <v>50.799999999999997</v>
      </c>
      <c r="I229" s="219"/>
      <c r="J229" s="220">
        <f>ROUND(I229*H229,2)</f>
        <v>0</v>
      </c>
      <c r="K229" s="216" t="s">
        <v>168</v>
      </c>
      <c r="L229" s="45"/>
      <c r="M229" s="221" t="s">
        <v>19</v>
      </c>
      <c r="N229" s="222" t="s">
        <v>43</v>
      </c>
      <c r="O229" s="85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5" t="s">
        <v>169</v>
      </c>
      <c r="AT229" s="225" t="s">
        <v>164</v>
      </c>
      <c r="AU229" s="225" t="s">
        <v>81</v>
      </c>
      <c r="AY229" s="18" t="s">
        <v>162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8" t="s">
        <v>79</v>
      </c>
      <c r="BK229" s="226">
        <f>ROUND(I229*H229,2)</f>
        <v>0</v>
      </c>
      <c r="BL229" s="18" t="s">
        <v>169</v>
      </c>
      <c r="BM229" s="225" t="s">
        <v>894</v>
      </c>
    </row>
    <row r="230" s="15" customFormat="1">
      <c r="A230" s="15"/>
      <c r="B230" s="250"/>
      <c r="C230" s="251"/>
      <c r="D230" s="229" t="s">
        <v>171</v>
      </c>
      <c r="E230" s="252" t="s">
        <v>19</v>
      </c>
      <c r="F230" s="253" t="s">
        <v>639</v>
      </c>
      <c r="G230" s="251"/>
      <c r="H230" s="252" t="s">
        <v>19</v>
      </c>
      <c r="I230" s="254"/>
      <c r="J230" s="251"/>
      <c r="K230" s="251"/>
      <c r="L230" s="255"/>
      <c r="M230" s="256"/>
      <c r="N230" s="257"/>
      <c r="O230" s="257"/>
      <c r="P230" s="257"/>
      <c r="Q230" s="257"/>
      <c r="R230" s="257"/>
      <c r="S230" s="257"/>
      <c r="T230" s="258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9" t="s">
        <v>171</v>
      </c>
      <c r="AU230" s="259" t="s">
        <v>81</v>
      </c>
      <c r="AV230" s="15" t="s">
        <v>79</v>
      </c>
      <c r="AW230" s="15" t="s">
        <v>33</v>
      </c>
      <c r="AX230" s="15" t="s">
        <v>72</v>
      </c>
      <c r="AY230" s="259" t="s">
        <v>162</v>
      </c>
    </row>
    <row r="231" s="13" customFormat="1">
      <c r="A231" s="13"/>
      <c r="B231" s="227"/>
      <c r="C231" s="228"/>
      <c r="D231" s="229" t="s">
        <v>171</v>
      </c>
      <c r="E231" s="230" t="s">
        <v>19</v>
      </c>
      <c r="F231" s="231" t="s">
        <v>836</v>
      </c>
      <c r="G231" s="228"/>
      <c r="H231" s="232">
        <v>50.799999999999997</v>
      </c>
      <c r="I231" s="233"/>
      <c r="J231" s="228"/>
      <c r="K231" s="228"/>
      <c r="L231" s="234"/>
      <c r="M231" s="235"/>
      <c r="N231" s="236"/>
      <c r="O231" s="236"/>
      <c r="P231" s="236"/>
      <c r="Q231" s="236"/>
      <c r="R231" s="236"/>
      <c r="S231" s="236"/>
      <c r="T231" s="23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8" t="s">
        <v>171</v>
      </c>
      <c r="AU231" s="238" t="s">
        <v>81</v>
      </c>
      <c r="AV231" s="13" t="s">
        <v>81</v>
      </c>
      <c r="AW231" s="13" t="s">
        <v>33</v>
      </c>
      <c r="AX231" s="13" t="s">
        <v>79</v>
      </c>
      <c r="AY231" s="238" t="s">
        <v>162</v>
      </c>
    </row>
    <row r="232" s="2" customFormat="1" ht="16.5" customHeight="1">
      <c r="A232" s="39"/>
      <c r="B232" s="40"/>
      <c r="C232" s="214" t="s">
        <v>511</v>
      </c>
      <c r="D232" s="214" t="s">
        <v>164</v>
      </c>
      <c r="E232" s="215" t="s">
        <v>641</v>
      </c>
      <c r="F232" s="216" t="s">
        <v>642</v>
      </c>
      <c r="G232" s="217" t="s">
        <v>97</v>
      </c>
      <c r="H232" s="218">
        <v>50.799999999999997</v>
      </c>
      <c r="I232" s="219"/>
      <c r="J232" s="220">
        <f>ROUND(I232*H232,2)</f>
        <v>0</v>
      </c>
      <c r="K232" s="216" t="s">
        <v>168</v>
      </c>
      <c r="L232" s="45"/>
      <c r="M232" s="221" t="s">
        <v>19</v>
      </c>
      <c r="N232" s="222" t="s">
        <v>43</v>
      </c>
      <c r="O232" s="85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5" t="s">
        <v>169</v>
      </c>
      <c r="AT232" s="225" t="s">
        <v>164</v>
      </c>
      <c r="AU232" s="225" t="s">
        <v>81</v>
      </c>
      <c r="AY232" s="18" t="s">
        <v>162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8" t="s">
        <v>79</v>
      </c>
      <c r="BK232" s="226">
        <f>ROUND(I232*H232,2)</f>
        <v>0</v>
      </c>
      <c r="BL232" s="18" t="s">
        <v>169</v>
      </c>
      <c r="BM232" s="225" t="s">
        <v>895</v>
      </c>
    </row>
    <row r="233" s="2" customFormat="1">
      <c r="A233" s="39"/>
      <c r="B233" s="40"/>
      <c r="C233" s="214" t="s">
        <v>515</v>
      </c>
      <c r="D233" s="214" t="s">
        <v>164</v>
      </c>
      <c r="E233" s="215" t="s">
        <v>896</v>
      </c>
      <c r="F233" s="216" t="s">
        <v>897</v>
      </c>
      <c r="G233" s="217" t="s">
        <v>97</v>
      </c>
      <c r="H233" s="218">
        <v>0.14999999999999999</v>
      </c>
      <c r="I233" s="219"/>
      <c r="J233" s="220">
        <f>ROUND(I233*H233,2)</f>
        <v>0</v>
      </c>
      <c r="K233" s="216" t="s">
        <v>168</v>
      </c>
      <c r="L233" s="45"/>
      <c r="M233" s="221" t="s">
        <v>19</v>
      </c>
      <c r="N233" s="222" t="s">
        <v>43</v>
      </c>
      <c r="O233" s="85"/>
      <c r="P233" s="223">
        <f>O233*H233</f>
        <v>0</v>
      </c>
      <c r="Q233" s="223">
        <v>0.0050699999999999999</v>
      </c>
      <c r="R233" s="223">
        <f>Q233*H233</f>
        <v>0.0007605</v>
      </c>
      <c r="S233" s="223">
        <v>0.38400000000000001</v>
      </c>
      <c r="T233" s="224">
        <f>S233*H233</f>
        <v>0.057599999999999998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5" t="s">
        <v>169</v>
      </c>
      <c r="AT233" s="225" t="s">
        <v>164</v>
      </c>
      <c r="AU233" s="225" t="s">
        <v>81</v>
      </c>
      <c r="AY233" s="18" t="s">
        <v>162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8" t="s">
        <v>79</v>
      </c>
      <c r="BK233" s="226">
        <f>ROUND(I233*H233,2)</f>
        <v>0</v>
      </c>
      <c r="BL233" s="18" t="s">
        <v>169</v>
      </c>
      <c r="BM233" s="225" t="s">
        <v>898</v>
      </c>
    </row>
    <row r="234" s="13" customFormat="1">
      <c r="A234" s="13"/>
      <c r="B234" s="227"/>
      <c r="C234" s="228"/>
      <c r="D234" s="229" t="s">
        <v>171</v>
      </c>
      <c r="E234" s="230" t="s">
        <v>19</v>
      </c>
      <c r="F234" s="231" t="s">
        <v>899</v>
      </c>
      <c r="G234" s="228"/>
      <c r="H234" s="232">
        <v>0.14999999999999999</v>
      </c>
      <c r="I234" s="233"/>
      <c r="J234" s="228"/>
      <c r="K234" s="228"/>
      <c r="L234" s="234"/>
      <c r="M234" s="235"/>
      <c r="N234" s="236"/>
      <c r="O234" s="236"/>
      <c r="P234" s="236"/>
      <c r="Q234" s="236"/>
      <c r="R234" s="236"/>
      <c r="S234" s="236"/>
      <c r="T234" s="23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8" t="s">
        <v>171</v>
      </c>
      <c r="AU234" s="238" t="s">
        <v>81</v>
      </c>
      <c r="AV234" s="13" t="s">
        <v>81</v>
      </c>
      <c r="AW234" s="13" t="s">
        <v>33</v>
      </c>
      <c r="AX234" s="13" t="s">
        <v>79</v>
      </c>
      <c r="AY234" s="238" t="s">
        <v>162</v>
      </c>
    </row>
    <row r="235" s="12" customFormat="1" ht="22.8" customHeight="1">
      <c r="A235" s="12"/>
      <c r="B235" s="198"/>
      <c r="C235" s="199"/>
      <c r="D235" s="200" t="s">
        <v>71</v>
      </c>
      <c r="E235" s="212" t="s">
        <v>663</v>
      </c>
      <c r="F235" s="212" t="s">
        <v>664</v>
      </c>
      <c r="G235" s="199"/>
      <c r="H235" s="199"/>
      <c r="I235" s="202"/>
      <c r="J235" s="213">
        <f>BK235</f>
        <v>0</v>
      </c>
      <c r="K235" s="199"/>
      <c r="L235" s="204"/>
      <c r="M235" s="205"/>
      <c r="N235" s="206"/>
      <c r="O235" s="206"/>
      <c r="P235" s="207">
        <f>SUM(P236:P249)</f>
        <v>0</v>
      </c>
      <c r="Q235" s="206"/>
      <c r="R235" s="207">
        <f>SUM(R236:R249)</f>
        <v>0</v>
      </c>
      <c r="S235" s="206"/>
      <c r="T235" s="208">
        <f>SUM(T236:T249)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9" t="s">
        <v>79</v>
      </c>
      <c r="AT235" s="210" t="s">
        <v>71</v>
      </c>
      <c r="AU235" s="210" t="s">
        <v>79</v>
      </c>
      <c r="AY235" s="209" t="s">
        <v>162</v>
      </c>
      <c r="BK235" s="211">
        <f>SUM(BK236:BK249)</f>
        <v>0</v>
      </c>
    </row>
    <row r="236" s="2" customFormat="1">
      <c r="A236" s="39"/>
      <c r="B236" s="40"/>
      <c r="C236" s="214" t="s">
        <v>519</v>
      </c>
      <c r="D236" s="214" t="s">
        <v>164</v>
      </c>
      <c r="E236" s="215" t="s">
        <v>666</v>
      </c>
      <c r="F236" s="216" t="s">
        <v>667</v>
      </c>
      <c r="G236" s="217" t="s">
        <v>315</v>
      </c>
      <c r="H236" s="218">
        <v>22.925000000000001</v>
      </c>
      <c r="I236" s="219"/>
      <c r="J236" s="220">
        <f>ROUND(I236*H236,2)</f>
        <v>0</v>
      </c>
      <c r="K236" s="216" t="s">
        <v>168</v>
      </c>
      <c r="L236" s="45"/>
      <c r="M236" s="221" t="s">
        <v>19</v>
      </c>
      <c r="N236" s="222" t="s">
        <v>43</v>
      </c>
      <c r="O236" s="85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5" t="s">
        <v>169</v>
      </c>
      <c r="AT236" s="225" t="s">
        <v>164</v>
      </c>
      <c r="AU236" s="225" t="s">
        <v>81</v>
      </c>
      <c r="AY236" s="18" t="s">
        <v>162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8" t="s">
        <v>79</v>
      </c>
      <c r="BK236" s="226">
        <f>ROUND(I236*H236,2)</f>
        <v>0</v>
      </c>
      <c r="BL236" s="18" t="s">
        <v>169</v>
      </c>
      <c r="BM236" s="225" t="s">
        <v>900</v>
      </c>
    </row>
    <row r="237" s="13" customFormat="1">
      <c r="A237" s="13"/>
      <c r="B237" s="227"/>
      <c r="C237" s="228"/>
      <c r="D237" s="229" t="s">
        <v>171</v>
      </c>
      <c r="E237" s="230" t="s">
        <v>19</v>
      </c>
      <c r="F237" s="231" t="s">
        <v>901</v>
      </c>
      <c r="G237" s="228"/>
      <c r="H237" s="232">
        <v>22.925000000000001</v>
      </c>
      <c r="I237" s="233"/>
      <c r="J237" s="228"/>
      <c r="K237" s="228"/>
      <c r="L237" s="234"/>
      <c r="M237" s="235"/>
      <c r="N237" s="236"/>
      <c r="O237" s="236"/>
      <c r="P237" s="236"/>
      <c r="Q237" s="236"/>
      <c r="R237" s="236"/>
      <c r="S237" s="236"/>
      <c r="T237" s="23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8" t="s">
        <v>171</v>
      </c>
      <c r="AU237" s="238" t="s">
        <v>81</v>
      </c>
      <c r="AV237" s="13" t="s">
        <v>81</v>
      </c>
      <c r="AW237" s="13" t="s">
        <v>33</v>
      </c>
      <c r="AX237" s="13" t="s">
        <v>79</v>
      </c>
      <c r="AY237" s="238" t="s">
        <v>162</v>
      </c>
    </row>
    <row r="238" s="2" customFormat="1">
      <c r="A238" s="39"/>
      <c r="B238" s="40"/>
      <c r="C238" s="214" t="s">
        <v>523</v>
      </c>
      <c r="D238" s="214" t="s">
        <v>164</v>
      </c>
      <c r="E238" s="215" t="s">
        <v>671</v>
      </c>
      <c r="F238" s="216" t="s">
        <v>672</v>
      </c>
      <c r="G238" s="217" t="s">
        <v>315</v>
      </c>
      <c r="H238" s="218">
        <v>45.850000000000001</v>
      </c>
      <c r="I238" s="219"/>
      <c r="J238" s="220">
        <f>ROUND(I238*H238,2)</f>
        <v>0</v>
      </c>
      <c r="K238" s="216" t="s">
        <v>168</v>
      </c>
      <c r="L238" s="45"/>
      <c r="M238" s="221" t="s">
        <v>19</v>
      </c>
      <c r="N238" s="222" t="s">
        <v>43</v>
      </c>
      <c r="O238" s="85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5" t="s">
        <v>169</v>
      </c>
      <c r="AT238" s="225" t="s">
        <v>164</v>
      </c>
      <c r="AU238" s="225" t="s">
        <v>81</v>
      </c>
      <c r="AY238" s="18" t="s">
        <v>162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8" t="s">
        <v>79</v>
      </c>
      <c r="BK238" s="226">
        <f>ROUND(I238*H238,2)</f>
        <v>0</v>
      </c>
      <c r="BL238" s="18" t="s">
        <v>169</v>
      </c>
      <c r="BM238" s="225" t="s">
        <v>902</v>
      </c>
    </row>
    <row r="239" s="13" customFormat="1">
      <c r="A239" s="13"/>
      <c r="B239" s="227"/>
      <c r="C239" s="228"/>
      <c r="D239" s="229" t="s">
        <v>171</v>
      </c>
      <c r="E239" s="228"/>
      <c r="F239" s="231" t="s">
        <v>903</v>
      </c>
      <c r="G239" s="228"/>
      <c r="H239" s="232">
        <v>45.850000000000001</v>
      </c>
      <c r="I239" s="233"/>
      <c r="J239" s="228"/>
      <c r="K239" s="228"/>
      <c r="L239" s="234"/>
      <c r="M239" s="235"/>
      <c r="N239" s="236"/>
      <c r="O239" s="236"/>
      <c r="P239" s="236"/>
      <c r="Q239" s="236"/>
      <c r="R239" s="236"/>
      <c r="S239" s="236"/>
      <c r="T239" s="23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8" t="s">
        <v>171</v>
      </c>
      <c r="AU239" s="238" t="s">
        <v>81</v>
      </c>
      <c r="AV239" s="13" t="s">
        <v>81</v>
      </c>
      <c r="AW239" s="13" t="s">
        <v>4</v>
      </c>
      <c r="AX239" s="13" t="s">
        <v>79</v>
      </c>
      <c r="AY239" s="238" t="s">
        <v>162</v>
      </c>
    </row>
    <row r="240" s="2" customFormat="1">
      <c r="A240" s="39"/>
      <c r="B240" s="40"/>
      <c r="C240" s="214" t="s">
        <v>528</v>
      </c>
      <c r="D240" s="214" t="s">
        <v>164</v>
      </c>
      <c r="E240" s="215" t="s">
        <v>676</v>
      </c>
      <c r="F240" s="216" t="s">
        <v>677</v>
      </c>
      <c r="G240" s="217" t="s">
        <v>315</v>
      </c>
      <c r="H240" s="218">
        <v>12.329000000000001</v>
      </c>
      <c r="I240" s="219"/>
      <c r="J240" s="220">
        <f>ROUND(I240*H240,2)</f>
        <v>0</v>
      </c>
      <c r="K240" s="216" t="s">
        <v>168</v>
      </c>
      <c r="L240" s="45"/>
      <c r="M240" s="221" t="s">
        <v>19</v>
      </c>
      <c r="N240" s="222" t="s">
        <v>43</v>
      </c>
      <c r="O240" s="85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5" t="s">
        <v>169</v>
      </c>
      <c r="AT240" s="225" t="s">
        <v>164</v>
      </c>
      <c r="AU240" s="225" t="s">
        <v>81</v>
      </c>
      <c r="AY240" s="18" t="s">
        <v>162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8" t="s">
        <v>79</v>
      </c>
      <c r="BK240" s="226">
        <f>ROUND(I240*H240,2)</f>
        <v>0</v>
      </c>
      <c r="BL240" s="18" t="s">
        <v>169</v>
      </c>
      <c r="BM240" s="225" t="s">
        <v>904</v>
      </c>
    </row>
    <row r="241" s="13" customFormat="1">
      <c r="A241" s="13"/>
      <c r="B241" s="227"/>
      <c r="C241" s="228"/>
      <c r="D241" s="229" t="s">
        <v>171</v>
      </c>
      <c r="E241" s="230" t="s">
        <v>19</v>
      </c>
      <c r="F241" s="231" t="s">
        <v>905</v>
      </c>
      <c r="G241" s="228"/>
      <c r="H241" s="232">
        <v>12.329000000000001</v>
      </c>
      <c r="I241" s="233"/>
      <c r="J241" s="228"/>
      <c r="K241" s="228"/>
      <c r="L241" s="234"/>
      <c r="M241" s="235"/>
      <c r="N241" s="236"/>
      <c r="O241" s="236"/>
      <c r="P241" s="236"/>
      <c r="Q241" s="236"/>
      <c r="R241" s="236"/>
      <c r="S241" s="236"/>
      <c r="T241" s="23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8" t="s">
        <v>171</v>
      </c>
      <c r="AU241" s="238" t="s">
        <v>81</v>
      </c>
      <c r="AV241" s="13" t="s">
        <v>81</v>
      </c>
      <c r="AW241" s="13" t="s">
        <v>33</v>
      </c>
      <c r="AX241" s="13" t="s">
        <v>79</v>
      </c>
      <c r="AY241" s="238" t="s">
        <v>162</v>
      </c>
    </row>
    <row r="242" s="2" customFormat="1">
      <c r="A242" s="39"/>
      <c r="B242" s="40"/>
      <c r="C242" s="214" t="s">
        <v>532</v>
      </c>
      <c r="D242" s="214" t="s">
        <v>164</v>
      </c>
      <c r="E242" s="215" t="s">
        <v>681</v>
      </c>
      <c r="F242" s="216" t="s">
        <v>672</v>
      </c>
      <c r="G242" s="217" t="s">
        <v>315</v>
      </c>
      <c r="H242" s="218">
        <v>24.658000000000001</v>
      </c>
      <c r="I242" s="219"/>
      <c r="J242" s="220">
        <f>ROUND(I242*H242,2)</f>
        <v>0</v>
      </c>
      <c r="K242" s="216" t="s">
        <v>168</v>
      </c>
      <c r="L242" s="45"/>
      <c r="M242" s="221" t="s">
        <v>19</v>
      </c>
      <c r="N242" s="222" t="s">
        <v>43</v>
      </c>
      <c r="O242" s="85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5" t="s">
        <v>169</v>
      </c>
      <c r="AT242" s="225" t="s">
        <v>164</v>
      </c>
      <c r="AU242" s="225" t="s">
        <v>81</v>
      </c>
      <c r="AY242" s="18" t="s">
        <v>162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8" t="s">
        <v>79</v>
      </c>
      <c r="BK242" s="226">
        <f>ROUND(I242*H242,2)</f>
        <v>0</v>
      </c>
      <c r="BL242" s="18" t="s">
        <v>169</v>
      </c>
      <c r="BM242" s="225" t="s">
        <v>906</v>
      </c>
    </row>
    <row r="243" s="13" customFormat="1">
      <c r="A243" s="13"/>
      <c r="B243" s="227"/>
      <c r="C243" s="228"/>
      <c r="D243" s="229" t="s">
        <v>171</v>
      </c>
      <c r="E243" s="228"/>
      <c r="F243" s="231" t="s">
        <v>907</v>
      </c>
      <c r="G243" s="228"/>
      <c r="H243" s="232">
        <v>24.658000000000001</v>
      </c>
      <c r="I243" s="233"/>
      <c r="J243" s="228"/>
      <c r="K243" s="228"/>
      <c r="L243" s="234"/>
      <c r="M243" s="235"/>
      <c r="N243" s="236"/>
      <c r="O243" s="236"/>
      <c r="P243" s="236"/>
      <c r="Q243" s="236"/>
      <c r="R243" s="236"/>
      <c r="S243" s="236"/>
      <c r="T243" s="23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8" t="s">
        <v>171</v>
      </c>
      <c r="AU243" s="238" t="s">
        <v>81</v>
      </c>
      <c r="AV243" s="13" t="s">
        <v>81</v>
      </c>
      <c r="AW243" s="13" t="s">
        <v>4</v>
      </c>
      <c r="AX243" s="13" t="s">
        <v>79</v>
      </c>
      <c r="AY243" s="238" t="s">
        <v>162</v>
      </c>
    </row>
    <row r="244" s="2" customFormat="1">
      <c r="A244" s="39"/>
      <c r="B244" s="40"/>
      <c r="C244" s="214" t="s">
        <v>536</v>
      </c>
      <c r="D244" s="214" t="s">
        <v>164</v>
      </c>
      <c r="E244" s="215" t="s">
        <v>685</v>
      </c>
      <c r="F244" s="216" t="s">
        <v>686</v>
      </c>
      <c r="G244" s="217" t="s">
        <v>315</v>
      </c>
      <c r="H244" s="218">
        <v>9.1389999999999993</v>
      </c>
      <c r="I244" s="219"/>
      <c r="J244" s="220">
        <f>ROUND(I244*H244,2)</f>
        <v>0</v>
      </c>
      <c r="K244" s="216" t="s">
        <v>168</v>
      </c>
      <c r="L244" s="45"/>
      <c r="M244" s="221" t="s">
        <v>19</v>
      </c>
      <c r="N244" s="222" t="s">
        <v>43</v>
      </c>
      <c r="O244" s="85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5" t="s">
        <v>169</v>
      </c>
      <c r="AT244" s="225" t="s">
        <v>164</v>
      </c>
      <c r="AU244" s="225" t="s">
        <v>81</v>
      </c>
      <c r="AY244" s="18" t="s">
        <v>162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8" t="s">
        <v>79</v>
      </c>
      <c r="BK244" s="226">
        <f>ROUND(I244*H244,2)</f>
        <v>0</v>
      </c>
      <c r="BL244" s="18" t="s">
        <v>169</v>
      </c>
      <c r="BM244" s="225" t="s">
        <v>908</v>
      </c>
    </row>
    <row r="245" s="13" customFormat="1">
      <c r="A245" s="13"/>
      <c r="B245" s="227"/>
      <c r="C245" s="228"/>
      <c r="D245" s="229" t="s">
        <v>171</v>
      </c>
      <c r="E245" s="230" t="s">
        <v>19</v>
      </c>
      <c r="F245" s="231" t="s">
        <v>909</v>
      </c>
      <c r="G245" s="228"/>
      <c r="H245" s="232">
        <v>9.1389999999999993</v>
      </c>
      <c r="I245" s="233"/>
      <c r="J245" s="228"/>
      <c r="K245" s="228"/>
      <c r="L245" s="234"/>
      <c r="M245" s="235"/>
      <c r="N245" s="236"/>
      <c r="O245" s="236"/>
      <c r="P245" s="236"/>
      <c r="Q245" s="236"/>
      <c r="R245" s="236"/>
      <c r="S245" s="236"/>
      <c r="T245" s="23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8" t="s">
        <v>171</v>
      </c>
      <c r="AU245" s="238" t="s">
        <v>81</v>
      </c>
      <c r="AV245" s="13" t="s">
        <v>81</v>
      </c>
      <c r="AW245" s="13" t="s">
        <v>33</v>
      </c>
      <c r="AX245" s="13" t="s">
        <v>79</v>
      </c>
      <c r="AY245" s="238" t="s">
        <v>162</v>
      </c>
    </row>
    <row r="246" s="2" customFormat="1">
      <c r="A246" s="39"/>
      <c r="B246" s="40"/>
      <c r="C246" s="214" t="s">
        <v>542</v>
      </c>
      <c r="D246" s="214" t="s">
        <v>164</v>
      </c>
      <c r="E246" s="215" t="s">
        <v>690</v>
      </c>
      <c r="F246" s="216" t="s">
        <v>314</v>
      </c>
      <c r="G246" s="217" t="s">
        <v>315</v>
      </c>
      <c r="H246" s="218">
        <v>16.498999999999999</v>
      </c>
      <c r="I246" s="219"/>
      <c r="J246" s="220">
        <f>ROUND(I246*H246,2)</f>
        <v>0</v>
      </c>
      <c r="K246" s="216" t="s">
        <v>168</v>
      </c>
      <c r="L246" s="45"/>
      <c r="M246" s="221" t="s">
        <v>19</v>
      </c>
      <c r="N246" s="222" t="s">
        <v>43</v>
      </c>
      <c r="O246" s="85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5" t="s">
        <v>169</v>
      </c>
      <c r="AT246" s="225" t="s">
        <v>164</v>
      </c>
      <c r="AU246" s="225" t="s">
        <v>81</v>
      </c>
      <c r="AY246" s="18" t="s">
        <v>162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8" t="s">
        <v>79</v>
      </c>
      <c r="BK246" s="226">
        <f>ROUND(I246*H246,2)</f>
        <v>0</v>
      </c>
      <c r="BL246" s="18" t="s">
        <v>169</v>
      </c>
      <c r="BM246" s="225" t="s">
        <v>910</v>
      </c>
    </row>
    <row r="247" s="13" customFormat="1">
      <c r="A247" s="13"/>
      <c r="B247" s="227"/>
      <c r="C247" s="228"/>
      <c r="D247" s="229" t="s">
        <v>171</v>
      </c>
      <c r="E247" s="230" t="s">
        <v>19</v>
      </c>
      <c r="F247" s="231" t="s">
        <v>911</v>
      </c>
      <c r="G247" s="228"/>
      <c r="H247" s="232">
        <v>16.498999999999999</v>
      </c>
      <c r="I247" s="233"/>
      <c r="J247" s="228"/>
      <c r="K247" s="228"/>
      <c r="L247" s="234"/>
      <c r="M247" s="235"/>
      <c r="N247" s="236"/>
      <c r="O247" s="236"/>
      <c r="P247" s="236"/>
      <c r="Q247" s="236"/>
      <c r="R247" s="236"/>
      <c r="S247" s="236"/>
      <c r="T247" s="23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8" t="s">
        <v>171</v>
      </c>
      <c r="AU247" s="238" t="s">
        <v>81</v>
      </c>
      <c r="AV247" s="13" t="s">
        <v>81</v>
      </c>
      <c r="AW247" s="13" t="s">
        <v>33</v>
      </c>
      <c r="AX247" s="13" t="s">
        <v>79</v>
      </c>
      <c r="AY247" s="238" t="s">
        <v>162</v>
      </c>
    </row>
    <row r="248" s="2" customFormat="1">
      <c r="A248" s="39"/>
      <c r="B248" s="40"/>
      <c r="C248" s="214" t="s">
        <v>547</v>
      </c>
      <c r="D248" s="214" t="s">
        <v>164</v>
      </c>
      <c r="E248" s="215" t="s">
        <v>694</v>
      </c>
      <c r="F248" s="216" t="s">
        <v>695</v>
      </c>
      <c r="G248" s="217" t="s">
        <v>315</v>
      </c>
      <c r="H248" s="218">
        <v>9.6159999999999997</v>
      </c>
      <c r="I248" s="219"/>
      <c r="J248" s="220">
        <f>ROUND(I248*H248,2)</f>
        <v>0</v>
      </c>
      <c r="K248" s="216" t="s">
        <v>168</v>
      </c>
      <c r="L248" s="45"/>
      <c r="M248" s="221" t="s">
        <v>19</v>
      </c>
      <c r="N248" s="222" t="s">
        <v>43</v>
      </c>
      <c r="O248" s="85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5" t="s">
        <v>169</v>
      </c>
      <c r="AT248" s="225" t="s">
        <v>164</v>
      </c>
      <c r="AU248" s="225" t="s">
        <v>81</v>
      </c>
      <c r="AY248" s="18" t="s">
        <v>162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8" t="s">
        <v>79</v>
      </c>
      <c r="BK248" s="226">
        <f>ROUND(I248*H248,2)</f>
        <v>0</v>
      </c>
      <c r="BL248" s="18" t="s">
        <v>169</v>
      </c>
      <c r="BM248" s="225" t="s">
        <v>912</v>
      </c>
    </row>
    <row r="249" s="13" customFormat="1">
      <c r="A249" s="13"/>
      <c r="B249" s="227"/>
      <c r="C249" s="228"/>
      <c r="D249" s="229" t="s">
        <v>171</v>
      </c>
      <c r="E249" s="230" t="s">
        <v>19</v>
      </c>
      <c r="F249" s="231" t="s">
        <v>913</v>
      </c>
      <c r="G249" s="228"/>
      <c r="H249" s="232">
        <v>9.6159999999999997</v>
      </c>
      <c r="I249" s="233"/>
      <c r="J249" s="228"/>
      <c r="K249" s="228"/>
      <c r="L249" s="234"/>
      <c r="M249" s="235"/>
      <c r="N249" s="236"/>
      <c r="O249" s="236"/>
      <c r="P249" s="236"/>
      <c r="Q249" s="236"/>
      <c r="R249" s="236"/>
      <c r="S249" s="236"/>
      <c r="T249" s="23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8" t="s">
        <v>171</v>
      </c>
      <c r="AU249" s="238" t="s">
        <v>81</v>
      </c>
      <c r="AV249" s="13" t="s">
        <v>81</v>
      </c>
      <c r="AW249" s="13" t="s">
        <v>33</v>
      </c>
      <c r="AX249" s="13" t="s">
        <v>79</v>
      </c>
      <c r="AY249" s="238" t="s">
        <v>162</v>
      </c>
    </row>
    <row r="250" s="12" customFormat="1" ht="22.8" customHeight="1">
      <c r="A250" s="12"/>
      <c r="B250" s="198"/>
      <c r="C250" s="199"/>
      <c r="D250" s="200" t="s">
        <v>71</v>
      </c>
      <c r="E250" s="212" t="s">
        <v>703</v>
      </c>
      <c r="F250" s="212" t="s">
        <v>704</v>
      </c>
      <c r="G250" s="199"/>
      <c r="H250" s="199"/>
      <c r="I250" s="202"/>
      <c r="J250" s="213">
        <f>BK250</f>
        <v>0</v>
      </c>
      <c r="K250" s="199"/>
      <c r="L250" s="204"/>
      <c r="M250" s="205"/>
      <c r="N250" s="206"/>
      <c r="O250" s="206"/>
      <c r="P250" s="207">
        <f>P251</f>
        <v>0</v>
      </c>
      <c r="Q250" s="206"/>
      <c r="R250" s="207">
        <f>R251</f>
        <v>0</v>
      </c>
      <c r="S250" s="206"/>
      <c r="T250" s="208">
        <f>T251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9" t="s">
        <v>79</v>
      </c>
      <c r="AT250" s="210" t="s">
        <v>71</v>
      </c>
      <c r="AU250" s="210" t="s">
        <v>79</v>
      </c>
      <c r="AY250" s="209" t="s">
        <v>162</v>
      </c>
      <c r="BK250" s="211">
        <f>BK251</f>
        <v>0</v>
      </c>
    </row>
    <row r="251" s="2" customFormat="1">
      <c r="A251" s="39"/>
      <c r="B251" s="40"/>
      <c r="C251" s="214" t="s">
        <v>554</v>
      </c>
      <c r="D251" s="214" t="s">
        <v>164</v>
      </c>
      <c r="E251" s="215" t="s">
        <v>706</v>
      </c>
      <c r="F251" s="216" t="s">
        <v>707</v>
      </c>
      <c r="G251" s="217" t="s">
        <v>315</v>
      </c>
      <c r="H251" s="218">
        <v>7.8319999999999999</v>
      </c>
      <c r="I251" s="219"/>
      <c r="J251" s="220">
        <f>ROUND(I251*H251,2)</f>
        <v>0</v>
      </c>
      <c r="K251" s="216" t="s">
        <v>168</v>
      </c>
      <c r="L251" s="45"/>
      <c r="M251" s="221" t="s">
        <v>19</v>
      </c>
      <c r="N251" s="222" t="s">
        <v>43</v>
      </c>
      <c r="O251" s="85"/>
      <c r="P251" s="223">
        <f>O251*H251</f>
        <v>0</v>
      </c>
      <c r="Q251" s="223">
        <v>0</v>
      </c>
      <c r="R251" s="223">
        <f>Q251*H251</f>
        <v>0</v>
      </c>
      <c r="S251" s="223">
        <v>0</v>
      </c>
      <c r="T251" s="224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5" t="s">
        <v>169</v>
      </c>
      <c r="AT251" s="225" t="s">
        <v>164</v>
      </c>
      <c r="AU251" s="225" t="s">
        <v>81</v>
      </c>
      <c r="AY251" s="18" t="s">
        <v>162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8" t="s">
        <v>79</v>
      </c>
      <c r="BK251" s="226">
        <f>ROUND(I251*H251,2)</f>
        <v>0</v>
      </c>
      <c r="BL251" s="18" t="s">
        <v>169</v>
      </c>
      <c r="BM251" s="225" t="s">
        <v>914</v>
      </c>
    </row>
    <row r="252" s="12" customFormat="1" ht="25.92" customHeight="1">
      <c r="A252" s="12"/>
      <c r="B252" s="198"/>
      <c r="C252" s="199"/>
      <c r="D252" s="200" t="s">
        <v>71</v>
      </c>
      <c r="E252" s="201" t="s">
        <v>709</v>
      </c>
      <c r="F252" s="201" t="s">
        <v>710</v>
      </c>
      <c r="G252" s="199"/>
      <c r="H252" s="199"/>
      <c r="I252" s="202"/>
      <c r="J252" s="203">
        <f>BK252</f>
        <v>0</v>
      </c>
      <c r="K252" s="199"/>
      <c r="L252" s="204"/>
      <c r="M252" s="205"/>
      <c r="N252" s="206"/>
      <c r="O252" s="206"/>
      <c r="P252" s="207">
        <f>P253+P256</f>
        <v>0</v>
      </c>
      <c r="Q252" s="206"/>
      <c r="R252" s="207">
        <f>R253+R256</f>
        <v>0.099000000000000005</v>
      </c>
      <c r="S252" s="206"/>
      <c r="T252" s="208">
        <f>T253+T256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9" t="s">
        <v>81</v>
      </c>
      <c r="AT252" s="210" t="s">
        <v>71</v>
      </c>
      <c r="AU252" s="210" t="s">
        <v>72</v>
      </c>
      <c r="AY252" s="209" t="s">
        <v>162</v>
      </c>
      <c r="BK252" s="211">
        <f>BK253+BK256</f>
        <v>0</v>
      </c>
    </row>
    <row r="253" s="12" customFormat="1" ht="22.8" customHeight="1">
      <c r="A253" s="12"/>
      <c r="B253" s="198"/>
      <c r="C253" s="199"/>
      <c r="D253" s="200" t="s">
        <v>71</v>
      </c>
      <c r="E253" s="212" t="s">
        <v>730</v>
      </c>
      <c r="F253" s="212" t="s">
        <v>731</v>
      </c>
      <c r="G253" s="199"/>
      <c r="H253" s="199"/>
      <c r="I253" s="202"/>
      <c r="J253" s="213">
        <f>BK253</f>
        <v>0</v>
      </c>
      <c r="K253" s="199"/>
      <c r="L253" s="204"/>
      <c r="M253" s="205"/>
      <c r="N253" s="206"/>
      <c r="O253" s="206"/>
      <c r="P253" s="207">
        <f>SUM(P254:P255)</f>
        <v>0</v>
      </c>
      <c r="Q253" s="206"/>
      <c r="R253" s="207">
        <f>SUM(R254:R255)</f>
        <v>0.092700000000000005</v>
      </c>
      <c r="S253" s="206"/>
      <c r="T253" s="208">
        <f>SUM(T254:T255)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9" t="s">
        <v>81</v>
      </c>
      <c r="AT253" s="210" t="s">
        <v>71</v>
      </c>
      <c r="AU253" s="210" t="s">
        <v>79</v>
      </c>
      <c r="AY253" s="209" t="s">
        <v>162</v>
      </c>
      <c r="BK253" s="211">
        <f>SUM(BK254:BK255)</f>
        <v>0</v>
      </c>
    </row>
    <row r="254" s="2" customFormat="1" ht="16.5" customHeight="1">
      <c r="A254" s="39"/>
      <c r="B254" s="40"/>
      <c r="C254" s="214" t="s">
        <v>559</v>
      </c>
      <c r="D254" s="214" t="s">
        <v>164</v>
      </c>
      <c r="E254" s="215" t="s">
        <v>733</v>
      </c>
      <c r="F254" s="216" t="s">
        <v>734</v>
      </c>
      <c r="G254" s="217" t="s">
        <v>208</v>
      </c>
      <c r="H254" s="218">
        <v>3</v>
      </c>
      <c r="I254" s="219"/>
      <c r="J254" s="220">
        <f>ROUND(I254*H254,2)</f>
        <v>0</v>
      </c>
      <c r="K254" s="216" t="s">
        <v>168</v>
      </c>
      <c r="L254" s="45"/>
      <c r="M254" s="221" t="s">
        <v>19</v>
      </c>
      <c r="N254" s="222" t="s">
        <v>43</v>
      </c>
      <c r="O254" s="85"/>
      <c r="P254" s="223">
        <f>O254*H254</f>
        <v>0</v>
      </c>
      <c r="Q254" s="223">
        <v>0.0309</v>
      </c>
      <c r="R254" s="223">
        <f>Q254*H254</f>
        <v>0.092700000000000005</v>
      </c>
      <c r="S254" s="223">
        <v>0</v>
      </c>
      <c r="T254" s="224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5" t="s">
        <v>240</v>
      </c>
      <c r="AT254" s="225" t="s">
        <v>164</v>
      </c>
      <c r="AU254" s="225" t="s">
        <v>81</v>
      </c>
      <c r="AY254" s="18" t="s">
        <v>162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8" t="s">
        <v>79</v>
      </c>
      <c r="BK254" s="226">
        <f>ROUND(I254*H254,2)</f>
        <v>0</v>
      </c>
      <c r="BL254" s="18" t="s">
        <v>240</v>
      </c>
      <c r="BM254" s="225" t="s">
        <v>915</v>
      </c>
    </row>
    <row r="255" s="2" customFormat="1">
      <c r="A255" s="39"/>
      <c r="B255" s="40"/>
      <c r="C255" s="214" t="s">
        <v>563</v>
      </c>
      <c r="D255" s="214" t="s">
        <v>164</v>
      </c>
      <c r="E255" s="215" t="s">
        <v>737</v>
      </c>
      <c r="F255" s="216" t="s">
        <v>738</v>
      </c>
      <c r="G255" s="217" t="s">
        <v>728</v>
      </c>
      <c r="H255" s="274"/>
      <c r="I255" s="219"/>
      <c r="J255" s="220">
        <f>ROUND(I255*H255,2)</f>
        <v>0</v>
      </c>
      <c r="K255" s="216" t="s">
        <v>168</v>
      </c>
      <c r="L255" s="45"/>
      <c r="M255" s="221" t="s">
        <v>19</v>
      </c>
      <c r="N255" s="222" t="s">
        <v>43</v>
      </c>
      <c r="O255" s="85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5" t="s">
        <v>240</v>
      </c>
      <c r="AT255" s="225" t="s">
        <v>164</v>
      </c>
      <c r="AU255" s="225" t="s">
        <v>81</v>
      </c>
      <c r="AY255" s="18" t="s">
        <v>162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8" t="s">
        <v>79</v>
      </c>
      <c r="BK255" s="226">
        <f>ROUND(I255*H255,2)</f>
        <v>0</v>
      </c>
      <c r="BL255" s="18" t="s">
        <v>240</v>
      </c>
      <c r="BM255" s="225" t="s">
        <v>916</v>
      </c>
    </row>
    <row r="256" s="12" customFormat="1" ht="22.8" customHeight="1">
      <c r="A256" s="12"/>
      <c r="B256" s="198"/>
      <c r="C256" s="199"/>
      <c r="D256" s="200" t="s">
        <v>71</v>
      </c>
      <c r="E256" s="212" t="s">
        <v>740</v>
      </c>
      <c r="F256" s="212" t="s">
        <v>741</v>
      </c>
      <c r="G256" s="199"/>
      <c r="H256" s="199"/>
      <c r="I256" s="202"/>
      <c r="J256" s="213">
        <f>BK256</f>
        <v>0</v>
      </c>
      <c r="K256" s="199"/>
      <c r="L256" s="204"/>
      <c r="M256" s="205"/>
      <c r="N256" s="206"/>
      <c r="O256" s="206"/>
      <c r="P256" s="207">
        <f>SUM(P257:P259)</f>
        <v>0</v>
      </c>
      <c r="Q256" s="206"/>
      <c r="R256" s="207">
        <f>SUM(R257:R259)</f>
        <v>0.0063</v>
      </c>
      <c r="S256" s="206"/>
      <c r="T256" s="208">
        <f>SUM(T257:T259)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9" t="s">
        <v>81</v>
      </c>
      <c r="AT256" s="210" t="s">
        <v>71</v>
      </c>
      <c r="AU256" s="210" t="s">
        <v>79</v>
      </c>
      <c r="AY256" s="209" t="s">
        <v>162</v>
      </c>
      <c r="BK256" s="211">
        <f>SUM(BK257:BK259)</f>
        <v>0</v>
      </c>
    </row>
    <row r="257" s="2" customFormat="1">
      <c r="A257" s="39"/>
      <c r="B257" s="40"/>
      <c r="C257" s="214" t="s">
        <v>567</v>
      </c>
      <c r="D257" s="214" t="s">
        <v>164</v>
      </c>
      <c r="E257" s="215" t="s">
        <v>743</v>
      </c>
      <c r="F257" s="216" t="s">
        <v>744</v>
      </c>
      <c r="G257" s="217" t="s">
        <v>97</v>
      </c>
      <c r="H257" s="218">
        <v>3</v>
      </c>
      <c r="I257" s="219"/>
      <c r="J257" s="220">
        <f>ROUND(I257*H257,2)</f>
        <v>0</v>
      </c>
      <c r="K257" s="216" t="s">
        <v>168</v>
      </c>
      <c r="L257" s="45"/>
      <c r="M257" s="221" t="s">
        <v>19</v>
      </c>
      <c r="N257" s="222" t="s">
        <v>43</v>
      </c>
      <c r="O257" s="85"/>
      <c r="P257" s="223">
        <f>O257*H257</f>
        <v>0</v>
      </c>
      <c r="Q257" s="223">
        <v>0.0020999999999999999</v>
      </c>
      <c r="R257" s="223">
        <f>Q257*H257</f>
        <v>0.0063</v>
      </c>
      <c r="S257" s="223">
        <v>0</v>
      </c>
      <c r="T257" s="224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5" t="s">
        <v>240</v>
      </c>
      <c r="AT257" s="225" t="s">
        <v>164</v>
      </c>
      <c r="AU257" s="225" t="s">
        <v>81</v>
      </c>
      <c r="AY257" s="18" t="s">
        <v>162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8" t="s">
        <v>79</v>
      </c>
      <c r="BK257" s="226">
        <f>ROUND(I257*H257,2)</f>
        <v>0</v>
      </c>
      <c r="BL257" s="18" t="s">
        <v>240</v>
      </c>
      <c r="BM257" s="225" t="s">
        <v>917</v>
      </c>
    </row>
    <row r="258" s="13" customFormat="1">
      <c r="A258" s="13"/>
      <c r="B258" s="227"/>
      <c r="C258" s="228"/>
      <c r="D258" s="229" t="s">
        <v>171</v>
      </c>
      <c r="E258" s="230" t="s">
        <v>19</v>
      </c>
      <c r="F258" s="231" t="s">
        <v>918</v>
      </c>
      <c r="G258" s="228"/>
      <c r="H258" s="232">
        <v>3</v>
      </c>
      <c r="I258" s="233"/>
      <c r="J258" s="228"/>
      <c r="K258" s="228"/>
      <c r="L258" s="234"/>
      <c r="M258" s="235"/>
      <c r="N258" s="236"/>
      <c r="O258" s="236"/>
      <c r="P258" s="236"/>
      <c r="Q258" s="236"/>
      <c r="R258" s="236"/>
      <c r="S258" s="236"/>
      <c r="T258" s="23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8" t="s">
        <v>171</v>
      </c>
      <c r="AU258" s="238" t="s">
        <v>81</v>
      </c>
      <c r="AV258" s="13" t="s">
        <v>81</v>
      </c>
      <c r="AW258" s="13" t="s">
        <v>33</v>
      </c>
      <c r="AX258" s="13" t="s">
        <v>79</v>
      </c>
      <c r="AY258" s="238" t="s">
        <v>162</v>
      </c>
    </row>
    <row r="259" s="2" customFormat="1">
      <c r="A259" s="39"/>
      <c r="B259" s="40"/>
      <c r="C259" s="214" t="s">
        <v>571</v>
      </c>
      <c r="D259" s="214" t="s">
        <v>164</v>
      </c>
      <c r="E259" s="215" t="s">
        <v>747</v>
      </c>
      <c r="F259" s="216" t="s">
        <v>748</v>
      </c>
      <c r="G259" s="217" t="s">
        <v>728</v>
      </c>
      <c r="H259" s="274"/>
      <c r="I259" s="219"/>
      <c r="J259" s="220">
        <f>ROUND(I259*H259,2)</f>
        <v>0</v>
      </c>
      <c r="K259" s="216" t="s">
        <v>168</v>
      </c>
      <c r="L259" s="45"/>
      <c r="M259" s="275" t="s">
        <v>19</v>
      </c>
      <c r="N259" s="276" t="s">
        <v>43</v>
      </c>
      <c r="O259" s="277"/>
      <c r="P259" s="278">
        <f>O259*H259</f>
        <v>0</v>
      </c>
      <c r="Q259" s="278">
        <v>0</v>
      </c>
      <c r="R259" s="278">
        <f>Q259*H259</f>
        <v>0</v>
      </c>
      <c r="S259" s="278">
        <v>0</v>
      </c>
      <c r="T259" s="27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5" t="s">
        <v>240</v>
      </c>
      <c r="AT259" s="225" t="s">
        <v>164</v>
      </c>
      <c r="AU259" s="225" t="s">
        <v>81</v>
      </c>
      <c r="AY259" s="18" t="s">
        <v>162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8" t="s">
        <v>79</v>
      </c>
      <c r="BK259" s="226">
        <f>ROUND(I259*H259,2)</f>
        <v>0</v>
      </c>
      <c r="BL259" s="18" t="s">
        <v>240</v>
      </c>
      <c r="BM259" s="225" t="s">
        <v>919</v>
      </c>
    </row>
    <row r="260" s="2" customFormat="1" ht="6.96" customHeight="1">
      <c r="A260" s="39"/>
      <c r="B260" s="60"/>
      <c r="C260" s="61"/>
      <c r="D260" s="61"/>
      <c r="E260" s="61"/>
      <c r="F260" s="61"/>
      <c r="G260" s="61"/>
      <c r="H260" s="61"/>
      <c r="I260" s="61"/>
      <c r="J260" s="61"/>
      <c r="K260" s="61"/>
      <c r="L260" s="45"/>
      <c r="M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</row>
  </sheetData>
  <sheetProtection sheet="1" autoFilter="0" formatColumns="0" formatRows="0" objects="1" scenarios="1" spinCount="100000" saltValue="g2/7WYE3W9Opwb7PFlsG7LPwiHogWEq0bIU+p3+canfmVvjPYHyT+A6wa7Mf30RF0BE7XWEJ/cJ4oLh1aEBUVw==" hashValue="8MLrY3gh3mALopG8dWwtDgke/CrV+X4XDmJkLnK1oIxtYoXr+aWsaoN8B42pXvNZTqGt1+Eh5AXDs+DHII+q/w==" algorithmName="SHA-512" password="CA2F"/>
  <autoFilter ref="C95:K25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  <c r="AZ2" s="139" t="s">
        <v>920</v>
      </c>
      <c r="BA2" s="139" t="s">
        <v>921</v>
      </c>
      <c r="BB2" s="139" t="s">
        <v>97</v>
      </c>
      <c r="BC2" s="139" t="s">
        <v>922</v>
      </c>
      <c r="BD2" s="139" t="s">
        <v>81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  <c r="AZ3" s="139" t="s">
        <v>112</v>
      </c>
      <c r="BA3" s="139" t="s">
        <v>113</v>
      </c>
      <c r="BB3" s="139" t="s">
        <v>101</v>
      </c>
      <c r="BC3" s="139" t="s">
        <v>923</v>
      </c>
      <c r="BD3" s="139" t="s">
        <v>81</v>
      </c>
    </row>
    <row r="4" s="1" customFormat="1" ht="24.96" customHeight="1">
      <c r="B4" s="21"/>
      <c r="D4" s="142" t="s">
        <v>103</v>
      </c>
      <c r="L4" s="21"/>
      <c r="M4" s="143" t="s">
        <v>10</v>
      </c>
      <c r="AT4" s="18" t="s">
        <v>4</v>
      </c>
      <c r="AZ4" s="139" t="s">
        <v>116</v>
      </c>
      <c r="BA4" s="139" t="s">
        <v>117</v>
      </c>
      <c r="BB4" s="139" t="s">
        <v>101</v>
      </c>
      <c r="BC4" s="139" t="s">
        <v>924</v>
      </c>
      <c r="BD4" s="139" t="s">
        <v>81</v>
      </c>
    </row>
    <row r="5" s="1" customFormat="1" ht="6.96" customHeight="1">
      <c r="B5" s="21"/>
      <c r="L5" s="21"/>
      <c r="AZ5" s="139" t="s">
        <v>925</v>
      </c>
      <c r="BA5" s="139" t="s">
        <v>926</v>
      </c>
      <c r="BB5" s="139" t="s">
        <v>101</v>
      </c>
      <c r="BC5" s="139" t="s">
        <v>927</v>
      </c>
      <c r="BD5" s="139" t="s">
        <v>81</v>
      </c>
    </row>
    <row r="6" s="1" customFormat="1" ht="12" customHeight="1">
      <c r="B6" s="21"/>
      <c r="D6" s="144" t="s">
        <v>16</v>
      </c>
      <c r="L6" s="21"/>
      <c r="AZ6" s="139" t="s">
        <v>928</v>
      </c>
      <c r="BA6" s="139" t="s">
        <v>929</v>
      </c>
      <c r="BB6" s="139" t="s">
        <v>97</v>
      </c>
      <c r="BC6" s="139" t="s">
        <v>930</v>
      </c>
      <c r="BD6" s="139" t="s">
        <v>81</v>
      </c>
    </row>
    <row r="7" s="1" customFormat="1" ht="16.5" customHeight="1">
      <c r="B7" s="21"/>
      <c r="E7" s="145" t="str">
        <f>'Rekapitulace stavby'!K6</f>
        <v>Vrchlabí - Krkonošská - 2. etapa</v>
      </c>
      <c r="F7" s="144"/>
      <c r="G7" s="144"/>
      <c r="H7" s="144"/>
      <c r="L7" s="21"/>
      <c r="AZ7" s="139" t="s">
        <v>931</v>
      </c>
      <c r="BA7" s="139" t="s">
        <v>932</v>
      </c>
      <c r="BB7" s="139" t="s">
        <v>97</v>
      </c>
      <c r="BC7" s="139" t="s">
        <v>220</v>
      </c>
      <c r="BD7" s="139" t="s">
        <v>81</v>
      </c>
    </row>
    <row r="8" s="2" customFormat="1" ht="12" customHeight="1">
      <c r="A8" s="39"/>
      <c r="B8" s="45"/>
      <c r="C8" s="39"/>
      <c r="D8" s="144" t="s">
        <v>115</v>
      </c>
      <c r="E8" s="39"/>
      <c r="F8" s="39"/>
      <c r="G8" s="39"/>
      <c r="H8" s="39"/>
      <c r="I8" s="39"/>
      <c r="J8" s="39"/>
      <c r="K8" s="39"/>
      <c r="L8" s="14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9" t="s">
        <v>933</v>
      </c>
      <c r="BA8" s="139" t="s">
        <v>934</v>
      </c>
      <c r="BB8" s="139" t="s">
        <v>97</v>
      </c>
      <c r="BC8" s="139" t="s">
        <v>935</v>
      </c>
      <c r="BD8" s="139" t="s">
        <v>81</v>
      </c>
    </row>
    <row r="9" s="2" customFormat="1" ht="16.5" customHeight="1">
      <c r="A9" s="39"/>
      <c r="B9" s="45"/>
      <c r="C9" s="39"/>
      <c r="D9" s="39"/>
      <c r="E9" s="147" t="s">
        <v>936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9" t="s">
        <v>937</v>
      </c>
      <c r="BA9" s="139" t="s">
        <v>938</v>
      </c>
      <c r="BB9" s="139" t="s">
        <v>97</v>
      </c>
      <c r="BC9" s="139" t="s">
        <v>79</v>
      </c>
      <c r="BD9" s="139" t="s">
        <v>81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9" t="s">
        <v>939</v>
      </c>
      <c r="BA10" s="139" t="s">
        <v>940</v>
      </c>
      <c r="BB10" s="139" t="s">
        <v>97</v>
      </c>
      <c r="BC10" s="139" t="s">
        <v>941</v>
      </c>
      <c r="BD10" s="139" t="s">
        <v>81</v>
      </c>
    </row>
    <row r="11" s="2" customFormat="1" ht="12" customHeight="1">
      <c r="A11" s="39"/>
      <c r="B11" s="45"/>
      <c r="C11" s="39"/>
      <c r="D11" s="144" t="s">
        <v>18</v>
      </c>
      <c r="E11" s="39"/>
      <c r="F11" s="134" t="s">
        <v>19</v>
      </c>
      <c r="G11" s="39"/>
      <c r="H11" s="39"/>
      <c r="I11" s="144" t="s">
        <v>20</v>
      </c>
      <c r="J11" s="134" t="s">
        <v>19</v>
      </c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9" t="s">
        <v>942</v>
      </c>
      <c r="BA11" s="139" t="s">
        <v>943</v>
      </c>
      <c r="BB11" s="139" t="s">
        <v>97</v>
      </c>
      <c r="BC11" s="139" t="s">
        <v>79</v>
      </c>
      <c r="BD11" s="139" t="s">
        <v>81</v>
      </c>
    </row>
    <row r="12" s="2" customFormat="1" ht="12" customHeight="1">
      <c r="A12" s="39"/>
      <c r="B12" s="45"/>
      <c r="C12" s="39"/>
      <c r="D12" s="144" t="s">
        <v>21</v>
      </c>
      <c r="E12" s="39"/>
      <c r="F12" s="134" t="s">
        <v>22</v>
      </c>
      <c r="G12" s="39"/>
      <c r="H12" s="39"/>
      <c r="I12" s="144" t="s">
        <v>23</v>
      </c>
      <c r="J12" s="148" t="str">
        <f>'Rekapitulace stavby'!AN8</f>
        <v>26. 1. 2021</v>
      </c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9" t="s">
        <v>944</v>
      </c>
      <c r="BA12" s="139" t="s">
        <v>639</v>
      </c>
      <c r="BB12" s="139" t="s">
        <v>97</v>
      </c>
      <c r="BC12" s="139" t="s">
        <v>935</v>
      </c>
      <c r="BD12" s="139" t="s">
        <v>81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9" t="s">
        <v>49</v>
      </c>
      <c r="BA13" s="139" t="s">
        <v>104</v>
      </c>
      <c r="BB13" s="139" t="s">
        <v>101</v>
      </c>
      <c r="BC13" s="139" t="s">
        <v>945</v>
      </c>
      <c r="BD13" s="139" t="s">
        <v>81</v>
      </c>
    </row>
    <row r="14" s="2" customFormat="1" ht="12" customHeight="1">
      <c r="A14" s="39"/>
      <c r="B14" s="45"/>
      <c r="C14" s="39"/>
      <c r="D14" s="144" t="s">
        <v>25</v>
      </c>
      <c r="E14" s="39"/>
      <c r="F14" s="39"/>
      <c r="G14" s="39"/>
      <c r="H14" s="39"/>
      <c r="I14" s="144" t="s">
        <v>26</v>
      </c>
      <c r="J14" s="134" t="s">
        <v>19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9" t="s">
        <v>109</v>
      </c>
      <c r="BA14" s="139" t="s">
        <v>110</v>
      </c>
      <c r="BB14" s="139" t="s">
        <v>101</v>
      </c>
      <c r="BC14" s="139" t="s">
        <v>946</v>
      </c>
      <c r="BD14" s="139" t="s">
        <v>81</v>
      </c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4" t="s">
        <v>28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29</v>
      </c>
      <c r="E17" s="39"/>
      <c r="F17" s="39"/>
      <c r="G17" s="39"/>
      <c r="H17" s="39"/>
      <c r="I17" s="144" t="s">
        <v>26</v>
      </c>
      <c r="J17" s="34" t="str">
        <f>'Rekapitulace stavby'!AN13</f>
        <v>Vyplň údaj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4" t="s">
        <v>28</v>
      </c>
      <c r="J18" s="34" t="str">
        <f>'Rekapitulace stavby'!AN14</f>
        <v>Vyplň údaj</v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31</v>
      </c>
      <c r="E20" s="39"/>
      <c r="F20" s="39"/>
      <c r="G20" s="39"/>
      <c r="H20" s="39"/>
      <c r="I20" s="144" t="s">
        <v>26</v>
      </c>
      <c r="J20" s="134" t="s">
        <v>19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4" t="s">
        <v>28</v>
      </c>
      <c r="J21" s="134" t="s">
        <v>19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34</v>
      </c>
      <c r="E23" s="39"/>
      <c r="F23" s="39"/>
      <c r="G23" s="39"/>
      <c r="H23" s="39"/>
      <c r="I23" s="144" t="s">
        <v>26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44" t="s">
        <v>28</v>
      </c>
      <c r="J24" s="134" t="s">
        <v>19</v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36</v>
      </c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3"/>
      <c r="E29" s="153"/>
      <c r="F29" s="153"/>
      <c r="G29" s="153"/>
      <c r="H29" s="153"/>
      <c r="I29" s="153"/>
      <c r="J29" s="153"/>
      <c r="K29" s="153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4" t="s">
        <v>38</v>
      </c>
      <c r="E30" s="39"/>
      <c r="F30" s="39"/>
      <c r="G30" s="39"/>
      <c r="H30" s="39"/>
      <c r="I30" s="39"/>
      <c r="J30" s="155">
        <f>ROUND(J87, 2)</f>
        <v>0</v>
      </c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6" t="s">
        <v>40</v>
      </c>
      <c r="G32" s="39"/>
      <c r="H32" s="39"/>
      <c r="I32" s="156" t="s">
        <v>39</v>
      </c>
      <c r="J32" s="156" t="s">
        <v>41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42</v>
      </c>
      <c r="E33" s="144" t="s">
        <v>43</v>
      </c>
      <c r="F33" s="158">
        <f>ROUND((SUM(BE87:BE447)),  2)</f>
        <v>0</v>
      </c>
      <c r="G33" s="39"/>
      <c r="H33" s="39"/>
      <c r="I33" s="159">
        <v>0.20999999999999999</v>
      </c>
      <c r="J33" s="158">
        <f>ROUND(((SUM(BE87:BE447))*I33),  2)</f>
        <v>0</v>
      </c>
      <c r="K33" s="39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44</v>
      </c>
      <c r="F34" s="158">
        <f>ROUND((SUM(BF87:BF447)),  2)</f>
        <v>0</v>
      </c>
      <c r="G34" s="39"/>
      <c r="H34" s="39"/>
      <c r="I34" s="159">
        <v>0.14999999999999999</v>
      </c>
      <c r="J34" s="158">
        <f>ROUND(((SUM(BF87:BF447))*I34), 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45</v>
      </c>
      <c r="F35" s="158">
        <f>ROUND((SUM(BG87:BG447)),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46</v>
      </c>
      <c r="F36" s="158">
        <f>ROUND((SUM(BH87:BH447)),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47</v>
      </c>
      <c r="F37" s="158">
        <f>ROUND((SUM(BI87:BI447)),  2)</f>
        <v>0</v>
      </c>
      <c r="G37" s="39"/>
      <c r="H37" s="39"/>
      <c r="I37" s="159">
        <v>0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2"/>
      <c r="J39" s="165">
        <f>SUM(J30:J37)</f>
        <v>0</v>
      </c>
      <c r="K39" s="166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131</v>
      </c>
      <c r="D45" s="41"/>
      <c r="E45" s="41"/>
      <c r="F45" s="41"/>
      <c r="G45" s="41"/>
      <c r="H45" s="41"/>
      <c r="I45" s="41"/>
      <c r="J45" s="41"/>
      <c r="K45" s="41"/>
      <c r="L45" s="14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Vrchlabí - Krkonošská - 2. etapa</v>
      </c>
      <c r="F48" s="33"/>
      <c r="G48" s="33"/>
      <c r="H48" s="33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115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SO 304 - Vodovod</v>
      </c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Vrchlabí</v>
      </c>
      <c r="G52" s="41"/>
      <c r="H52" s="41"/>
      <c r="I52" s="33" t="s">
        <v>23</v>
      </c>
      <c r="J52" s="73" t="str">
        <f>IF(J12="","",J12)</f>
        <v>26. 1. 2021</v>
      </c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Vrchlabí</v>
      </c>
      <c r="G54" s="41"/>
      <c r="H54" s="41"/>
      <c r="I54" s="33" t="s">
        <v>31</v>
      </c>
      <c r="J54" s="37" t="str">
        <f>E21</f>
        <v>Ing. Vratislav Preclík</v>
      </c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Eva Mrvová</v>
      </c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132</v>
      </c>
      <c r="D57" s="173"/>
      <c r="E57" s="173"/>
      <c r="F57" s="173"/>
      <c r="G57" s="173"/>
      <c r="H57" s="173"/>
      <c r="I57" s="173"/>
      <c r="J57" s="174" t="s">
        <v>133</v>
      </c>
      <c r="K57" s="173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5" t="s">
        <v>70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134</v>
      </c>
    </row>
    <row r="60" s="9" customFormat="1" ht="24.96" customHeight="1">
      <c r="A60" s="9"/>
      <c r="B60" s="176"/>
      <c r="C60" s="177"/>
      <c r="D60" s="178" t="s">
        <v>135</v>
      </c>
      <c r="E60" s="179"/>
      <c r="F60" s="179"/>
      <c r="G60" s="179"/>
      <c r="H60" s="179"/>
      <c r="I60" s="179"/>
      <c r="J60" s="180">
        <f>J88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6"/>
      <c r="D61" s="183" t="s">
        <v>136</v>
      </c>
      <c r="E61" s="184"/>
      <c r="F61" s="184"/>
      <c r="G61" s="184"/>
      <c r="H61" s="184"/>
      <c r="I61" s="184"/>
      <c r="J61" s="185">
        <f>J89</f>
        <v>0</v>
      </c>
      <c r="K61" s="126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6"/>
      <c r="D62" s="183" t="s">
        <v>138</v>
      </c>
      <c r="E62" s="184"/>
      <c r="F62" s="184"/>
      <c r="G62" s="184"/>
      <c r="H62" s="184"/>
      <c r="I62" s="184"/>
      <c r="J62" s="185">
        <f>J184</f>
        <v>0</v>
      </c>
      <c r="K62" s="126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6"/>
      <c r="D63" s="183" t="s">
        <v>139</v>
      </c>
      <c r="E63" s="184"/>
      <c r="F63" s="184"/>
      <c r="G63" s="184"/>
      <c r="H63" s="184"/>
      <c r="I63" s="184"/>
      <c r="J63" s="185">
        <f>J204</f>
        <v>0</v>
      </c>
      <c r="K63" s="126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6"/>
      <c r="D64" s="183" t="s">
        <v>947</v>
      </c>
      <c r="E64" s="184"/>
      <c r="F64" s="184"/>
      <c r="G64" s="184"/>
      <c r="H64" s="184"/>
      <c r="I64" s="184"/>
      <c r="J64" s="185">
        <f>J334</f>
        <v>0</v>
      </c>
      <c r="K64" s="126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6"/>
      <c r="D65" s="183" t="s">
        <v>140</v>
      </c>
      <c r="E65" s="184"/>
      <c r="F65" s="184"/>
      <c r="G65" s="184"/>
      <c r="H65" s="184"/>
      <c r="I65" s="184"/>
      <c r="J65" s="185">
        <f>J420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141</v>
      </c>
      <c r="E66" s="184"/>
      <c r="F66" s="184"/>
      <c r="G66" s="184"/>
      <c r="H66" s="184"/>
      <c r="I66" s="184"/>
      <c r="J66" s="185">
        <f>J427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142</v>
      </c>
      <c r="E67" s="184"/>
      <c r="F67" s="184"/>
      <c r="G67" s="184"/>
      <c r="H67" s="184"/>
      <c r="I67" s="184"/>
      <c r="J67" s="185">
        <f>J446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147</v>
      </c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1" t="str">
        <f>E7</f>
        <v>Vrchlabí - Krkonošská - 2. etapa</v>
      </c>
      <c r="F77" s="33"/>
      <c r="G77" s="33"/>
      <c r="H77" s="33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115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02 - SO 304 - Vodovod</v>
      </c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Vrchlabí</v>
      </c>
      <c r="G81" s="41"/>
      <c r="H81" s="41"/>
      <c r="I81" s="33" t="s">
        <v>23</v>
      </c>
      <c r="J81" s="73" t="str">
        <f>IF(J12="","",J12)</f>
        <v>26. 1. 2021</v>
      </c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Město Vrchlabí</v>
      </c>
      <c r="G83" s="41"/>
      <c r="H83" s="41"/>
      <c r="I83" s="33" t="s">
        <v>31</v>
      </c>
      <c r="J83" s="37" t="str">
        <f>E21</f>
        <v>Ing. Vratislav Preclík</v>
      </c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34</v>
      </c>
      <c r="J84" s="37" t="str">
        <f>E24</f>
        <v>Ing. Eva Mrvová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7"/>
      <c r="B86" s="188"/>
      <c r="C86" s="189" t="s">
        <v>148</v>
      </c>
      <c r="D86" s="190" t="s">
        <v>57</v>
      </c>
      <c r="E86" s="190" t="s">
        <v>53</v>
      </c>
      <c r="F86" s="190" t="s">
        <v>54</v>
      </c>
      <c r="G86" s="190" t="s">
        <v>149</v>
      </c>
      <c r="H86" s="190" t="s">
        <v>150</v>
      </c>
      <c r="I86" s="190" t="s">
        <v>151</v>
      </c>
      <c r="J86" s="190" t="s">
        <v>133</v>
      </c>
      <c r="K86" s="191" t="s">
        <v>152</v>
      </c>
      <c r="L86" s="192"/>
      <c r="M86" s="93" t="s">
        <v>19</v>
      </c>
      <c r="N86" s="94" t="s">
        <v>42</v>
      </c>
      <c r="O86" s="94" t="s">
        <v>153</v>
      </c>
      <c r="P86" s="94" t="s">
        <v>154</v>
      </c>
      <c r="Q86" s="94" t="s">
        <v>155</v>
      </c>
      <c r="R86" s="94" t="s">
        <v>156</v>
      </c>
      <c r="S86" s="94" t="s">
        <v>157</v>
      </c>
      <c r="T86" s="95" t="s">
        <v>158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39"/>
      <c r="B87" s="40"/>
      <c r="C87" s="100" t="s">
        <v>159</v>
      </c>
      <c r="D87" s="41"/>
      <c r="E87" s="41"/>
      <c r="F87" s="41"/>
      <c r="G87" s="41"/>
      <c r="H87" s="41"/>
      <c r="I87" s="41"/>
      <c r="J87" s="193">
        <f>BK87</f>
        <v>0</v>
      </c>
      <c r="K87" s="41"/>
      <c r="L87" s="45"/>
      <c r="M87" s="96"/>
      <c r="N87" s="194"/>
      <c r="O87" s="97"/>
      <c r="P87" s="195">
        <f>P88</f>
        <v>0</v>
      </c>
      <c r="Q87" s="97"/>
      <c r="R87" s="195">
        <f>R88</f>
        <v>18.563654740000004</v>
      </c>
      <c r="S87" s="97"/>
      <c r="T87" s="196">
        <f>T88</f>
        <v>334.67444999999998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71</v>
      </c>
      <c r="AU87" s="18" t="s">
        <v>134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71</v>
      </c>
      <c r="E88" s="201" t="s">
        <v>160</v>
      </c>
      <c r="F88" s="201" t="s">
        <v>161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P89+P184+P204+P334+P420+P427+P446</f>
        <v>0</v>
      </c>
      <c r="Q88" s="206"/>
      <c r="R88" s="207">
        <f>R89+R184+R204+R334+R420+R427+R446</f>
        <v>18.563654740000004</v>
      </c>
      <c r="S88" s="206"/>
      <c r="T88" s="208">
        <f>T89+T184+T204+T334+T420+T427+T446</f>
        <v>334.67444999999998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79</v>
      </c>
      <c r="AT88" s="210" t="s">
        <v>71</v>
      </c>
      <c r="AU88" s="210" t="s">
        <v>72</v>
      </c>
      <c r="AY88" s="209" t="s">
        <v>162</v>
      </c>
      <c r="BK88" s="211">
        <f>BK89+BK184+BK204+BK334+BK420+BK427+BK446</f>
        <v>0</v>
      </c>
    </row>
    <row r="89" s="12" customFormat="1" ht="22.8" customHeight="1">
      <c r="A89" s="12"/>
      <c r="B89" s="198"/>
      <c r="C89" s="199"/>
      <c r="D89" s="200" t="s">
        <v>71</v>
      </c>
      <c r="E89" s="212" t="s">
        <v>79</v>
      </c>
      <c r="F89" s="212" t="s">
        <v>163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SUM(P90:P183)</f>
        <v>0</v>
      </c>
      <c r="Q89" s="206"/>
      <c r="R89" s="207">
        <f>SUM(R90:R183)</f>
        <v>2.1465424200000003</v>
      </c>
      <c r="S89" s="206"/>
      <c r="T89" s="208">
        <f>SUM(T90:T183)</f>
        <v>323.21715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79</v>
      </c>
      <c r="AT89" s="210" t="s">
        <v>71</v>
      </c>
      <c r="AU89" s="210" t="s">
        <v>79</v>
      </c>
      <c r="AY89" s="209" t="s">
        <v>162</v>
      </c>
      <c r="BK89" s="211">
        <f>SUM(BK90:BK183)</f>
        <v>0</v>
      </c>
    </row>
    <row r="90" s="2" customFormat="1">
      <c r="A90" s="39"/>
      <c r="B90" s="40"/>
      <c r="C90" s="214" t="s">
        <v>79</v>
      </c>
      <c r="D90" s="214" t="s">
        <v>164</v>
      </c>
      <c r="E90" s="215" t="s">
        <v>948</v>
      </c>
      <c r="F90" s="216" t="s">
        <v>949</v>
      </c>
      <c r="G90" s="217" t="s">
        <v>167</v>
      </c>
      <c r="H90" s="218">
        <v>135.03</v>
      </c>
      <c r="I90" s="219"/>
      <c r="J90" s="220">
        <f>ROUND(I90*H90,2)</f>
        <v>0</v>
      </c>
      <c r="K90" s="216" t="s">
        <v>168</v>
      </c>
      <c r="L90" s="45"/>
      <c r="M90" s="221" t="s">
        <v>19</v>
      </c>
      <c r="N90" s="222" t="s">
        <v>43</v>
      </c>
      <c r="O90" s="85"/>
      <c r="P90" s="223">
        <f>O90*H90</f>
        <v>0</v>
      </c>
      <c r="Q90" s="223">
        <v>0</v>
      </c>
      <c r="R90" s="223">
        <f>Q90*H90</f>
        <v>0</v>
      </c>
      <c r="S90" s="223">
        <v>0.28999999999999998</v>
      </c>
      <c r="T90" s="224">
        <f>S90*H90</f>
        <v>39.158699999999996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5" t="s">
        <v>169</v>
      </c>
      <c r="AT90" s="225" t="s">
        <v>164</v>
      </c>
      <c r="AU90" s="225" t="s">
        <v>81</v>
      </c>
      <c r="AY90" s="18" t="s">
        <v>162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8" t="s">
        <v>79</v>
      </c>
      <c r="BK90" s="226">
        <f>ROUND(I90*H90,2)</f>
        <v>0</v>
      </c>
      <c r="BL90" s="18" t="s">
        <v>169</v>
      </c>
      <c r="BM90" s="225" t="s">
        <v>950</v>
      </c>
    </row>
    <row r="91" s="13" customFormat="1">
      <c r="A91" s="13"/>
      <c r="B91" s="227"/>
      <c r="C91" s="228"/>
      <c r="D91" s="229" t="s">
        <v>171</v>
      </c>
      <c r="E91" s="230" t="s">
        <v>19</v>
      </c>
      <c r="F91" s="231" t="s">
        <v>951</v>
      </c>
      <c r="G91" s="228"/>
      <c r="H91" s="232">
        <v>12</v>
      </c>
      <c r="I91" s="233"/>
      <c r="J91" s="228"/>
      <c r="K91" s="228"/>
      <c r="L91" s="234"/>
      <c r="M91" s="235"/>
      <c r="N91" s="236"/>
      <c r="O91" s="236"/>
      <c r="P91" s="236"/>
      <c r="Q91" s="236"/>
      <c r="R91" s="236"/>
      <c r="S91" s="236"/>
      <c r="T91" s="23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8" t="s">
        <v>171</v>
      </c>
      <c r="AU91" s="238" t="s">
        <v>81</v>
      </c>
      <c r="AV91" s="13" t="s">
        <v>81</v>
      </c>
      <c r="AW91" s="13" t="s">
        <v>33</v>
      </c>
      <c r="AX91" s="13" t="s">
        <v>72</v>
      </c>
      <c r="AY91" s="238" t="s">
        <v>162</v>
      </c>
    </row>
    <row r="92" s="13" customFormat="1">
      <c r="A92" s="13"/>
      <c r="B92" s="227"/>
      <c r="C92" s="228"/>
      <c r="D92" s="229" t="s">
        <v>171</v>
      </c>
      <c r="E92" s="230" t="s">
        <v>19</v>
      </c>
      <c r="F92" s="231" t="s">
        <v>952</v>
      </c>
      <c r="G92" s="228"/>
      <c r="H92" s="232">
        <v>123.03</v>
      </c>
      <c r="I92" s="233"/>
      <c r="J92" s="228"/>
      <c r="K92" s="228"/>
      <c r="L92" s="234"/>
      <c r="M92" s="235"/>
      <c r="N92" s="236"/>
      <c r="O92" s="236"/>
      <c r="P92" s="236"/>
      <c r="Q92" s="236"/>
      <c r="R92" s="236"/>
      <c r="S92" s="236"/>
      <c r="T92" s="23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8" t="s">
        <v>171</v>
      </c>
      <c r="AU92" s="238" t="s">
        <v>81</v>
      </c>
      <c r="AV92" s="13" t="s">
        <v>81</v>
      </c>
      <c r="AW92" s="13" t="s">
        <v>33</v>
      </c>
      <c r="AX92" s="13" t="s">
        <v>72</v>
      </c>
      <c r="AY92" s="238" t="s">
        <v>162</v>
      </c>
    </row>
    <row r="93" s="14" customFormat="1">
      <c r="A93" s="14"/>
      <c r="B93" s="239"/>
      <c r="C93" s="240"/>
      <c r="D93" s="229" t="s">
        <v>171</v>
      </c>
      <c r="E93" s="241" t="s">
        <v>19</v>
      </c>
      <c r="F93" s="242" t="s">
        <v>174</v>
      </c>
      <c r="G93" s="240"/>
      <c r="H93" s="243">
        <v>135.03</v>
      </c>
      <c r="I93" s="244"/>
      <c r="J93" s="240"/>
      <c r="K93" s="240"/>
      <c r="L93" s="245"/>
      <c r="M93" s="246"/>
      <c r="N93" s="247"/>
      <c r="O93" s="247"/>
      <c r="P93" s="247"/>
      <c r="Q93" s="247"/>
      <c r="R93" s="247"/>
      <c r="S93" s="247"/>
      <c r="T93" s="24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9" t="s">
        <v>171</v>
      </c>
      <c r="AU93" s="249" t="s">
        <v>81</v>
      </c>
      <c r="AV93" s="14" t="s">
        <v>169</v>
      </c>
      <c r="AW93" s="14" t="s">
        <v>33</v>
      </c>
      <c r="AX93" s="14" t="s">
        <v>79</v>
      </c>
      <c r="AY93" s="249" t="s">
        <v>162</v>
      </c>
    </row>
    <row r="94" s="2" customFormat="1">
      <c r="A94" s="39"/>
      <c r="B94" s="40"/>
      <c r="C94" s="214" t="s">
        <v>81</v>
      </c>
      <c r="D94" s="214" t="s">
        <v>164</v>
      </c>
      <c r="E94" s="215" t="s">
        <v>953</v>
      </c>
      <c r="F94" s="216" t="s">
        <v>954</v>
      </c>
      <c r="G94" s="217" t="s">
        <v>167</v>
      </c>
      <c r="H94" s="218">
        <v>135.03</v>
      </c>
      <c r="I94" s="219"/>
      <c r="J94" s="220">
        <f>ROUND(I94*H94,2)</f>
        <v>0</v>
      </c>
      <c r="K94" s="216" t="s">
        <v>168</v>
      </c>
      <c r="L94" s="45"/>
      <c r="M94" s="221" t="s">
        <v>19</v>
      </c>
      <c r="N94" s="222" t="s">
        <v>43</v>
      </c>
      <c r="O94" s="85"/>
      <c r="P94" s="223">
        <f>O94*H94</f>
        <v>0</v>
      </c>
      <c r="Q94" s="223">
        <v>0</v>
      </c>
      <c r="R94" s="223">
        <f>Q94*H94</f>
        <v>0</v>
      </c>
      <c r="S94" s="223">
        <v>0.22</v>
      </c>
      <c r="T94" s="224">
        <f>S94*H94</f>
        <v>29.706600000000002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5" t="s">
        <v>169</v>
      </c>
      <c r="AT94" s="225" t="s">
        <v>164</v>
      </c>
      <c r="AU94" s="225" t="s">
        <v>81</v>
      </c>
      <c r="AY94" s="18" t="s">
        <v>162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8" t="s">
        <v>79</v>
      </c>
      <c r="BK94" s="226">
        <f>ROUND(I94*H94,2)</f>
        <v>0</v>
      </c>
      <c r="BL94" s="18" t="s">
        <v>169</v>
      </c>
      <c r="BM94" s="225" t="s">
        <v>955</v>
      </c>
    </row>
    <row r="95" s="2" customFormat="1">
      <c r="A95" s="39"/>
      <c r="B95" s="40"/>
      <c r="C95" s="214" t="s">
        <v>178</v>
      </c>
      <c r="D95" s="214" t="s">
        <v>164</v>
      </c>
      <c r="E95" s="215" t="s">
        <v>179</v>
      </c>
      <c r="F95" s="216" t="s">
        <v>180</v>
      </c>
      <c r="G95" s="217" t="s">
        <v>167</v>
      </c>
      <c r="H95" s="218">
        <v>255.63</v>
      </c>
      <c r="I95" s="219"/>
      <c r="J95" s="220">
        <f>ROUND(I95*H95,2)</f>
        <v>0</v>
      </c>
      <c r="K95" s="216" t="s">
        <v>168</v>
      </c>
      <c r="L95" s="45"/>
      <c r="M95" s="221" t="s">
        <v>19</v>
      </c>
      <c r="N95" s="222" t="s">
        <v>43</v>
      </c>
      <c r="O95" s="85"/>
      <c r="P95" s="223">
        <f>O95*H95</f>
        <v>0</v>
      </c>
      <c r="Q95" s="223">
        <v>0</v>
      </c>
      <c r="R95" s="223">
        <f>Q95*H95</f>
        <v>0</v>
      </c>
      <c r="S95" s="223">
        <v>0.44</v>
      </c>
      <c r="T95" s="224">
        <f>S95*H95</f>
        <v>112.4772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5" t="s">
        <v>169</v>
      </c>
      <c r="AT95" s="225" t="s">
        <v>164</v>
      </c>
      <c r="AU95" s="225" t="s">
        <v>81</v>
      </c>
      <c r="AY95" s="18" t="s">
        <v>162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79</v>
      </c>
      <c r="BK95" s="226">
        <f>ROUND(I95*H95,2)</f>
        <v>0</v>
      </c>
      <c r="BL95" s="18" t="s">
        <v>169</v>
      </c>
      <c r="BM95" s="225" t="s">
        <v>956</v>
      </c>
    </row>
    <row r="96" s="13" customFormat="1">
      <c r="A96" s="13"/>
      <c r="B96" s="227"/>
      <c r="C96" s="228"/>
      <c r="D96" s="229" t="s">
        <v>171</v>
      </c>
      <c r="E96" s="230" t="s">
        <v>19</v>
      </c>
      <c r="F96" s="231" t="s">
        <v>957</v>
      </c>
      <c r="G96" s="228"/>
      <c r="H96" s="232">
        <v>255.63</v>
      </c>
      <c r="I96" s="233"/>
      <c r="J96" s="228"/>
      <c r="K96" s="228"/>
      <c r="L96" s="234"/>
      <c r="M96" s="235"/>
      <c r="N96" s="236"/>
      <c r="O96" s="236"/>
      <c r="P96" s="236"/>
      <c r="Q96" s="236"/>
      <c r="R96" s="236"/>
      <c r="S96" s="236"/>
      <c r="T96" s="23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8" t="s">
        <v>171</v>
      </c>
      <c r="AU96" s="238" t="s">
        <v>81</v>
      </c>
      <c r="AV96" s="13" t="s">
        <v>81</v>
      </c>
      <c r="AW96" s="13" t="s">
        <v>33</v>
      </c>
      <c r="AX96" s="13" t="s">
        <v>79</v>
      </c>
      <c r="AY96" s="238" t="s">
        <v>162</v>
      </c>
    </row>
    <row r="97" s="2" customFormat="1">
      <c r="A97" s="39"/>
      <c r="B97" s="40"/>
      <c r="C97" s="214" t="s">
        <v>169</v>
      </c>
      <c r="D97" s="214" t="s">
        <v>164</v>
      </c>
      <c r="E97" s="215" t="s">
        <v>184</v>
      </c>
      <c r="F97" s="216" t="s">
        <v>185</v>
      </c>
      <c r="G97" s="217" t="s">
        <v>167</v>
      </c>
      <c r="H97" s="218">
        <v>255.63</v>
      </c>
      <c r="I97" s="219"/>
      <c r="J97" s="220">
        <f>ROUND(I97*H97,2)</f>
        <v>0</v>
      </c>
      <c r="K97" s="216" t="s">
        <v>168</v>
      </c>
      <c r="L97" s="45"/>
      <c r="M97" s="221" t="s">
        <v>19</v>
      </c>
      <c r="N97" s="222" t="s">
        <v>43</v>
      </c>
      <c r="O97" s="85"/>
      <c r="P97" s="223">
        <f>O97*H97</f>
        <v>0</v>
      </c>
      <c r="Q97" s="223">
        <v>0</v>
      </c>
      <c r="R97" s="223">
        <f>Q97*H97</f>
        <v>0</v>
      </c>
      <c r="S97" s="223">
        <v>0.32500000000000001</v>
      </c>
      <c r="T97" s="224">
        <f>S97*H97</f>
        <v>83.079750000000004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5" t="s">
        <v>169</v>
      </c>
      <c r="AT97" s="225" t="s">
        <v>164</v>
      </c>
      <c r="AU97" s="225" t="s">
        <v>81</v>
      </c>
      <c r="AY97" s="18" t="s">
        <v>162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8" t="s">
        <v>79</v>
      </c>
      <c r="BK97" s="226">
        <f>ROUND(I97*H97,2)</f>
        <v>0</v>
      </c>
      <c r="BL97" s="18" t="s">
        <v>169</v>
      </c>
      <c r="BM97" s="225" t="s">
        <v>958</v>
      </c>
    </row>
    <row r="98" s="2" customFormat="1">
      <c r="A98" s="39"/>
      <c r="B98" s="40"/>
      <c r="C98" s="214" t="s">
        <v>187</v>
      </c>
      <c r="D98" s="214" t="s">
        <v>164</v>
      </c>
      <c r="E98" s="215" t="s">
        <v>188</v>
      </c>
      <c r="F98" s="216" t="s">
        <v>189</v>
      </c>
      <c r="G98" s="217" t="s">
        <v>167</v>
      </c>
      <c r="H98" s="218">
        <v>255.63</v>
      </c>
      <c r="I98" s="219"/>
      <c r="J98" s="220">
        <f>ROUND(I98*H98,2)</f>
        <v>0</v>
      </c>
      <c r="K98" s="216" t="s">
        <v>168</v>
      </c>
      <c r="L98" s="45"/>
      <c r="M98" s="221" t="s">
        <v>19</v>
      </c>
      <c r="N98" s="222" t="s">
        <v>43</v>
      </c>
      <c r="O98" s="85"/>
      <c r="P98" s="223">
        <f>O98*H98</f>
        <v>0</v>
      </c>
      <c r="Q98" s="223">
        <v>9.0000000000000006E-05</v>
      </c>
      <c r="R98" s="223">
        <f>Q98*H98</f>
        <v>0.023006700000000001</v>
      </c>
      <c r="S98" s="223">
        <v>0.23000000000000001</v>
      </c>
      <c r="T98" s="224">
        <f>S98*H98</f>
        <v>58.794899999999998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169</v>
      </c>
      <c r="AT98" s="225" t="s">
        <v>164</v>
      </c>
      <c r="AU98" s="225" t="s">
        <v>81</v>
      </c>
      <c r="AY98" s="18" t="s">
        <v>162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79</v>
      </c>
      <c r="BK98" s="226">
        <f>ROUND(I98*H98,2)</f>
        <v>0</v>
      </c>
      <c r="BL98" s="18" t="s">
        <v>169</v>
      </c>
      <c r="BM98" s="225" t="s">
        <v>959</v>
      </c>
    </row>
    <row r="99" s="2" customFormat="1">
      <c r="A99" s="39"/>
      <c r="B99" s="40"/>
      <c r="C99" s="214" t="s">
        <v>191</v>
      </c>
      <c r="D99" s="214" t="s">
        <v>164</v>
      </c>
      <c r="E99" s="215" t="s">
        <v>960</v>
      </c>
      <c r="F99" s="216" t="s">
        <v>961</v>
      </c>
      <c r="G99" s="217" t="s">
        <v>97</v>
      </c>
      <c r="H99" s="218">
        <v>25</v>
      </c>
      <c r="I99" s="219"/>
      <c r="J99" s="220">
        <f>ROUND(I99*H99,2)</f>
        <v>0</v>
      </c>
      <c r="K99" s="216" t="s">
        <v>168</v>
      </c>
      <c r="L99" s="45"/>
      <c r="M99" s="221" t="s">
        <v>19</v>
      </c>
      <c r="N99" s="222" t="s">
        <v>43</v>
      </c>
      <c r="O99" s="85"/>
      <c r="P99" s="223">
        <f>O99*H99</f>
        <v>0</v>
      </c>
      <c r="Q99" s="223">
        <v>0.036900000000000002</v>
      </c>
      <c r="R99" s="223">
        <f>Q99*H99</f>
        <v>0.9225000000000001</v>
      </c>
      <c r="S99" s="223">
        <v>0</v>
      </c>
      <c r="T99" s="224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5" t="s">
        <v>169</v>
      </c>
      <c r="AT99" s="225" t="s">
        <v>164</v>
      </c>
      <c r="AU99" s="225" t="s">
        <v>81</v>
      </c>
      <c r="AY99" s="18" t="s">
        <v>162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8" t="s">
        <v>79</v>
      </c>
      <c r="BK99" s="226">
        <f>ROUND(I99*H99,2)</f>
        <v>0</v>
      </c>
      <c r="BL99" s="18" t="s">
        <v>169</v>
      </c>
      <c r="BM99" s="225" t="s">
        <v>962</v>
      </c>
    </row>
    <row r="100" s="2" customFormat="1">
      <c r="A100" s="39"/>
      <c r="B100" s="40"/>
      <c r="C100" s="214" t="s">
        <v>196</v>
      </c>
      <c r="D100" s="214" t="s">
        <v>164</v>
      </c>
      <c r="E100" s="215" t="s">
        <v>197</v>
      </c>
      <c r="F100" s="216" t="s">
        <v>198</v>
      </c>
      <c r="G100" s="217" t="s">
        <v>97</v>
      </c>
      <c r="H100" s="218">
        <v>3</v>
      </c>
      <c r="I100" s="219"/>
      <c r="J100" s="220">
        <f>ROUND(I100*H100,2)</f>
        <v>0</v>
      </c>
      <c r="K100" s="216" t="s">
        <v>168</v>
      </c>
      <c r="L100" s="45"/>
      <c r="M100" s="221" t="s">
        <v>19</v>
      </c>
      <c r="N100" s="222" t="s">
        <v>43</v>
      </c>
      <c r="O100" s="85"/>
      <c r="P100" s="223">
        <f>O100*H100</f>
        <v>0</v>
      </c>
      <c r="Q100" s="223">
        <v>0.06053</v>
      </c>
      <c r="R100" s="223">
        <f>Q100*H100</f>
        <v>0.18159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169</v>
      </c>
      <c r="AT100" s="225" t="s">
        <v>164</v>
      </c>
      <c r="AU100" s="225" t="s">
        <v>81</v>
      </c>
      <c r="AY100" s="18" t="s">
        <v>162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79</v>
      </c>
      <c r="BK100" s="226">
        <f>ROUND(I100*H100,2)</f>
        <v>0</v>
      </c>
      <c r="BL100" s="18" t="s">
        <v>169</v>
      </c>
      <c r="BM100" s="225" t="s">
        <v>963</v>
      </c>
    </row>
    <row r="101" s="2" customFormat="1">
      <c r="A101" s="39"/>
      <c r="B101" s="40"/>
      <c r="C101" s="214" t="s">
        <v>201</v>
      </c>
      <c r="D101" s="214" t="s">
        <v>164</v>
      </c>
      <c r="E101" s="215" t="s">
        <v>202</v>
      </c>
      <c r="F101" s="216" t="s">
        <v>203</v>
      </c>
      <c r="G101" s="217" t="s">
        <v>97</v>
      </c>
      <c r="H101" s="218">
        <v>1</v>
      </c>
      <c r="I101" s="219"/>
      <c r="J101" s="220">
        <f>ROUND(I101*H101,2)</f>
        <v>0</v>
      </c>
      <c r="K101" s="216" t="s">
        <v>168</v>
      </c>
      <c r="L101" s="45"/>
      <c r="M101" s="221" t="s">
        <v>19</v>
      </c>
      <c r="N101" s="222" t="s">
        <v>43</v>
      </c>
      <c r="O101" s="85"/>
      <c r="P101" s="223">
        <f>O101*H101</f>
        <v>0</v>
      </c>
      <c r="Q101" s="223">
        <v>0.10775</v>
      </c>
      <c r="R101" s="223">
        <f>Q101*H101</f>
        <v>0.10775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169</v>
      </c>
      <c r="AT101" s="225" t="s">
        <v>164</v>
      </c>
      <c r="AU101" s="225" t="s">
        <v>81</v>
      </c>
      <c r="AY101" s="18" t="s">
        <v>162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79</v>
      </c>
      <c r="BK101" s="226">
        <f>ROUND(I101*H101,2)</f>
        <v>0</v>
      </c>
      <c r="BL101" s="18" t="s">
        <v>169</v>
      </c>
      <c r="BM101" s="225" t="s">
        <v>964</v>
      </c>
    </row>
    <row r="102" s="2" customFormat="1">
      <c r="A102" s="39"/>
      <c r="B102" s="40"/>
      <c r="C102" s="214" t="s">
        <v>205</v>
      </c>
      <c r="D102" s="214" t="s">
        <v>164</v>
      </c>
      <c r="E102" s="215" t="s">
        <v>782</v>
      </c>
      <c r="F102" s="216" t="s">
        <v>783</v>
      </c>
      <c r="G102" s="217" t="s">
        <v>208</v>
      </c>
      <c r="H102" s="218">
        <v>5</v>
      </c>
      <c r="I102" s="219"/>
      <c r="J102" s="220">
        <f>ROUND(I102*H102,2)</f>
        <v>0</v>
      </c>
      <c r="K102" s="216" t="s">
        <v>168</v>
      </c>
      <c r="L102" s="45"/>
      <c r="M102" s="221" t="s">
        <v>19</v>
      </c>
      <c r="N102" s="222" t="s">
        <v>43</v>
      </c>
      <c r="O102" s="85"/>
      <c r="P102" s="223">
        <f>O102*H102</f>
        <v>0</v>
      </c>
      <c r="Q102" s="223">
        <v>0.00064999999999999997</v>
      </c>
      <c r="R102" s="223">
        <f>Q102*H102</f>
        <v>0.0032499999999999999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169</v>
      </c>
      <c r="AT102" s="225" t="s">
        <v>164</v>
      </c>
      <c r="AU102" s="225" t="s">
        <v>81</v>
      </c>
      <c r="AY102" s="18" t="s">
        <v>162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79</v>
      </c>
      <c r="BK102" s="226">
        <f>ROUND(I102*H102,2)</f>
        <v>0</v>
      </c>
      <c r="BL102" s="18" t="s">
        <v>169</v>
      </c>
      <c r="BM102" s="225" t="s">
        <v>965</v>
      </c>
    </row>
    <row r="103" s="13" customFormat="1">
      <c r="A103" s="13"/>
      <c r="B103" s="227"/>
      <c r="C103" s="228"/>
      <c r="D103" s="229" t="s">
        <v>171</v>
      </c>
      <c r="E103" s="230" t="s">
        <v>19</v>
      </c>
      <c r="F103" s="231" t="s">
        <v>966</v>
      </c>
      <c r="G103" s="228"/>
      <c r="H103" s="232">
        <v>5</v>
      </c>
      <c r="I103" s="233"/>
      <c r="J103" s="228"/>
      <c r="K103" s="228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171</v>
      </c>
      <c r="AU103" s="238" t="s">
        <v>81</v>
      </c>
      <c r="AV103" s="13" t="s">
        <v>81</v>
      </c>
      <c r="AW103" s="13" t="s">
        <v>33</v>
      </c>
      <c r="AX103" s="13" t="s">
        <v>79</v>
      </c>
      <c r="AY103" s="238" t="s">
        <v>162</v>
      </c>
    </row>
    <row r="104" s="2" customFormat="1">
      <c r="A104" s="39"/>
      <c r="B104" s="40"/>
      <c r="C104" s="214" t="s">
        <v>211</v>
      </c>
      <c r="D104" s="214" t="s">
        <v>164</v>
      </c>
      <c r="E104" s="215" t="s">
        <v>785</v>
      </c>
      <c r="F104" s="216" t="s">
        <v>786</v>
      </c>
      <c r="G104" s="217" t="s">
        <v>208</v>
      </c>
      <c r="H104" s="218">
        <v>5</v>
      </c>
      <c r="I104" s="219"/>
      <c r="J104" s="220">
        <f>ROUND(I104*H104,2)</f>
        <v>0</v>
      </c>
      <c r="K104" s="216" t="s">
        <v>168</v>
      </c>
      <c r="L104" s="45"/>
      <c r="M104" s="221" t="s">
        <v>19</v>
      </c>
      <c r="N104" s="222" t="s">
        <v>43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169</v>
      </c>
      <c r="AT104" s="225" t="s">
        <v>164</v>
      </c>
      <c r="AU104" s="225" t="s">
        <v>81</v>
      </c>
      <c r="AY104" s="18" t="s">
        <v>162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79</v>
      </c>
      <c r="BK104" s="226">
        <f>ROUND(I104*H104,2)</f>
        <v>0</v>
      </c>
      <c r="BL104" s="18" t="s">
        <v>169</v>
      </c>
      <c r="BM104" s="225" t="s">
        <v>967</v>
      </c>
    </row>
    <row r="105" s="2" customFormat="1">
      <c r="A105" s="39"/>
      <c r="B105" s="40"/>
      <c r="C105" s="214" t="s">
        <v>215</v>
      </c>
      <c r="D105" s="214" t="s">
        <v>164</v>
      </c>
      <c r="E105" s="215" t="s">
        <v>216</v>
      </c>
      <c r="F105" s="216" t="s">
        <v>217</v>
      </c>
      <c r="G105" s="217" t="s">
        <v>101</v>
      </c>
      <c r="H105" s="218">
        <v>43.5</v>
      </c>
      <c r="I105" s="219"/>
      <c r="J105" s="220">
        <f>ROUND(I105*H105,2)</f>
        <v>0</v>
      </c>
      <c r="K105" s="216" t="s">
        <v>168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169</v>
      </c>
      <c r="AT105" s="225" t="s">
        <v>164</v>
      </c>
      <c r="AU105" s="225" t="s">
        <v>81</v>
      </c>
      <c r="AY105" s="18" t="s">
        <v>162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79</v>
      </c>
      <c r="BK105" s="226">
        <f>ROUND(I105*H105,2)</f>
        <v>0</v>
      </c>
      <c r="BL105" s="18" t="s">
        <v>169</v>
      </c>
      <c r="BM105" s="225" t="s">
        <v>968</v>
      </c>
    </row>
    <row r="106" s="13" customFormat="1">
      <c r="A106" s="13"/>
      <c r="B106" s="227"/>
      <c r="C106" s="228"/>
      <c r="D106" s="229" t="s">
        <v>171</v>
      </c>
      <c r="E106" s="230" t="s">
        <v>19</v>
      </c>
      <c r="F106" s="231" t="s">
        <v>969</v>
      </c>
      <c r="G106" s="228"/>
      <c r="H106" s="232">
        <v>43.5</v>
      </c>
      <c r="I106" s="233"/>
      <c r="J106" s="228"/>
      <c r="K106" s="228"/>
      <c r="L106" s="234"/>
      <c r="M106" s="235"/>
      <c r="N106" s="236"/>
      <c r="O106" s="236"/>
      <c r="P106" s="236"/>
      <c r="Q106" s="236"/>
      <c r="R106" s="236"/>
      <c r="S106" s="236"/>
      <c r="T106" s="23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8" t="s">
        <v>171</v>
      </c>
      <c r="AU106" s="238" t="s">
        <v>81</v>
      </c>
      <c r="AV106" s="13" t="s">
        <v>81</v>
      </c>
      <c r="AW106" s="13" t="s">
        <v>33</v>
      </c>
      <c r="AX106" s="13" t="s">
        <v>79</v>
      </c>
      <c r="AY106" s="238" t="s">
        <v>162</v>
      </c>
    </row>
    <row r="107" s="2" customFormat="1">
      <c r="A107" s="39"/>
      <c r="B107" s="40"/>
      <c r="C107" s="214" t="s">
        <v>220</v>
      </c>
      <c r="D107" s="214" t="s">
        <v>164</v>
      </c>
      <c r="E107" s="215" t="s">
        <v>221</v>
      </c>
      <c r="F107" s="216" t="s">
        <v>222</v>
      </c>
      <c r="G107" s="217" t="s">
        <v>101</v>
      </c>
      <c r="H107" s="218">
        <v>0.97499999999999998</v>
      </c>
      <c r="I107" s="219"/>
      <c r="J107" s="220">
        <f>ROUND(I107*H107,2)</f>
        <v>0</v>
      </c>
      <c r="K107" s="216" t="s">
        <v>168</v>
      </c>
      <c r="L107" s="45"/>
      <c r="M107" s="221" t="s">
        <v>19</v>
      </c>
      <c r="N107" s="222" t="s">
        <v>43</v>
      </c>
      <c r="O107" s="85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169</v>
      </c>
      <c r="AT107" s="225" t="s">
        <v>164</v>
      </c>
      <c r="AU107" s="225" t="s">
        <v>81</v>
      </c>
      <c r="AY107" s="18" t="s">
        <v>162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79</v>
      </c>
      <c r="BK107" s="226">
        <f>ROUND(I107*H107,2)</f>
        <v>0</v>
      </c>
      <c r="BL107" s="18" t="s">
        <v>169</v>
      </c>
      <c r="BM107" s="225" t="s">
        <v>970</v>
      </c>
    </row>
    <row r="108" s="13" customFormat="1">
      <c r="A108" s="13"/>
      <c r="B108" s="227"/>
      <c r="C108" s="228"/>
      <c r="D108" s="229" t="s">
        <v>171</v>
      </c>
      <c r="E108" s="230" t="s">
        <v>19</v>
      </c>
      <c r="F108" s="231" t="s">
        <v>224</v>
      </c>
      <c r="G108" s="228"/>
      <c r="H108" s="232">
        <v>0.97499999999999998</v>
      </c>
      <c r="I108" s="233"/>
      <c r="J108" s="228"/>
      <c r="K108" s="228"/>
      <c r="L108" s="234"/>
      <c r="M108" s="235"/>
      <c r="N108" s="236"/>
      <c r="O108" s="236"/>
      <c r="P108" s="236"/>
      <c r="Q108" s="236"/>
      <c r="R108" s="236"/>
      <c r="S108" s="236"/>
      <c r="T108" s="23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8" t="s">
        <v>171</v>
      </c>
      <c r="AU108" s="238" t="s">
        <v>81</v>
      </c>
      <c r="AV108" s="13" t="s">
        <v>81</v>
      </c>
      <c r="AW108" s="13" t="s">
        <v>33</v>
      </c>
      <c r="AX108" s="13" t="s">
        <v>79</v>
      </c>
      <c r="AY108" s="238" t="s">
        <v>162</v>
      </c>
    </row>
    <row r="109" s="2" customFormat="1">
      <c r="A109" s="39"/>
      <c r="B109" s="40"/>
      <c r="C109" s="214" t="s">
        <v>225</v>
      </c>
      <c r="D109" s="214" t="s">
        <v>164</v>
      </c>
      <c r="E109" s="215" t="s">
        <v>226</v>
      </c>
      <c r="F109" s="216" t="s">
        <v>227</v>
      </c>
      <c r="G109" s="217" t="s">
        <v>101</v>
      </c>
      <c r="H109" s="218">
        <v>4.3879999999999999</v>
      </c>
      <c r="I109" s="219"/>
      <c r="J109" s="220">
        <f>ROUND(I109*H109,2)</f>
        <v>0</v>
      </c>
      <c r="K109" s="216" t="s">
        <v>168</v>
      </c>
      <c r="L109" s="45"/>
      <c r="M109" s="221" t="s">
        <v>19</v>
      </c>
      <c r="N109" s="222" t="s">
        <v>43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169</v>
      </c>
      <c r="AT109" s="225" t="s">
        <v>164</v>
      </c>
      <c r="AU109" s="225" t="s">
        <v>81</v>
      </c>
      <c r="AY109" s="18" t="s">
        <v>162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79</v>
      </c>
      <c r="BK109" s="226">
        <f>ROUND(I109*H109,2)</f>
        <v>0</v>
      </c>
      <c r="BL109" s="18" t="s">
        <v>169</v>
      </c>
      <c r="BM109" s="225" t="s">
        <v>971</v>
      </c>
    </row>
    <row r="110" s="13" customFormat="1">
      <c r="A110" s="13"/>
      <c r="B110" s="227"/>
      <c r="C110" s="228"/>
      <c r="D110" s="229" t="s">
        <v>171</v>
      </c>
      <c r="E110" s="230" t="s">
        <v>19</v>
      </c>
      <c r="F110" s="231" t="s">
        <v>972</v>
      </c>
      <c r="G110" s="228"/>
      <c r="H110" s="232">
        <v>9.75</v>
      </c>
      <c r="I110" s="233"/>
      <c r="J110" s="228"/>
      <c r="K110" s="228"/>
      <c r="L110" s="234"/>
      <c r="M110" s="235"/>
      <c r="N110" s="236"/>
      <c r="O110" s="236"/>
      <c r="P110" s="236"/>
      <c r="Q110" s="236"/>
      <c r="R110" s="236"/>
      <c r="S110" s="236"/>
      <c r="T110" s="23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8" t="s">
        <v>171</v>
      </c>
      <c r="AU110" s="238" t="s">
        <v>81</v>
      </c>
      <c r="AV110" s="13" t="s">
        <v>81</v>
      </c>
      <c r="AW110" s="13" t="s">
        <v>33</v>
      </c>
      <c r="AX110" s="13" t="s">
        <v>72</v>
      </c>
      <c r="AY110" s="238" t="s">
        <v>162</v>
      </c>
    </row>
    <row r="111" s="14" customFormat="1">
      <c r="A111" s="14"/>
      <c r="B111" s="239"/>
      <c r="C111" s="240"/>
      <c r="D111" s="229" t="s">
        <v>171</v>
      </c>
      <c r="E111" s="241" t="s">
        <v>109</v>
      </c>
      <c r="F111" s="242" t="s">
        <v>174</v>
      </c>
      <c r="G111" s="240"/>
      <c r="H111" s="243">
        <v>9.75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9" t="s">
        <v>171</v>
      </c>
      <c r="AU111" s="249" t="s">
        <v>81</v>
      </c>
      <c r="AV111" s="14" t="s">
        <v>169</v>
      </c>
      <c r="AW111" s="14" t="s">
        <v>33</v>
      </c>
      <c r="AX111" s="14" t="s">
        <v>72</v>
      </c>
      <c r="AY111" s="249" t="s">
        <v>162</v>
      </c>
    </row>
    <row r="112" s="13" customFormat="1">
      <c r="A112" s="13"/>
      <c r="B112" s="227"/>
      <c r="C112" s="228"/>
      <c r="D112" s="229" t="s">
        <v>171</v>
      </c>
      <c r="E112" s="230" t="s">
        <v>19</v>
      </c>
      <c r="F112" s="231" t="s">
        <v>973</v>
      </c>
      <c r="G112" s="228"/>
      <c r="H112" s="232">
        <v>4.3879999999999999</v>
      </c>
      <c r="I112" s="233"/>
      <c r="J112" s="228"/>
      <c r="K112" s="228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171</v>
      </c>
      <c r="AU112" s="238" t="s">
        <v>81</v>
      </c>
      <c r="AV112" s="13" t="s">
        <v>81</v>
      </c>
      <c r="AW112" s="13" t="s">
        <v>33</v>
      </c>
      <c r="AX112" s="13" t="s">
        <v>79</v>
      </c>
      <c r="AY112" s="238" t="s">
        <v>162</v>
      </c>
    </row>
    <row r="113" s="2" customFormat="1">
      <c r="A113" s="39"/>
      <c r="B113" s="40"/>
      <c r="C113" s="214" t="s">
        <v>231</v>
      </c>
      <c r="D113" s="214" t="s">
        <v>164</v>
      </c>
      <c r="E113" s="215" t="s">
        <v>232</v>
      </c>
      <c r="F113" s="216" t="s">
        <v>233</v>
      </c>
      <c r="G113" s="217" t="s">
        <v>101</v>
      </c>
      <c r="H113" s="218">
        <v>3.4129999999999998</v>
      </c>
      <c r="I113" s="219"/>
      <c r="J113" s="220">
        <f>ROUND(I113*H113,2)</f>
        <v>0</v>
      </c>
      <c r="K113" s="216" t="s">
        <v>168</v>
      </c>
      <c r="L113" s="45"/>
      <c r="M113" s="221" t="s">
        <v>19</v>
      </c>
      <c r="N113" s="222" t="s">
        <v>43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169</v>
      </c>
      <c r="AT113" s="225" t="s">
        <v>164</v>
      </c>
      <c r="AU113" s="225" t="s">
        <v>81</v>
      </c>
      <c r="AY113" s="18" t="s">
        <v>162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79</v>
      </c>
      <c r="BK113" s="226">
        <f>ROUND(I113*H113,2)</f>
        <v>0</v>
      </c>
      <c r="BL113" s="18" t="s">
        <v>169</v>
      </c>
      <c r="BM113" s="225" t="s">
        <v>974</v>
      </c>
    </row>
    <row r="114" s="13" customFormat="1">
      <c r="A114" s="13"/>
      <c r="B114" s="227"/>
      <c r="C114" s="228"/>
      <c r="D114" s="229" t="s">
        <v>171</v>
      </c>
      <c r="E114" s="230" t="s">
        <v>19</v>
      </c>
      <c r="F114" s="231" t="s">
        <v>235</v>
      </c>
      <c r="G114" s="228"/>
      <c r="H114" s="232">
        <v>3.4129999999999998</v>
      </c>
      <c r="I114" s="233"/>
      <c r="J114" s="228"/>
      <c r="K114" s="228"/>
      <c r="L114" s="234"/>
      <c r="M114" s="235"/>
      <c r="N114" s="236"/>
      <c r="O114" s="236"/>
      <c r="P114" s="236"/>
      <c r="Q114" s="236"/>
      <c r="R114" s="236"/>
      <c r="S114" s="236"/>
      <c r="T114" s="2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8" t="s">
        <v>171</v>
      </c>
      <c r="AU114" s="238" t="s">
        <v>81</v>
      </c>
      <c r="AV114" s="13" t="s">
        <v>81</v>
      </c>
      <c r="AW114" s="13" t="s">
        <v>33</v>
      </c>
      <c r="AX114" s="13" t="s">
        <v>79</v>
      </c>
      <c r="AY114" s="238" t="s">
        <v>162</v>
      </c>
    </row>
    <row r="115" s="2" customFormat="1">
      <c r="A115" s="39"/>
      <c r="B115" s="40"/>
      <c r="C115" s="214" t="s">
        <v>8</v>
      </c>
      <c r="D115" s="214" t="s">
        <v>164</v>
      </c>
      <c r="E115" s="215" t="s">
        <v>236</v>
      </c>
      <c r="F115" s="216" t="s">
        <v>237</v>
      </c>
      <c r="G115" s="217" t="s">
        <v>101</v>
      </c>
      <c r="H115" s="218">
        <v>0.97499999999999998</v>
      </c>
      <c r="I115" s="219"/>
      <c r="J115" s="220">
        <f>ROUND(I115*H115,2)</f>
        <v>0</v>
      </c>
      <c r="K115" s="216" t="s">
        <v>168</v>
      </c>
      <c r="L115" s="45"/>
      <c r="M115" s="221" t="s">
        <v>19</v>
      </c>
      <c r="N115" s="222" t="s">
        <v>43</v>
      </c>
      <c r="O115" s="85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5" t="s">
        <v>169</v>
      </c>
      <c r="AT115" s="225" t="s">
        <v>164</v>
      </c>
      <c r="AU115" s="225" t="s">
        <v>81</v>
      </c>
      <c r="AY115" s="18" t="s">
        <v>162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79</v>
      </c>
      <c r="BK115" s="226">
        <f>ROUND(I115*H115,2)</f>
        <v>0</v>
      </c>
      <c r="BL115" s="18" t="s">
        <v>169</v>
      </c>
      <c r="BM115" s="225" t="s">
        <v>975</v>
      </c>
    </row>
    <row r="116" s="13" customFormat="1">
      <c r="A116" s="13"/>
      <c r="B116" s="227"/>
      <c r="C116" s="228"/>
      <c r="D116" s="229" t="s">
        <v>171</v>
      </c>
      <c r="E116" s="230" t="s">
        <v>19</v>
      </c>
      <c r="F116" s="231" t="s">
        <v>224</v>
      </c>
      <c r="G116" s="228"/>
      <c r="H116" s="232">
        <v>0.97499999999999998</v>
      </c>
      <c r="I116" s="233"/>
      <c r="J116" s="228"/>
      <c r="K116" s="228"/>
      <c r="L116" s="234"/>
      <c r="M116" s="235"/>
      <c r="N116" s="236"/>
      <c r="O116" s="236"/>
      <c r="P116" s="236"/>
      <c r="Q116" s="236"/>
      <c r="R116" s="236"/>
      <c r="S116" s="236"/>
      <c r="T116" s="23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8" t="s">
        <v>171</v>
      </c>
      <c r="AU116" s="238" t="s">
        <v>81</v>
      </c>
      <c r="AV116" s="13" t="s">
        <v>81</v>
      </c>
      <c r="AW116" s="13" t="s">
        <v>33</v>
      </c>
      <c r="AX116" s="13" t="s">
        <v>79</v>
      </c>
      <c r="AY116" s="238" t="s">
        <v>162</v>
      </c>
    </row>
    <row r="117" s="2" customFormat="1" ht="33" customHeight="1">
      <c r="A117" s="39"/>
      <c r="B117" s="40"/>
      <c r="C117" s="214" t="s">
        <v>240</v>
      </c>
      <c r="D117" s="214" t="s">
        <v>164</v>
      </c>
      <c r="E117" s="215" t="s">
        <v>976</v>
      </c>
      <c r="F117" s="216" t="s">
        <v>977</v>
      </c>
      <c r="G117" s="217" t="s">
        <v>101</v>
      </c>
      <c r="H117" s="218">
        <v>61.478000000000002</v>
      </c>
      <c r="I117" s="219"/>
      <c r="J117" s="220">
        <f>ROUND(I117*H117,2)</f>
        <v>0</v>
      </c>
      <c r="K117" s="216" t="s">
        <v>168</v>
      </c>
      <c r="L117" s="45"/>
      <c r="M117" s="221" t="s">
        <v>19</v>
      </c>
      <c r="N117" s="222" t="s">
        <v>43</v>
      </c>
      <c r="O117" s="85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169</v>
      </c>
      <c r="AT117" s="225" t="s">
        <v>164</v>
      </c>
      <c r="AU117" s="225" t="s">
        <v>81</v>
      </c>
      <c r="AY117" s="18" t="s">
        <v>162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79</v>
      </c>
      <c r="BK117" s="226">
        <f>ROUND(I117*H117,2)</f>
        <v>0</v>
      </c>
      <c r="BL117" s="18" t="s">
        <v>169</v>
      </c>
      <c r="BM117" s="225" t="s">
        <v>978</v>
      </c>
    </row>
    <row r="118" s="13" customFormat="1">
      <c r="A118" s="13"/>
      <c r="B118" s="227"/>
      <c r="C118" s="228"/>
      <c r="D118" s="229" t="s">
        <v>171</v>
      </c>
      <c r="E118" s="230" t="s">
        <v>19</v>
      </c>
      <c r="F118" s="231" t="s">
        <v>244</v>
      </c>
      <c r="G118" s="228"/>
      <c r="H118" s="232">
        <v>61.478000000000002</v>
      </c>
      <c r="I118" s="233"/>
      <c r="J118" s="228"/>
      <c r="K118" s="228"/>
      <c r="L118" s="234"/>
      <c r="M118" s="235"/>
      <c r="N118" s="236"/>
      <c r="O118" s="236"/>
      <c r="P118" s="236"/>
      <c r="Q118" s="236"/>
      <c r="R118" s="236"/>
      <c r="S118" s="236"/>
      <c r="T118" s="23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8" t="s">
        <v>171</v>
      </c>
      <c r="AU118" s="238" t="s">
        <v>81</v>
      </c>
      <c r="AV118" s="13" t="s">
        <v>81</v>
      </c>
      <c r="AW118" s="13" t="s">
        <v>33</v>
      </c>
      <c r="AX118" s="13" t="s">
        <v>79</v>
      </c>
      <c r="AY118" s="238" t="s">
        <v>162</v>
      </c>
    </row>
    <row r="119" s="2" customFormat="1">
      <c r="A119" s="39"/>
      <c r="B119" s="40"/>
      <c r="C119" s="214" t="s">
        <v>245</v>
      </c>
      <c r="D119" s="214" t="s">
        <v>164</v>
      </c>
      <c r="E119" s="215" t="s">
        <v>979</v>
      </c>
      <c r="F119" s="216" t="s">
        <v>980</v>
      </c>
      <c r="G119" s="217" t="s">
        <v>101</v>
      </c>
      <c r="H119" s="218">
        <v>276.65199999999999</v>
      </c>
      <c r="I119" s="219"/>
      <c r="J119" s="220">
        <f>ROUND(I119*H119,2)</f>
        <v>0</v>
      </c>
      <c r="K119" s="216" t="s">
        <v>168</v>
      </c>
      <c r="L119" s="45"/>
      <c r="M119" s="221" t="s">
        <v>19</v>
      </c>
      <c r="N119" s="222" t="s">
        <v>43</v>
      </c>
      <c r="O119" s="85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169</v>
      </c>
      <c r="AT119" s="225" t="s">
        <v>164</v>
      </c>
      <c r="AU119" s="225" t="s">
        <v>81</v>
      </c>
      <c r="AY119" s="18" t="s">
        <v>162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79</v>
      </c>
      <c r="BK119" s="226">
        <f>ROUND(I119*H119,2)</f>
        <v>0</v>
      </c>
      <c r="BL119" s="18" t="s">
        <v>169</v>
      </c>
      <c r="BM119" s="225" t="s">
        <v>981</v>
      </c>
    </row>
    <row r="120" s="15" customFormat="1">
      <c r="A120" s="15"/>
      <c r="B120" s="250"/>
      <c r="C120" s="251"/>
      <c r="D120" s="229" t="s">
        <v>171</v>
      </c>
      <c r="E120" s="252" t="s">
        <v>19</v>
      </c>
      <c r="F120" s="253" t="s">
        <v>982</v>
      </c>
      <c r="G120" s="251"/>
      <c r="H120" s="252" t="s">
        <v>19</v>
      </c>
      <c r="I120" s="254"/>
      <c r="J120" s="251"/>
      <c r="K120" s="251"/>
      <c r="L120" s="255"/>
      <c r="M120" s="256"/>
      <c r="N120" s="257"/>
      <c r="O120" s="257"/>
      <c r="P120" s="257"/>
      <c r="Q120" s="257"/>
      <c r="R120" s="257"/>
      <c r="S120" s="257"/>
      <c r="T120" s="258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9" t="s">
        <v>171</v>
      </c>
      <c r="AU120" s="259" t="s">
        <v>81</v>
      </c>
      <c r="AV120" s="15" t="s">
        <v>79</v>
      </c>
      <c r="AW120" s="15" t="s">
        <v>33</v>
      </c>
      <c r="AX120" s="15" t="s">
        <v>72</v>
      </c>
      <c r="AY120" s="259" t="s">
        <v>162</v>
      </c>
    </row>
    <row r="121" s="13" customFormat="1">
      <c r="A121" s="13"/>
      <c r="B121" s="227"/>
      <c r="C121" s="228"/>
      <c r="D121" s="229" t="s">
        <v>171</v>
      </c>
      <c r="E121" s="230" t="s">
        <v>19</v>
      </c>
      <c r="F121" s="231" t="s">
        <v>983</v>
      </c>
      <c r="G121" s="228"/>
      <c r="H121" s="232">
        <v>18.960000000000001</v>
      </c>
      <c r="I121" s="233"/>
      <c r="J121" s="228"/>
      <c r="K121" s="228"/>
      <c r="L121" s="234"/>
      <c r="M121" s="235"/>
      <c r="N121" s="236"/>
      <c r="O121" s="236"/>
      <c r="P121" s="236"/>
      <c r="Q121" s="236"/>
      <c r="R121" s="236"/>
      <c r="S121" s="236"/>
      <c r="T121" s="23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8" t="s">
        <v>171</v>
      </c>
      <c r="AU121" s="238" t="s">
        <v>81</v>
      </c>
      <c r="AV121" s="13" t="s">
        <v>81</v>
      </c>
      <c r="AW121" s="13" t="s">
        <v>33</v>
      </c>
      <c r="AX121" s="13" t="s">
        <v>72</v>
      </c>
      <c r="AY121" s="238" t="s">
        <v>162</v>
      </c>
    </row>
    <row r="122" s="13" customFormat="1">
      <c r="A122" s="13"/>
      <c r="B122" s="227"/>
      <c r="C122" s="228"/>
      <c r="D122" s="229" t="s">
        <v>171</v>
      </c>
      <c r="E122" s="230" t="s">
        <v>19</v>
      </c>
      <c r="F122" s="231" t="s">
        <v>984</v>
      </c>
      <c r="G122" s="228"/>
      <c r="H122" s="232">
        <v>403.89499999999998</v>
      </c>
      <c r="I122" s="233"/>
      <c r="J122" s="228"/>
      <c r="K122" s="228"/>
      <c r="L122" s="234"/>
      <c r="M122" s="235"/>
      <c r="N122" s="236"/>
      <c r="O122" s="236"/>
      <c r="P122" s="236"/>
      <c r="Q122" s="236"/>
      <c r="R122" s="236"/>
      <c r="S122" s="236"/>
      <c r="T122" s="23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8" t="s">
        <v>171</v>
      </c>
      <c r="AU122" s="238" t="s">
        <v>81</v>
      </c>
      <c r="AV122" s="13" t="s">
        <v>81</v>
      </c>
      <c r="AW122" s="13" t="s">
        <v>33</v>
      </c>
      <c r="AX122" s="13" t="s">
        <v>72</v>
      </c>
      <c r="AY122" s="238" t="s">
        <v>162</v>
      </c>
    </row>
    <row r="123" s="15" customFormat="1">
      <c r="A123" s="15"/>
      <c r="B123" s="250"/>
      <c r="C123" s="251"/>
      <c r="D123" s="229" t="s">
        <v>171</v>
      </c>
      <c r="E123" s="252" t="s">
        <v>19</v>
      </c>
      <c r="F123" s="253" t="s">
        <v>254</v>
      </c>
      <c r="G123" s="251"/>
      <c r="H123" s="252" t="s">
        <v>19</v>
      </c>
      <c r="I123" s="254"/>
      <c r="J123" s="251"/>
      <c r="K123" s="251"/>
      <c r="L123" s="255"/>
      <c r="M123" s="256"/>
      <c r="N123" s="257"/>
      <c r="O123" s="257"/>
      <c r="P123" s="257"/>
      <c r="Q123" s="257"/>
      <c r="R123" s="257"/>
      <c r="S123" s="257"/>
      <c r="T123" s="258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9" t="s">
        <v>171</v>
      </c>
      <c r="AU123" s="259" t="s">
        <v>81</v>
      </c>
      <c r="AV123" s="15" t="s">
        <v>79</v>
      </c>
      <c r="AW123" s="15" t="s">
        <v>33</v>
      </c>
      <c r="AX123" s="15" t="s">
        <v>72</v>
      </c>
      <c r="AY123" s="259" t="s">
        <v>162</v>
      </c>
    </row>
    <row r="124" s="13" customFormat="1">
      <c r="A124" s="13"/>
      <c r="B124" s="227"/>
      <c r="C124" s="228"/>
      <c r="D124" s="229" t="s">
        <v>171</v>
      </c>
      <c r="E124" s="230" t="s">
        <v>19</v>
      </c>
      <c r="F124" s="231" t="s">
        <v>985</v>
      </c>
      <c r="G124" s="228"/>
      <c r="H124" s="232">
        <v>56.862000000000002</v>
      </c>
      <c r="I124" s="233"/>
      <c r="J124" s="228"/>
      <c r="K124" s="228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171</v>
      </c>
      <c r="AU124" s="238" t="s">
        <v>81</v>
      </c>
      <c r="AV124" s="13" t="s">
        <v>81</v>
      </c>
      <c r="AW124" s="13" t="s">
        <v>33</v>
      </c>
      <c r="AX124" s="13" t="s">
        <v>72</v>
      </c>
      <c r="AY124" s="238" t="s">
        <v>162</v>
      </c>
    </row>
    <row r="125" s="13" customFormat="1">
      <c r="A125" s="13"/>
      <c r="B125" s="227"/>
      <c r="C125" s="228"/>
      <c r="D125" s="229" t="s">
        <v>171</v>
      </c>
      <c r="E125" s="230" t="s">
        <v>19</v>
      </c>
      <c r="F125" s="231" t="s">
        <v>986</v>
      </c>
      <c r="G125" s="228"/>
      <c r="H125" s="232">
        <v>104.87900000000001</v>
      </c>
      <c r="I125" s="233"/>
      <c r="J125" s="228"/>
      <c r="K125" s="228"/>
      <c r="L125" s="234"/>
      <c r="M125" s="235"/>
      <c r="N125" s="236"/>
      <c r="O125" s="236"/>
      <c r="P125" s="236"/>
      <c r="Q125" s="236"/>
      <c r="R125" s="236"/>
      <c r="S125" s="236"/>
      <c r="T125" s="23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8" t="s">
        <v>171</v>
      </c>
      <c r="AU125" s="238" t="s">
        <v>81</v>
      </c>
      <c r="AV125" s="13" t="s">
        <v>81</v>
      </c>
      <c r="AW125" s="13" t="s">
        <v>33</v>
      </c>
      <c r="AX125" s="13" t="s">
        <v>72</v>
      </c>
      <c r="AY125" s="238" t="s">
        <v>162</v>
      </c>
    </row>
    <row r="126" s="13" customFormat="1">
      <c r="A126" s="13"/>
      <c r="B126" s="227"/>
      <c r="C126" s="228"/>
      <c r="D126" s="229" t="s">
        <v>171</v>
      </c>
      <c r="E126" s="230" t="s">
        <v>19</v>
      </c>
      <c r="F126" s="231" t="s">
        <v>987</v>
      </c>
      <c r="G126" s="228"/>
      <c r="H126" s="232">
        <v>1.4039999999999999</v>
      </c>
      <c r="I126" s="233"/>
      <c r="J126" s="228"/>
      <c r="K126" s="228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171</v>
      </c>
      <c r="AU126" s="238" t="s">
        <v>81</v>
      </c>
      <c r="AV126" s="13" t="s">
        <v>81</v>
      </c>
      <c r="AW126" s="13" t="s">
        <v>33</v>
      </c>
      <c r="AX126" s="13" t="s">
        <v>72</v>
      </c>
      <c r="AY126" s="238" t="s">
        <v>162</v>
      </c>
    </row>
    <row r="127" s="13" customFormat="1">
      <c r="A127" s="13"/>
      <c r="B127" s="227"/>
      <c r="C127" s="228"/>
      <c r="D127" s="229" t="s">
        <v>171</v>
      </c>
      <c r="E127" s="230" t="s">
        <v>19</v>
      </c>
      <c r="F127" s="231" t="s">
        <v>988</v>
      </c>
      <c r="G127" s="228"/>
      <c r="H127" s="232">
        <v>1.4039999999999999</v>
      </c>
      <c r="I127" s="233"/>
      <c r="J127" s="228"/>
      <c r="K127" s="228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171</v>
      </c>
      <c r="AU127" s="238" t="s">
        <v>81</v>
      </c>
      <c r="AV127" s="13" t="s">
        <v>81</v>
      </c>
      <c r="AW127" s="13" t="s">
        <v>33</v>
      </c>
      <c r="AX127" s="13" t="s">
        <v>72</v>
      </c>
      <c r="AY127" s="238" t="s">
        <v>162</v>
      </c>
    </row>
    <row r="128" s="13" customFormat="1">
      <c r="A128" s="13"/>
      <c r="B128" s="227"/>
      <c r="C128" s="228"/>
      <c r="D128" s="229" t="s">
        <v>171</v>
      </c>
      <c r="E128" s="230" t="s">
        <v>19</v>
      </c>
      <c r="F128" s="231" t="s">
        <v>989</v>
      </c>
      <c r="G128" s="228"/>
      <c r="H128" s="232">
        <v>27.378</v>
      </c>
      <c r="I128" s="233"/>
      <c r="J128" s="228"/>
      <c r="K128" s="228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171</v>
      </c>
      <c r="AU128" s="238" t="s">
        <v>81</v>
      </c>
      <c r="AV128" s="13" t="s">
        <v>81</v>
      </c>
      <c r="AW128" s="13" t="s">
        <v>33</v>
      </c>
      <c r="AX128" s="13" t="s">
        <v>72</v>
      </c>
      <c r="AY128" s="238" t="s">
        <v>162</v>
      </c>
    </row>
    <row r="129" s="14" customFormat="1">
      <c r="A129" s="14"/>
      <c r="B129" s="239"/>
      <c r="C129" s="240"/>
      <c r="D129" s="229" t="s">
        <v>171</v>
      </c>
      <c r="E129" s="241" t="s">
        <v>49</v>
      </c>
      <c r="F129" s="242" t="s">
        <v>174</v>
      </c>
      <c r="G129" s="240"/>
      <c r="H129" s="243">
        <v>614.78200000000004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9" t="s">
        <v>171</v>
      </c>
      <c r="AU129" s="249" t="s">
        <v>81</v>
      </c>
      <c r="AV129" s="14" t="s">
        <v>169</v>
      </c>
      <c r="AW129" s="14" t="s">
        <v>33</v>
      </c>
      <c r="AX129" s="14" t="s">
        <v>72</v>
      </c>
      <c r="AY129" s="249" t="s">
        <v>162</v>
      </c>
    </row>
    <row r="130" s="13" customFormat="1">
      <c r="A130" s="13"/>
      <c r="B130" s="227"/>
      <c r="C130" s="228"/>
      <c r="D130" s="229" t="s">
        <v>171</v>
      </c>
      <c r="E130" s="230" t="s">
        <v>19</v>
      </c>
      <c r="F130" s="231" t="s">
        <v>990</v>
      </c>
      <c r="G130" s="228"/>
      <c r="H130" s="232">
        <v>276.65199999999999</v>
      </c>
      <c r="I130" s="233"/>
      <c r="J130" s="228"/>
      <c r="K130" s="228"/>
      <c r="L130" s="234"/>
      <c r="M130" s="235"/>
      <c r="N130" s="236"/>
      <c r="O130" s="236"/>
      <c r="P130" s="236"/>
      <c r="Q130" s="236"/>
      <c r="R130" s="236"/>
      <c r="S130" s="236"/>
      <c r="T130" s="23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8" t="s">
        <v>171</v>
      </c>
      <c r="AU130" s="238" t="s">
        <v>81</v>
      </c>
      <c r="AV130" s="13" t="s">
        <v>81</v>
      </c>
      <c r="AW130" s="13" t="s">
        <v>33</v>
      </c>
      <c r="AX130" s="13" t="s">
        <v>79</v>
      </c>
      <c r="AY130" s="238" t="s">
        <v>162</v>
      </c>
    </row>
    <row r="131" s="2" customFormat="1">
      <c r="A131" s="39"/>
      <c r="B131" s="40"/>
      <c r="C131" s="214" t="s">
        <v>262</v>
      </c>
      <c r="D131" s="214" t="s">
        <v>164</v>
      </c>
      <c r="E131" s="215" t="s">
        <v>991</v>
      </c>
      <c r="F131" s="216" t="s">
        <v>992</v>
      </c>
      <c r="G131" s="217" t="s">
        <v>101</v>
      </c>
      <c r="H131" s="218">
        <v>215.17400000000001</v>
      </c>
      <c r="I131" s="219"/>
      <c r="J131" s="220">
        <f>ROUND(I131*H131,2)</f>
        <v>0</v>
      </c>
      <c r="K131" s="216" t="s">
        <v>168</v>
      </c>
      <c r="L131" s="45"/>
      <c r="M131" s="221" t="s">
        <v>19</v>
      </c>
      <c r="N131" s="222" t="s">
        <v>43</v>
      </c>
      <c r="O131" s="85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169</v>
      </c>
      <c r="AT131" s="225" t="s">
        <v>164</v>
      </c>
      <c r="AU131" s="225" t="s">
        <v>81</v>
      </c>
      <c r="AY131" s="18" t="s">
        <v>162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79</v>
      </c>
      <c r="BK131" s="226">
        <f>ROUND(I131*H131,2)</f>
        <v>0</v>
      </c>
      <c r="BL131" s="18" t="s">
        <v>169</v>
      </c>
      <c r="BM131" s="225" t="s">
        <v>993</v>
      </c>
    </row>
    <row r="132" s="13" customFormat="1">
      <c r="A132" s="13"/>
      <c r="B132" s="227"/>
      <c r="C132" s="228"/>
      <c r="D132" s="229" t="s">
        <v>171</v>
      </c>
      <c r="E132" s="230" t="s">
        <v>19</v>
      </c>
      <c r="F132" s="231" t="s">
        <v>266</v>
      </c>
      <c r="G132" s="228"/>
      <c r="H132" s="232">
        <v>215.17400000000001</v>
      </c>
      <c r="I132" s="233"/>
      <c r="J132" s="228"/>
      <c r="K132" s="228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171</v>
      </c>
      <c r="AU132" s="238" t="s">
        <v>81</v>
      </c>
      <c r="AV132" s="13" t="s">
        <v>81</v>
      </c>
      <c r="AW132" s="13" t="s">
        <v>33</v>
      </c>
      <c r="AX132" s="13" t="s">
        <v>79</v>
      </c>
      <c r="AY132" s="238" t="s">
        <v>162</v>
      </c>
    </row>
    <row r="133" s="2" customFormat="1">
      <c r="A133" s="39"/>
      <c r="B133" s="40"/>
      <c r="C133" s="214" t="s">
        <v>267</v>
      </c>
      <c r="D133" s="214" t="s">
        <v>164</v>
      </c>
      <c r="E133" s="215" t="s">
        <v>994</v>
      </c>
      <c r="F133" s="216" t="s">
        <v>995</v>
      </c>
      <c r="G133" s="217" t="s">
        <v>101</v>
      </c>
      <c r="H133" s="218">
        <v>61.478000000000002</v>
      </c>
      <c r="I133" s="219"/>
      <c r="J133" s="220">
        <f>ROUND(I133*H133,2)</f>
        <v>0</v>
      </c>
      <c r="K133" s="216" t="s">
        <v>168</v>
      </c>
      <c r="L133" s="45"/>
      <c r="M133" s="221" t="s">
        <v>19</v>
      </c>
      <c r="N133" s="222" t="s">
        <v>43</v>
      </c>
      <c r="O133" s="85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5" t="s">
        <v>169</v>
      </c>
      <c r="AT133" s="225" t="s">
        <v>164</v>
      </c>
      <c r="AU133" s="225" t="s">
        <v>81</v>
      </c>
      <c r="AY133" s="18" t="s">
        <v>162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79</v>
      </c>
      <c r="BK133" s="226">
        <f>ROUND(I133*H133,2)</f>
        <v>0</v>
      </c>
      <c r="BL133" s="18" t="s">
        <v>169</v>
      </c>
      <c r="BM133" s="225" t="s">
        <v>996</v>
      </c>
    </row>
    <row r="134" s="13" customFormat="1">
      <c r="A134" s="13"/>
      <c r="B134" s="227"/>
      <c r="C134" s="228"/>
      <c r="D134" s="229" t="s">
        <v>171</v>
      </c>
      <c r="E134" s="230" t="s">
        <v>19</v>
      </c>
      <c r="F134" s="231" t="s">
        <v>244</v>
      </c>
      <c r="G134" s="228"/>
      <c r="H134" s="232">
        <v>61.478000000000002</v>
      </c>
      <c r="I134" s="233"/>
      <c r="J134" s="228"/>
      <c r="K134" s="228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171</v>
      </c>
      <c r="AU134" s="238" t="s">
        <v>81</v>
      </c>
      <c r="AV134" s="13" t="s">
        <v>81</v>
      </c>
      <c r="AW134" s="13" t="s">
        <v>33</v>
      </c>
      <c r="AX134" s="13" t="s">
        <v>79</v>
      </c>
      <c r="AY134" s="238" t="s">
        <v>162</v>
      </c>
    </row>
    <row r="135" s="2" customFormat="1" ht="21.75" customHeight="1">
      <c r="A135" s="39"/>
      <c r="B135" s="40"/>
      <c r="C135" s="214" t="s">
        <v>272</v>
      </c>
      <c r="D135" s="214" t="s">
        <v>164</v>
      </c>
      <c r="E135" s="215" t="s">
        <v>273</v>
      </c>
      <c r="F135" s="216" t="s">
        <v>274</v>
      </c>
      <c r="G135" s="217" t="s">
        <v>167</v>
      </c>
      <c r="H135" s="218">
        <v>1081.483</v>
      </c>
      <c r="I135" s="219"/>
      <c r="J135" s="220">
        <f>ROUND(I135*H135,2)</f>
        <v>0</v>
      </c>
      <c r="K135" s="216" t="s">
        <v>168</v>
      </c>
      <c r="L135" s="45"/>
      <c r="M135" s="221" t="s">
        <v>19</v>
      </c>
      <c r="N135" s="222" t="s">
        <v>43</v>
      </c>
      <c r="O135" s="85"/>
      <c r="P135" s="223">
        <f>O135*H135</f>
        <v>0</v>
      </c>
      <c r="Q135" s="223">
        <v>0.00084000000000000003</v>
      </c>
      <c r="R135" s="223">
        <f>Q135*H135</f>
        <v>0.90844572000000001</v>
      </c>
      <c r="S135" s="223">
        <v>0</v>
      </c>
      <c r="T135" s="22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169</v>
      </c>
      <c r="AT135" s="225" t="s">
        <v>164</v>
      </c>
      <c r="AU135" s="225" t="s">
        <v>81</v>
      </c>
      <c r="AY135" s="18" t="s">
        <v>162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79</v>
      </c>
      <c r="BK135" s="226">
        <f>ROUND(I135*H135,2)</f>
        <v>0</v>
      </c>
      <c r="BL135" s="18" t="s">
        <v>169</v>
      </c>
      <c r="BM135" s="225" t="s">
        <v>997</v>
      </c>
    </row>
    <row r="136" s="15" customFormat="1">
      <c r="A136" s="15"/>
      <c r="B136" s="250"/>
      <c r="C136" s="251"/>
      <c r="D136" s="229" t="s">
        <v>171</v>
      </c>
      <c r="E136" s="252" t="s">
        <v>19</v>
      </c>
      <c r="F136" s="253" t="s">
        <v>982</v>
      </c>
      <c r="G136" s="251"/>
      <c r="H136" s="252" t="s">
        <v>19</v>
      </c>
      <c r="I136" s="254"/>
      <c r="J136" s="251"/>
      <c r="K136" s="251"/>
      <c r="L136" s="255"/>
      <c r="M136" s="256"/>
      <c r="N136" s="257"/>
      <c r="O136" s="257"/>
      <c r="P136" s="257"/>
      <c r="Q136" s="257"/>
      <c r="R136" s="257"/>
      <c r="S136" s="257"/>
      <c r="T136" s="258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9" t="s">
        <v>171</v>
      </c>
      <c r="AU136" s="259" t="s">
        <v>81</v>
      </c>
      <c r="AV136" s="15" t="s">
        <v>79</v>
      </c>
      <c r="AW136" s="15" t="s">
        <v>33</v>
      </c>
      <c r="AX136" s="15" t="s">
        <v>72</v>
      </c>
      <c r="AY136" s="259" t="s">
        <v>162</v>
      </c>
    </row>
    <row r="137" s="13" customFormat="1">
      <c r="A137" s="13"/>
      <c r="B137" s="227"/>
      <c r="C137" s="228"/>
      <c r="D137" s="229" t="s">
        <v>171</v>
      </c>
      <c r="E137" s="230" t="s">
        <v>19</v>
      </c>
      <c r="F137" s="231" t="s">
        <v>998</v>
      </c>
      <c r="G137" s="228"/>
      <c r="H137" s="232">
        <v>25.199999999999999</v>
      </c>
      <c r="I137" s="233"/>
      <c r="J137" s="228"/>
      <c r="K137" s="228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171</v>
      </c>
      <c r="AU137" s="238" t="s">
        <v>81</v>
      </c>
      <c r="AV137" s="13" t="s">
        <v>81</v>
      </c>
      <c r="AW137" s="13" t="s">
        <v>33</v>
      </c>
      <c r="AX137" s="13" t="s">
        <v>72</v>
      </c>
      <c r="AY137" s="238" t="s">
        <v>162</v>
      </c>
    </row>
    <row r="138" s="13" customFormat="1">
      <c r="A138" s="13"/>
      <c r="B138" s="227"/>
      <c r="C138" s="228"/>
      <c r="D138" s="229" t="s">
        <v>171</v>
      </c>
      <c r="E138" s="230" t="s">
        <v>19</v>
      </c>
      <c r="F138" s="231" t="s">
        <v>999</v>
      </c>
      <c r="G138" s="228"/>
      <c r="H138" s="232">
        <v>536.82299999999998</v>
      </c>
      <c r="I138" s="233"/>
      <c r="J138" s="228"/>
      <c r="K138" s="228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171</v>
      </c>
      <c r="AU138" s="238" t="s">
        <v>81</v>
      </c>
      <c r="AV138" s="13" t="s">
        <v>81</v>
      </c>
      <c r="AW138" s="13" t="s">
        <v>33</v>
      </c>
      <c r="AX138" s="13" t="s">
        <v>72</v>
      </c>
      <c r="AY138" s="238" t="s">
        <v>162</v>
      </c>
    </row>
    <row r="139" s="15" customFormat="1">
      <c r="A139" s="15"/>
      <c r="B139" s="250"/>
      <c r="C139" s="251"/>
      <c r="D139" s="229" t="s">
        <v>171</v>
      </c>
      <c r="E139" s="252" t="s">
        <v>19</v>
      </c>
      <c r="F139" s="253" t="s">
        <v>254</v>
      </c>
      <c r="G139" s="251"/>
      <c r="H139" s="252" t="s">
        <v>19</v>
      </c>
      <c r="I139" s="254"/>
      <c r="J139" s="251"/>
      <c r="K139" s="251"/>
      <c r="L139" s="255"/>
      <c r="M139" s="256"/>
      <c r="N139" s="257"/>
      <c r="O139" s="257"/>
      <c r="P139" s="257"/>
      <c r="Q139" s="257"/>
      <c r="R139" s="257"/>
      <c r="S139" s="257"/>
      <c r="T139" s="258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9" t="s">
        <v>171</v>
      </c>
      <c r="AU139" s="259" t="s">
        <v>81</v>
      </c>
      <c r="AV139" s="15" t="s">
        <v>79</v>
      </c>
      <c r="AW139" s="15" t="s">
        <v>33</v>
      </c>
      <c r="AX139" s="15" t="s">
        <v>72</v>
      </c>
      <c r="AY139" s="259" t="s">
        <v>162</v>
      </c>
    </row>
    <row r="140" s="13" customFormat="1">
      <c r="A140" s="13"/>
      <c r="B140" s="227"/>
      <c r="C140" s="228"/>
      <c r="D140" s="229" t="s">
        <v>171</v>
      </c>
      <c r="E140" s="230" t="s">
        <v>19</v>
      </c>
      <c r="F140" s="231" t="s">
        <v>1000</v>
      </c>
      <c r="G140" s="228"/>
      <c r="H140" s="232">
        <v>153.90000000000001</v>
      </c>
      <c r="I140" s="233"/>
      <c r="J140" s="228"/>
      <c r="K140" s="228"/>
      <c r="L140" s="234"/>
      <c r="M140" s="235"/>
      <c r="N140" s="236"/>
      <c r="O140" s="236"/>
      <c r="P140" s="236"/>
      <c r="Q140" s="236"/>
      <c r="R140" s="236"/>
      <c r="S140" s="236"/>
      <c r="T140" s="23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8" t="s">
        <v>171</v>
      </c>
      <c r="AU140" s="238" t="s">
        <v>81</v>
      </c>
      <c r="AV140" s="13" t="s">
        <v>81</v>
      </c>
      <c r="AW140" s="13" t="s">
        <v>33</v>
      </c>
      <c r="AX140" s="13" t="s">
        <v>72</v>
      </c>
      <c r="AY140" s="238" t="s">
        <v>162</v>
      </c>
    </row>
    <row r="141" s="13" customFormat="1">
      <c r="A141" s="13"/>
      <c r="B141" s="227"/>
      <c r="C141" s="228"/>
      <c r="D141" s="229" t="s">
        <v>171</v>
      </c>
      <c r="E141" s="230" t="s">
        <v>19</v>
      </c>
      <c r="F141" s="231" t="s">
        <v>1001</v>
      </c>
      <c r="G141" s="228"/>
      <c r="H141" s="232">
        <v>283.86000000000001</v>
      </c>
      <c r="I141" s="233"/>
      <c r="J141" s="228"/>
      <c r="K141" s="228"/>
      <c r="L141" s="234"/>
      <c r="M141" s="235"/>
      <c r="N141" s="236"/>
      <c r="O141" s="236"/>
      <c r="P141" s="236"/>
      <c r="Q141" s="236"/>
      <c r="R141" s="236"/>
      <c r="S141" s="236"/>
      <c r="T141" s="23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8" t="s">
        <v>171</v>
      </c>
      <c r="AU141" s="238" t="s">
        <v>81</v>
      </c>
      <c r="AV141" s="13" t="s">
        <v>81</v>
      </c>
      <c r="AW141" s="13" t="s">
        <v>33</v>
      </c>
      <c r="AX141" s="13" t="s">
        <v>72</v>
      </c>
      <c r="AY141" s="238" t="s">
        <v>162</v>
      </c>
    </row>
    <row r="142" s="13" customFormat="1">
      <c r="A142" s="13"/>
      <c r="B142" s="227"/>
      <c r="C142" s="228"/>
      <c r="D142" s="229" t="s">
        <v>171</v>
      </c>
      <c r="E142" s="230" t="s">
        <v>19</v>
      </c>
      <c r="F142" s="231" t="s">
        <v>1002</v>
      </c>
      <c r="G142" s="228"/>
      <c r="H142" s="232">
        <v>3.7999999999999998</v>
      </c>
      <c r="I142" s="233"/>
      <c r="J142" s="228"/>
      <c r="K142" s="228"/>
      <c r="L142" s="234"/>
      <c r="M142" s="235"/>
      <c r="N142" s="236"/>
      <c r="O142" s="236"/>
      <c r="P142" s="236"/>
      <c r="Q142" s="236"/>
      <c r="R142" s="236"/>
      <c r="S142" s="236"/>
      <c r="T142" s="23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8" t="s">
        <v>171</v>
      </c>
      <c r="AU142" s="238" t="s">
        <v>81</v>
      </c>
      <c r="AV142" s="13" t="s">
        <v>81</v>
      </c>
      <c r="AW142" s="13" t="s">
        <v>33</v>
      </c>
      <c r="AX142" s="13" t="s">
        <v>72</v>
      </c>
      <c r="AY142" s="238" t="s">
        <v>162</v>
      </c>
    </row>
    <row r="143" s="13" customFormat="1">
      <c r="A143" s="13"/>
      <c r="B143" s="227"/>
      <c r="C143" s="228"/>
      <c r="D143" s="229" t="s">
        <v>171</v>
      </c>
      <c r="E143" s="230" t="s">
        <v>19</v>
      </c>
      <c r="F143" s="231" t="s">
        <v>1003</v>
      </c>
      <c r="G143" s="228"/>
      <c r="H143" s="232">
        <v>3.7999999999999998</v>
      </c>
      <c r="I143" s="233"/>
      <c r="J143" s="228"/>
      <c r="K143" s="228"/>
      <c r="L143" s="234"/>
      <c r="M143" s="235"/>
      <c r="N143" s="236"/>
      <c r="O143" s="236"/>
      <c r="P143" s="236"/>
      <c r="Q143" s="236"/>
      <c r="R143" s="236"/>
      <c r="S143" s="236"/>
      <c r="T143" s="2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8" t="s">
        <v>171</v>
      </c>
      <c r="AU143" s="238" t="s">
        <v>81</v>
      </c>
      <c r="AV143" s="13" t="s">
        <v>81</v>
      </c>
      <c r="AW143" s="13" t="s">
        <v>33</v>
      </c>
      <c r="AX143" s="13" t="s">
        <v>72</v>
      </c>
      <c r="AY143" s="238" t="s">
        <v>162</v>
      </c>
    </row>
    <row r="144" s="13" customFormat="1">
      <c r="A144" s="13"/>
      <c r="B144" s="227"/>
      <c r="C144" s="228"/>
      <c r="D144" s="229" t="s">
        <v>171</v>
      </c>
      <c r="E144" s="230" t="s">
        <v>19</v>
      </c>
      <c r="F144" s="231" t="s">
        <v>1004</v>
      </c>
      <c r="G144" s="228"/>
      <c r="H144" s="232">
        <v>74.099999999999994</v>
      </c>
      <c r="I144" s="233"/>
      <c r="J144" s="228"/>
      <c r="K144" s="228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171</v>
      </c>
      <c r="AU144" s="238" t="s">
        <v>81</v>
      </c>
      <c r="AV144" s="13" t="s">
        <v>81</v>
      </c>
      <c r="AW144" s="13" t="s">
        <v>33</v>
      </c>
      <c r="AX144" s="13" t="s">
        <v>72</v>
      </c>
      <c r="AY144" s="238" t="s">
        <v>162</v>
      </c>
    </row>
    <row r="145" s="14" customFormat="1">
      <c r="A145" s="14"/>
      <c r="B145" s="239"/>
      <c r="C145" s="240"/>
      <c r="D145" s="229" t="s">
        <v>171</v>
      </c>
      <c r="E145" s="241" t="s">
        <v>19</v>
      </c>
      <c r="F145" s="242" t="s">
        <v>174</v>
      </c>
      <c r="G145" s="240"/>
      <c r="H145" s="243">
        <v>1081.483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9" t="s">
        <v>171</v>
      </c>
      <c r="AU145" s="249" t="s">
        <v>81</v>
      </c>
      <c r="AV145" s="14" t="s">
        <v>169</v>
      </c>
      <c r="AW145" s="14" t="s">
        <v>33</v>
      </c>
      <c r="AX145" s="14" t="s">
        <v>79</v>
      </c>
      <c r="AY145" s="249" t="s">
        <v>162</v>
      </c>
    </row>
    <row r="146" s="2" customFormat="1">
      <c r="A146" s="39"/>
      <c r="B146" s="40"/>
      <c r="C146" s="214" t="s">
        <v>7</v>
      </c>
      <c r="D146" s="214" t="s">
        <v>164</v>
      </c>
      <c r="E146" s="215" t="s">
        <v>282</v>
      </c>
      <c r="F146" s="216" t="s">
        <v>283</v>
      </c>
      <c r="G146" s="217" t="s">
        <v>167</v>
      </c>
      <c r="H146" s="218">
        <v>1081.483</v>
      </c>
      <c r="I146" s="219"/>
      <c r="J146" s="220">
        <f>ROUND(I146*H146,2)</f>
        <v>0</v>
      </c>
      <c r="K146" s="216" t="s">
        <v>168</v>
      </c>
      <c r="L146" s="45"/>
      <c r="M146" s="221" t="s">
        <v>19</v>
      </c>
      <c r="N146" s="222" t="s">
        <v>43</v>
      </c>
      <c r="O146" s="85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5" t="s">
        <v>169</v>
      </c>
      <c r="AT146" s="225" t="s">
        <v>164</v>
      </c>
      <c r="AU146" s="225" t="s">
        <v>81</v>
      </c>
      <c r="AY146" s="18" t="s">
        <v>162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8" t="s">
        <v>79</v>
      </c>
      <c r="BK146" s="226">
        <f>ROUND(I146*H146,2)</f>
        <v>0</v>
      </c>
      <c r="BL146" s="18" t="s">
        <v>169</v>
      </c>
      <c r="BM146" s="225" t="s">
        <v>1005</v>
      </c>
    </row>
    <row r="147" s="2" customFormat="1">
      <c r="A147" s="39"/>
      <c r="B147" s="40"/>
      <c r="C147" s="214" t="s">
        <v>285</v>
      </c>
      <c r="D147" s="214" t="s">
        <v>164</v>
      </c>
      <c r="E147" s="215" t="s">
        <v>286</v>
      </c>
      <c r="F147" s="216" t="s">
        <v>287</v>
      </c>
      <c r="G147" s="217" t="s">
        <v>101</v>
      </c>
      <c r="H147" s="218">
        <v>338.13</v>
      </c>
      <c r="I147" s="219"/>
      <c r="J147" s="220">
        <f>ROUND(I147*H147,2)</f>
        <v>0</v>
      </c>
      <c r="K147" s="216" t="s">
        <v>168</v>
      </c>
      <c r="L147" s="45"/>
      <c r="M147" s="221" t="s">
        <v>19</v>
      </c>
      <c r="N147" s="222" t="s">
        <v>43</v>
      </c>
      <c r="O147" s="85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5" t="s">
        <v>169</v>
      </c>
      <c r="AT147" s="225" t="s">
        <v>164</v>
      </c>
      <c r="AU147" s="225" t="s">
        <v>81</v>
      </c>
      <c r="AY147" s="18" t="s">
        <v>162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8" t="s">
        <v>79</v>
      </c>
      <c r="BK147" s="226">
        <f>ROUND(I147*H147,2)</f>
        <v>0</v>
      </c>
      <c r="BL147" s="18" t="s">
        <v>169</v>
      </c>
      <c r="BM147" s="225" t="s">
        <v>1006</v>
      </c>
    </row>
    <row r="148" s="13" customFormat="1">
      <c r="A148" s="13"/>
      <c r="B148" s="227"/>
      <c r="C148" s="228"/>
      <c r="D148" s="229" t="s">
        <v>171</v>
      </c>
      <c r="E148" s="230" t="s">
        <v>19</v>
      </c>
      <c r="F148" s="231" t="s">
        <v>1007</v>
      </c>
      <c r="G148" s="228"/>
      <c r="H148" s="232">
        <v>338.13</v>
      </c>
      <c r="I148" s="233"/>
      <c r="J148" s="228"/>
      <c r="K148" s="228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171</v>
      </c>
      <c r="AU148" s="238" t="s">
        <v>81</v>
      </c>
      <c r="AV148" s="13" t="s">
        <v>81</v>
      </c>
      <c r="AW148" s="13" t="s">
        <v>33</v>
      </c>
      <c r="AX148" s="13" t="s">
        <v>79</v>
      </c>
      <c r="AY148" s="238" t="s">
        <v>162</v>
      </c>
    </row>
    <row r="149" s="2" customFormat="1">
      <c r="A149" s="39"/>
      <c r="B149" s="40"/>
      <c r="C149" s="214" t="s">
        <v>290</v>
      </c>
      <c r="D149" s="214" t="s">
        <v>164</v>
      </c>
      <c r="E149" s="215" t="s">
        <v>291</v>
      </c>
      <c r="F149" s="216" t="s">
        <v>292</v>
      </c>
      <c r="G149" s="217" t="s">
        <v>101</v>
      </c>
      <c r="H149" s="218">
        <v>276.65199999999999</v>
      </c>
      <c r="I149" s="219"/>
      <c r="J149" s="220">
        <f>ROUND(I149*H149,2)</f>
        <v>0</v>
      </c>
      <c r="K149" s="216" t="s">
        <v>168</v>
      </c>
      <c r="L149" s="45"/>
      <c r="M149" s="221" t="s">
        <v>19</v>
      </c>
      <c r="N149" s="222" t="s">
        <v>43</v>
      </c>
      <c r="O149" s="85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5" t="s">
        <v>169</v>
      </c>
      <c r="AT149" s="225" t="s">
        <v>164</v>
      </c>
      <c r="AU149" s="225" t="s">
        <v>81</v>
      </c>
      <c r="AY149" s="18" t="s">
        <v>162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8" t="s">
        <v>79</v>
      </c>
      <c r="BK149" s="226">
        <f>ROUND(I149*H149,2)</f>
        <v>0</v>
      </c>
      <c r="BL149" s="18" t="s">
        <v>169</v>
      </c>
      <c r="BM149" s="225" t="s">
        <v>1008</v>
      </c>
    </row>
    <row r="150" s="13" customFormat="1">
      <c r="A150" s="13"/>
      <c r="B150" s="227"/>
      <c r="C150" s="228"/>
      <c r="D150" s="229" t="s">
        <v>171</v>
      </c>
      <c r="E150" s="230" t="s">
        <v>19</v>
      </c>
      <c r="F150" s="231" t="s">
        <v>1009</v>
      </c>
      <c r="G150" s="228"/>
      <c r="H150" s="232">
        <v>276.65199999999999</v>
      </c>
      <c r="I150" s="233"/>
      <c r="J150" s="228"/>
      <c r="K150" s="228"/>
      <c r="L150" s="234"/>
      <c r="M150" s="235"/>
      <c r="N150" s="236"/>
      <c r="O150" s="236"/>
      <c r="P150" s="236"/>
      <c r="Q150" s="236"/>
      <c r="R150" s="236"/>
      <c r="S150" s="236"/>
      <c r="T150" s="23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8" t="s">
        <v>171</v>
      </c>
      <c r="AU150" s="238" t="s">
        <v>81</v>
      </c>
      <c r="AV150" s="13" t="s">
        <v>81</v>
      </c>
      <c r="AW150" s="13" t="s">
        <v>33</v>
      </c>
      <c r="AX150" s="13" t="s">
        <v>79</v>
      </c>
      <c r="AY150" s="238" t="s">
        <v>162</v>
      </c>
    </row>
    <row r="151" s="2" customFormat="1">
      <c r="A151" s="39"/>
      <c r="B151" s="40"/>
      <c r="C151" s="214" t="s">
        <v>294</v>
      </c>
      <c r="D151" s="214" t="s">
        <v>164</v>
      </c>
      <c r="E151" s="215" t="s">
        <v>295</v>
      </c>
      <c r="F151" s="216" t="s">
        <v>296</v>
      </c>
      <c r="G151" s="217" t="s">
        <v>101</v>
      </c>
      <c r="H151" s="218">
        <v>338.13</v>
      </c>
      <c r="I151" s="219"/>
      <c r="J151" s="220">
        <f>ROUND(I151*H151,2)</f>
        <v>0</v>
      </c>
      <c r="K151" s="216" t="s">
        <v>168</v>
      </c>
      <c r="L151" s="45"/>
      <c r="M151" s="221" t="s">
        <v>19</v>
      </c>
      <c r="N151" s="222" t="s">
        <v>43</v>
      </c>
      <c r="O151" s="85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5" t="s">
        <v>169</v>
      </c>
      <c r="AT151" s="225" t="s">
        <v>164</v>
      </c>
      <c r="AU151" s="225" t="s">
        <v>81</v>
      </c>
      <c r="AY151" s="18" t="s">
        <v>162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8" t="s">
        <v>79</v>
      </c>
      <c r="BK151" s="226">
        <f>ROUND(I151*H151,2)</f>
        <v>0</v>
      </c>
      <c r="BL151" s="18" t="s">
        <v>169</v>
      </c>
      <c r="BM151" s="225" t="s">
        <v>1010</v>
      </c>
    </row>
    <row r="152" s="13" customFormat="1">
      <c r="A152" s="13"/>
      <c r="B152" s="227"/>
      <c r="C152" s="228"/>
      <c r="D152" s="229" t="s">
        <v>171</v>
      </c>
      <c r="E152" s="230" t="s">
        <v>19</v>
      </c>
      <c r="F152" s="231" t="s">
        <v>1011</v>
      </c>
      <c r="G152" s="228"/>
      <c r="H152" s="232">
        <v>338.13</v>
      </c>
      <c r="I152" s="233"/>
      <c r="J152" s="228"/>
      <c r="K152" s="228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171</v>
      </c>
      <c r="AU152" s="238" t="s">
        <v>81</v>
      </c>
      <c r="AV152" s="13" t="s">
        <v>81</v>
      </c>
      <c r="AW152" s="13" t="s">
        <v>33</v>
      </c>
      <c r="AX152" s="13" t="s">
        <v>79</v>
      </c>
      <c r="AY152" s="238" t="s">
        <v>162</v>
      </c>
    </row>
    <row r="153" s="2" customFormat="1">
      <c r="A153" s="39"/>
      <c r="B153" s="40"/>
      <c r="C153" s="214" t="s">
        <v>299</v>
      </c>
      <c r="D153" s="214" t="s">
        <v>164</v>
      </c>
      <c r="E153" s="215" t="s">
        <v>300</v>
      </c>
      <c r="F153" s="216" t="s">
        <v>301</v>
      </c>
      <c r="G153" s="217" t="s">
        <v>101</v>
      </c>
      <c r="H153" s="218">
        <v>276.65199999999999</v>
      </c>
      <c r="I153" s="219"/>
      <c r="J153" s="220">
        <f>ROUND(I153*H153,2)</f>
        <v>0</v>
      </c>
      <c r="K153" s="216" t="s">
        <v>168</v>
      </c>
      <c r="L153" s="45"/>
      <c r="M153" s="221" t="s">
        <v>19</v>
      </c>
      <c r="N153" s="222" t="s">
        <v>43</v>
      </c>
      <c r="O153" s="85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5" t="s">
        <v>169</v>
      </c>
      <c r="AT153" s="225" t="s">
        <v>164</v>
      </c>
      <c r="AU153" s="225" t="s">
        <v>81</v>
      </c>
      <c r="AY153" s="18" t="s">
        <v>162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8" t="s">
        <v>79</v>
      </c>
      <c r="BK153" s="226">
        <f>ROUND(I153*H153,2)</f>
        <v>0</v>
      </c>
      <c r="BL153" s="18" t="s">
        <v>169</v>
      </c>
      <c r="BM153" s="225" t="s">
        <v>1012</v>
      </c>
    </row>
    <row r="154" s="13" customFormat="1">
      <c r="A154" s="13"/>
      <c r="B154" s="227"/>
      <c r="C154" s="228"/>
      <c r="D154" s="229" t="s">
        <v>171</v>
      </c>
      <c r="E154" s="230" t="s">
        <v>19</v>
      </c>
      <c r="F154" s="231" t="s">
        <v>990</v>
      </c>
      <c r="G154" s="228"/>
      <c r="H154" s="232">
        <v>276.65199999999999</v>
      </c>
      <c r="I154" s="233"/>
      <c r="J154" s="228"/>
      <c r="K154" s="228"/>
      <c r="L154" s="234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8" t="s">
        <v>171</v>
      </c>
      <c r="AU154" s="238" t="s">
        <v>81</v>
      </c>
      <c r="AV154" s="13" t="s">
        <v>81</v>
      </c>
      <c r="AW154" s="13" t="s">
        <v>33</v>
      </c>
      <c r="AX154" s="13" t="s">
        <v>79</v>
      </c>
      <c r="AY154" s="238" t="s">
        <v>162</v>
      </c>
    </row>
    <row r="155" s="2" customFormat="1">
      <c r="A155" s="39"/>
      <c r="B155" s="40"/>
      <c r="C155" s="214" t="s">
        <v>303</v>
      </c>
      <c r="D155" s="214" t="s">
        <v>164</v>
      </c>
      <c r="E155" s="215" t="s">
        <v>304</v>
      </c>
      <c r="F155" s="216" t="s">
        <v>305</v>
      </c>
      <c r="G155" s="217" t="s">
        <v>101</v>
      </c>
      <c r="H155" s="218">
        <v>338.13</v>
      </c>
      <c r="I155" s="219"/>
      <c r="J155" s="220">
        <f>ROUND(I155*H155,2)</f>
        <v>0</v>
      </c>
      <c r="K155" s="216" t="s">
        <v>168</v>
      </c>
      <c r="L155" s="45"/>
      <c r="M155" s="221" t="s">
        <v>19</v>
      </c>
      <c r="N155" s="222" t="s">
        <v>43</v>
      </c>
      <c r="O155" s="85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5" t="s">
        <v>169</v>
      </c>
      <c r="AT155" s="225" t="s">
        <v>164</v>
      </c>
      <c r="AU155" s="225" t="s">
        <v>81</v>
      </c>
      <c r="AY155" s="18" t="s">
        <v>162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8" t="s">
        <v>79</v>
      </c>
      <c r="BK155" s="226">
        <f>ROUND(I155*H155,2)</f>
        <v>0</v>
      </c>
      <c r="BL155" s="18" t="s">
        <v>169</v>
      </c>
      <c r="BM155" s="225" t="s">
        <v>1013</v>
      </c>
    </row>
    <row r="156" s="13" customFormat="1">
      <c r="A156" s="13"/>
      <c r="B156" s="227"/>
      <c r="C156" s="228"/>
      <c r="D156" s="229" t="s">
        <v>171</v>
      </c>
      <c r="E156" s="230" t="s">
        <v>19</v>
      </c>
      <c r="F156" s="231" t="s">
        <v>1014</v>
      </c>
      <c r="G156" s="228"/>
      <c r="H156" s="232">
        <v>338.13</v>
      </c>
      <c r="I156" s="233"/>
      <c r="J156" s="228"/>
      <c r="K156" s="228"/>
      <c r="L156" s="234"/>
      <c r="M156" s="235"/>
      <c r="N156" s="236"/>
      <c r="O156" s="236"/>
      <c r="P156" s="236"/>
      <c r="Q156" s="236"/>
      <c r="R156" s="236"/>
      <c r="S156" s="236"/>
      <c r="T156" s="23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8" t="s">
        <v>171</v>
      </c>
      <c r="AU156" s="238" t="s">
        <v>81</v>
      </c>
      <c r="AV156" s="13" t="s">
        <v>81</v>
      </c>
      <c r="AW156" s="13" t="s">
        <v>33</v>
      </c>
      <c r="AX156" s="13" t="s">
        <v>79</v>
      </c>
      <c r="AY156" s="238" t="s">
        <v>162</v>
      </c>
    </row>
    <row r="157" s="2" customFormat="1">
      <c r="A157" s="39"/>
      <c r="B157" s="40"/>
      <c r="C157" s="214" t="s">
        <v>308</v>
      </c>
      <c r="D157" s="214" t="s">
        <v>164</v>
      </c>
      <c r="E157" s="215" t="s">
        <v>309</v>
      </c>
      <c r="F157" s="216" t="s">
        <v>310</v>
      </c>
      <c r="G157" s="217" t="s">
        <v>101</v>
      </c>
      <c r="H157" s="218">
        <v>276.65199999999999</v>
      </c>
      <c r="I157" s="219"/>
      <c r="J157" s="220">
        <f>ROUND(I157*H157,2)</f>
        <v>0</v>
      </c>
      <c r="K157" s="216" t="s">
        <v>168</v>
      </c>
      <c r="L157" s="45"/>
      <c r="M157" s="221" t="s">
        <v>19</v>
      </c>
      <c r="N157" s="222" t="s">
        <v>43</v>
      </c>
      <c r="O157" s="85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5" t="s">
        <v>169</v>
      </c>
      <c r="AT157" s="225" t="s">
        <v>164</v>
      </c>
      <c r="AU157" s="225" t="s">
        <v>81</v>
      </c>
      <c r="AY157" s="18" t="s">
        <v>162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8" t="s">
        <v>79</v>
      </c>
      <c r="BK157" s="226">
        <f>ROUND(I157*H157,2)</f>
        <v>0</v>
      </c>
      <c r="BL157" s="18" t="s">
        <v>169</v>
      </c>
      <c r="BM157" s="225" t="s">
        <v>1015</v>
      </c>
    </row>
    <row r="158" s="13" customFormat="1">
      <c r="A158" s="13"/>
      <c r="B158" s="227"/>
      <c r="C158" s="228"/>
      <c r="D158" s="229" t="s">
        <v>171</v>
      </c>
      <c r="E158" s="230" t="s">
        <v>19</v>
      </c>
      <c r="F158" s="231" t="s">
        <v>1016</v>
      </c>
      <c r="G158" s="228"/>
      <c r="H158" s="232">
        <v>276.65199999999999</v>
      </c>
      <c r="I158" s="233"/>
      <c r="J158" s="228"/>
      <c r="K158" s="228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171</v>
      </c>
      <c r="AU158" s="238" t="s">
        <v>81</v>
      </c>
      <c r="AV158" s="13" t="s">
        <v>81</v>
      </c>
      <c r="AW158" s="13" t="s">
        <v>33</v>
      </c>
      <c r="AX158" s="13" t="s">
        <v>79</v>
      </c>
      <c r="AY158" s="238" t="s">
        <v>162</v>
      </c>
    </row>
    <row r="159" s="2" customFormat="1">
      <c r="A159" s="39"/>
      <c r="B159" s="40"/>
      <c r="C159" s="214" t="s">
        <v>312</v>
      </c>
      <c r="D159" s="214" t="s">
        <v>164</v>
      </c>
      <c r="E159" s="215" t="s">
        <v>313</v>
      </c>
      <c r="F159" s="216" t="s">
        <v>314</v>
      </c>
      <c r="G159" s="217" t="s">
        <v>315</v>
      </c>
      <c r="H159" s="218">
        <v>983.65099999999995</v>
      </c>
      <c r="I159" s="219"/>
      <c r="J159" s="220">
        <f>ROUND(I159*H159,2)</f>
        <v>0</v>
      </c>
      <c r="K159" s="216" t="s">
        <v>168</v>
      </c>
      <c r="L159" s="45"/>
      <c r="M159" s="221" t="s">
        <v>19</v>
      </c>
      <c r="N159" s="222" t="s">
        <v>43</v>
      </c>
      <c r="O159" s="85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5" t="s">
        <v>169</v>
      </c>
      <c r="AT159" s="225" t="s">
        <v>164</v>
      </c>
      <c r="AU159" s="225" t="s">
        <v>81</v>
      </c>
      <c r="AY159" s="18" t="s">
        <v>162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8" t="s">
        <v>79</v>
      </c>
      <c r="BK159" s="226">
        <f>ROUND(I159*H159,2)</f>
        <v>0</v>
      </c>
      <c r="BL159" s="18" t="s">
        <v>169</v>
      </c>
      <c r="BM159" s="225" t="s">
        <v>1017</v>
      </c>
    </row>
    <row r="160" s="15" customFormat="1">
      <c r="A160" s="15"/>
      <c r="B160" s="250"/>
      <c r="C160" s="251"/>
      <c r="D160" s="229" t="s">
        <v>171</v>
      </c>
      <c r="E160" s="252" t="s">
        <v>19</v>
      </c>
      <c r="F160" s="253" t="s">
        <v>317</v>
      </c>
      <c r="G160" s="251"/>
      <c r="H160" s="252" t="s">
        <v>19</v>
      </c>
      <c r="I160" s="254"/>
      <c r="J160" s="251"/>
      <c r="K160" s="251"/>
      <c r="L160" s="255"/>
      <c r="M160" s="256"/>
      <c r="N160" s="257"/>
      <c r="O160" s="257"/>
      <c r="P160" s="257"/>
      <c r="Q160" s="257"/>
      <c r="R160" s="257"/>
      <c r="S160" s="257"/>
      <c r="T160" s="258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9" t="s">
        <v>171</v>
      </c>
      <c r="AU160" s="259" t="s">
        <v>81</v>
      </c>
      <c r="AV160" s="15" t="s">
        <v>79</v>
      </c>
      <c r="AW160" s="15" t="s">
        <v>33</v>
      </c>
      <c r="AX160" s="15" t="s">
        <v>72</v>
      </c>
      <c r="AY160" s="259" t="s">
        <v>162</v>
      </c>
    </row>
    <row r="161" s="13" customFormat="1">
      <c r="A161" s="13"/>
      <c r="B161" s="227"/>
      <c r="C161" s="228"/>
      <c r="D161" s="229" t="s">
        <v>171</v>
      </c>
      <c r="E161" s="230" t="s">
        <v>19</v>
      </c>
      <c r="F161" s="231" t="s">
        <v>318</v>
      </c>
      <c r="G161" s="228"/>
      <c r="H161" s="232">
        <v>983.65099999999995</v>
      </c>
      <c r="I161" s="233"/>
      <c r="J161" s="228"/>
      <c r="K161" s="228"/>
      <c r="L161" s="234"/>
      <c r="M161" s="235"/>
      <c r="N161" s="236"/>
      <c r="O161" s="236"/>
      <c r="P161" s="236"/>
      <c r="Q161" s="236"/>
      <c r="R161" s="236"/>
      <c r="S161" s="236"/>
      <c r="T161" s="23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8" t="s">
        <v>171</v>
      </c>
      <c r="AU161" s="238" t="s">
        <v>81</v>
      </c>
      <c r="AV161" s="13" t="s">
        <v>81</v>
      </c>
      <c r="AW161" s="13" t="s">
        <v>33</v>
      </c>
      <c r="AX161" s="13" t="s">
        <v>79</v>
      </c>
      <c r="AY161" s="238" t="s">
        <v>162</v>
      </c>
    </row>
    <row r="162" s="2" customFormat="1">
      <c r="A162" s="39"/>
      <c r="B162" s="40"/>
      <c r="C162" s="214" t="s">
        <v>319</v>
      </c>
      <c r="D162" s="214" t="s">
        <v>164</v>
      </c>
      <c r="E162" s="215" t="s">
        <v>320</v>
      </c>
      <c r="F162" s="216" t="s">
        <v>321</v>
      </c>
      <c r="G162" s="217" t="s">
        <v>101</v>
      </c>
      <c r="H162" s="218">
        <v>396.80700000000002</v>
      </c>
      <c r="I162" s="219"/>
      <c r="J162" s="220">
        <f>ROUND(I162*H162,2)</f>
        <v>0</v>
      </c>
      <c r="K162" s="216" t="s">
        <v>168</v>
      </c>
      <c r="L162" s="45"/>
      <c r="M162" s="221" t="s">
        <v>19</v>
      </c>
      <c r="N162" s="222" t="s">
        <v>43</v>
      </c>
      <c r="O162" s="85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5" t="s">
        <v>169</v>
      </c>
      <c r="AT162" s="225" t="s">
        <v>164</v>
      </c>
      <c r="AU162" s="225" t="s">
        <v>81</v>
      </c>
      <c r="AY162" s="18" t="s">
        <v>162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8" t="s">
        <v>79</v>
      </c>
      <c r="BK162" s="226">
        <f>ROUND(I162*H162,2)</f>
        <v>0</v>
      </c>
      <c r="BL162" s="18" t="s">
        <v>169</v>
      </c>
      <c r="BM162" s="225" t="s">
        <v>1018</v>
      </c>
    </row>
    <row r="163" s="13" customFormat="1">
      <c r="A163" s="13"/>
      <c r="B163" s="227"/>
      <c r="C163" s="228"/>
      <c r="D163" s="229" t="s">
        <v>171</v>
      </c>
      <c r="E163" s="230" t="s">
        <v>19</v>
      </c>
      <c r="F163" s="231" t="s">
        <v>323</v>
      </c>
      <c r="G163" s="228"/>
      <c r="H163" s="232">
        <v>614.78200000000004</v>
      </c>
      <c r="I163" s="233"/>
      <c r="J163" s="228"/>
      <c r="K163" s="228"/>
      <c r="L163" s="234"/>
      <c r="M163" s="235"/>
      <c r="N163" s="236"/>
      <c r="O163" s="236"/>
      <c r="P163" s="236"/>
      <c r="Q163" s="236"/>
      <c r="R163" s="236"/>
      <c r="S163" s="236"/>
      <c r="T163" s="23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8" t="s">
        <v>171</v>
      </c>
      <c r="AU163" s="238" t="s">
        <v>81</v>
      </c>
      <c r="AV163" s="13" t="s">
        <v>81</v>
      </c>
      <c r="AW163" s="13" t="s">
        <v>33</v>
      </c>
      <c r="AX163" s="13" t="s">
        <v>72</v>
      </c>
      <c r="AY163" s="238" t="s">
        <v>162</v>
      </c>
    </row>
    <row r="164" s="13" customFormat="1">
      <c r="A164" s="13"/>
      <c r="B164" s="227"/>
      <c r="C164" s="228"/>
      <c r="D164" s="229" t="s">
        <v>171</v>
      </c>
      <c r="E164" s="230" t="s">
        <v>19</v>
      </c>
      <c r="F164" s="231" t="s">
        <v>1019</v>
      </c>
      <c r="G164" s="228"/>
      <c r="H164" s="232">
        <v>-213.10300000000001</v>
      </c>
      <c r="I164" s="233"/>
      <c r="J164" s="228"/>
      <c r="K164" s="228"/>
      <c r="L164" s="234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8" t="s">
        <v>171</v>
      </c>
      <c r="AU164" s="238" t="s">
        <v>81</v>
      </c>
      <c r="AV164" s="13" t="s">
        <v>81</v>
      </c>
      <c r="AW164" s="13" t="s">
        <v>33</v>
      </c>
      <c r="AX164" s="13" t="s">
        <v>72</v>
      </c>
      <c r="AY164" s="238" t="s">
        <v>162</v>
      </c>
    </row>
    <row r="165" s="13" customFormat="1">
      <c r="A165" s="13"/>
      <c r="B165" s="227"/>
      <c r="C165" s="228"/>
      <c r="D165" s="229" t="s">
        <v>171</v>
      </c>
      <c r="E165" s="230" t="s">
        <v>19</v>
      </c>
      <c r="F165" s="231" t="s">
        <v>1020</v>
      </c>
      <c r="G165" s="228"/>
      <c r="H165" s="232">
        <v>-14.622</v>
      </c>
      <c r="I165" s="233"/>
      <c r="J165" s="228"/>
      <c r="K165" s="228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171</v>
      </c>
      <c r="AU165" s="238" t="s">
        <v>81</v>
      </c>
      <c r="AV165" s="13" t="s">
        <v>81</v>
      </c>
      <c r="AW165" s="13" t="s">
        <v>33</v>
      </c>
      <c r="AX165" s="13" t="s">
        <v>72</v>
      </c>
      <c r="AY165" s="238" t="s">
        <v>162</v>
      </c>
    </row>
    <row r="166" s="13" customFormat="1">
      <c r="A166" s="13"/>
      <c r="B166" s="227"/>
      <c r="C166" s="228"/>
      <c r="D166" s="229" t="s">
        <v>171</v>
      </c>
      <c r="E166" s="230" t="s">
        <v>19</v>
      </c>
      <c r="F166" s="231" t="s">
        <v>328</v>
      </c>
      <c r="G166" s="228"/>
      <c r="H166" s="232">
        <v>9.75</v>
      </c>
      <c r="I166" s="233"/>
      <c r="J166" s="228"/>
      <c r="K166" s="228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171</v>
      </c>
      <c r="AU166" s="238" t="s">
        <v>81</v>
      </c>
      <c r="AV166" s="13" t="s">
        <v>81</v>
      </c>
      <c r="AW166" s="13" t="s">
        <v>33</v>
      </c>
      <c r="AX166" s="13" t="s">
        <v>72</v>
      </c>
      <c r="AY166" s="238" t="s">
        <v>162</v>
      </c>
    </row>
    <row r="167" s="14" customFormat="1">
      <c r="A167" s="14"/>
      <c r="B167" s="239"/>
      <c r="C167" s="240"/>
      <c r="D167" s="229" t="s">
        <v>171</v>
      </c>
      <c r="E167" s="241" t="s">
        <v>19</v>
      </c>
      <c r="F167" s="242" t="s">
        <v>174</v>
      </c>
      <c r="G167" s="240"/>
      <c r="H167" s="243">
        <v>396.80700000000002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9" t="s">
        <v>171</v>
      </c>
      <c r="AU167" s="249" t="s">
        <v>81</v>
      </c>
      <c r="AV167" s="14" t="s">
        <v>169</v>
      </c>
      <c r="AW167" s="14" t="s">
        <v>33</v>
      </c>
      <c r="AX167" s="14" t="s">
        <v>79</v>
      </c>
      <c r="AY167" s="249" t="s">
        <v>162</v>
      </c>
    </row>
    <row r="168" s="2" customFormat="1" ht="16.5" customHeight="1">
      <c r="A168" s="39"/>
      <c r="B168" s="40"/>
      <c r="C168" s="260" t="s">
        <v>329</v>
      </c>
      <c r="D168" s="260" t="s">
        <v>330</v>
      </c>
      <c r="E168" s="261" t="s">
        <v>331</v>
      </c>
      <c r="F168" s="262" t="s">
        <v>332</v>
      </c>
      <c r="G168" s="263" t="s">
        <v>315</v>
      </c>
      <c r="H168" s="264">
        <v>714.25300000000004</v>
      </c>
      <c r="I168" s="265"/>
      <c r="J168" s="266">
        <f>ROUND(I168*H168,2)</f>
        <v>0</v>
      </c>
      <c r="K168" s="262" t="s">
        <v>168</v>
      </c>
      <c r="L168" s="267"/>
      <c r="M168" s="268" t="s">
        <v>19</v>
      </c>
      <c r="N168" s="269" t="s">
        <v>43</v>
      </c>
      <c r="O168" s="85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5" t="s">
        <v>201</v>
      </c>
      <c r="AT168" s="225" t="s">
        <v>330</v>
      </c>
      <c r="AU168" s="225" t="s">
        <v>81</v>
      </c>
      <c r="AY168" s="18" t="s">
        <v>162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8" t="s">
        <v>79</v>
      </c>
      <c r="BK168" s="226">
        <f>ROUND(I168*H168,2)</f>
        <v>0</v>
      </c>
      <c r="BL168" s="18" t="s">
        <v>169</v>
      </c>
      <c r="BM168" s="225" t="s">
        <v>1021</v>
      </c>
    </row>
    <row r="169" s="13" customFormat="1">
      <c r="A169" s="13"/>
      <c r="B169" s="227"/>
      <c r="C169" s="228"/>
      <c r="D169" s="229" t="s">
        <v>171</v>
      </c>
      <c r="E169" s="228"/>
      <c r="F169" s="231" t="s">
        <v>1022</v>
      </c>
      <c r="G169" s="228"/>
      <c r="H169" s="232">
        <v>714.25300000000004</v>
      </c>
      <c r="I169" s="233"/>
      <c r="J169" s="228"/>
      <c r="K169" s="228"/>
      <c r="L169" s="234"/>
      <c r="M169" s="235"/>
      <c r="N169" s="236"/>
      <c r="O169" s="236"/>
      <c r="P169" s="236"/>
      <c r="Q169" s="236"/>
      <c r="R169" s="236"/>
      <c r="S169" s="236"/>
      <c r="T169" s="23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8" t="s">
        <v>171</v>
      </c>
      <c r="AU169" s="238" t="s">
        <v>81</v>
      </c>
      <c r="AV169" s="13" t="s">
        <v>81</v>
      </c>
      <c r="AW169" s="13" t="s">
        <v>4</v>
      </c>
      <c r="AX169" s="13" t="s">
        <v>79</v>
      </c>
      <c r="AY169" s="238" t="s">
        <v>162</v>
      </c>
    </row>
    <row r="170" s="2" customFormat="1">
      <c r="A170" s="39"/>
      <c r="B170" s="40"/>
      <c r="C170" s="214" t="s">
        <v>335</v>
      </c>
      <c r="D170" s="214" t="s">
        <v>164</v>
      </c>
      <c r="E170" s="215" t="s">
        <v>336</v>
      </c>
      <c r="F170" s="216" t="s">
        <v>337</v>
      </c>
      <c r="G170" s="217" t="s">
        <v>101</v>
      </c>
      <c r="H170" s="218">
        <v>173.83699999999999</v>
      </c>
      <c r="I170" s="219"/>
      <c r="J170" s="220">
        <f>ROUND(I170*H170,2)</f>
        <v>0</v>
      </c>
      <c r="K170" s="216" t="s">
        <v>168</v>
      </c>
      <c r="L170" s="45"/>
      <c r="M170" s="221" t="s">
        <v>19</v>
      </c>
      <c r="N170" s="222" t="s">
        <v>43</v>
      </c>
      <c r="O170" s="85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5" t="s">
        <v>169</v>
      </c>
      <c r="AT170" s="225" t="s">
        <v>164</v>
      </c>
      <c r="AU170" s="225" t="s">
        <v>81</v>
      </c>
      <c r="AY170" s="18" t="s">
        <v>162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8" t="s">
        <v>79</v>
      </c>
      <c r="BK170" s="226">
        <f>ROUND(I170*H170,2)</f>
        <v>0</v>
      </c>
      <c r="BL170" s="18" t="s">
        <v>169</v>
      </c>
      <c r="BM170" s="225" t="s">
        <v>1023</v>
      </c>
    </row>
    <row r="171" s="15" customFormat="1">
      <c r="A171" s="15"/>
      <c r="B171" s="250"/>
      <c r="C171" s="251"/>
      <c r="D171" s="229" t="s">
        <v>171</v>
      </c>
      <c r="E171" s="252" t="s">
        <v>19</v>
      </c>
      <c r="F171" s="253" t="s">
        <v>982</v>
      </c>
      <c r="G171" s="251"/>
      <c r="H171" s="252" t="s">
        <v>19</v>
      </c>
      <c r="I171" s="254"/>
      <c r="J171" s="251"/>
      <c r="K171" s="251"/>
      <c r="L171" s="255"/>
      <c r="M171" s="256"/>
      <c r="N171" s="257"/>
      <c r="O171" s="257"/>
      <c r="P171" s="257"/>
      <c r="Q171" s="257"/>
      <c r="R171" s="257"/>
      <c r="S171" s="257"/>
      <c r="T171" s="258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9" t="s">
        <v>171</v>
      </c>
      <c r="AU171" s="259" t="s">
        <v>81</v>
      </c>
      <c r="AV171" s="15" t="s">
        <v>79</v>
      </c>
      <c r="AW171" s="15" t="s">
        <v>33</v>
      </c>
      <c r="AX171" s="15" t="s">
        <v>72</v>
      </c>
      <c r="AY171" s="259" t="s">
        <v>162</v>
      </c>
    </row>
    <row r="172" s="13" customFormat="1">
      <c r="A172" s="13"/>
      <c r="B172" s="227"/>
      <c r="C172" s="228"/>
      <c r="D172" s="229" t="s">
        <v>171</v>
      </c>
      <c r="E172" s="230" t="s">
        <v>19</v>
      </c>
      <c r="F172" s="231" t="s">
        <v>1024</v>
      </c>
      <c r="G172" s="228"/>
      <c r="H172" s="232">
        <v>4.7999999999999998</v>
      </c>
      <c r="I172" s="233"/>
      <c r="J172" s="228"/>
      <c r="K172" s="228"/>
      <c r="L172" s="234"/>
      <c r="M172" s="235"/>
      <c r="N172" s="236"/>
      <c r="O172" s="236"/>
      <c r="P172" s="236"/>
      <c r="Q172" s="236"/>
      <c r="R172" s="236"/>
      <c r="S172" s="236"/>
      <c r="T172" s="23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8" t="s">
        <v>171</v>
      </c>
      <c r="AU172" s="238" t="s">
        <v>81</v>
      </c>
      <c r="AV172" s="13" t="s">
        <v>81</v>
      </c>
      <c r="AW172" s="13" t="s">
        <v>33</v>
      </c>
      <c r="AX172" s="13" t="s">
        <v>72</v>
      </c>
      <c r="AY172" s="238" t="s">
        <v>162</v>
      </c>
    </row>
    <row r="173" s="13" customFormat="1">
      <c r="A173" s="13"/>
      <c r="B173" s="227"/>
      <c r="C173" s="228"/>
      <c r="D173" s="229" t="s">
        <v>171</v>
      </c>
      <c r="E173" s="230" t="s">
        <v>19</v>
      </c>
      <c r="F173" s="231" t="s">
        <v>1025</v>
      </c>
      <c r="G173" s="228"/>
      <c r="H173" s="232">
        <v>140.59700000000001</v>
      </c>
      <c r="I173" s="233"/>
      <c r="J173" s="228"/>
      <c r="K173" s="228"/>
      <c r="L173" s="234"/>
      <c r="M173" s="235"/>
      <c r="N173" s="236"/>
      <c r="O173" s="236"/>
      <c r="P173" s="236"/>
      <c r="Q173" s="236"/>
      <c r="R173" s="236"/>
      <c r="S173" s="236"/>
      <c r="T173" s="23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8" t="s">
        <v>171</v>
      </c>
      <c r="AU173" s="238" t="s">
        <v>81</v>
      </c>
      <c r="AV173" s="13" t="s">
        <v>81</v>
      </c>
      <c r="AW173" s="13" t="s">
        <v>33</v>
      </c>
      <c r="AX173" s="13" t="s">
        <v>72</v>
      </c>
      <c r="AY173" s="238" t="s">
        <v>162</v>
      </c>
    </row>
    <row r="174" s="13" customFormat="1">
      <c r="A174" s="13"/>
      <c r="B174" s="227"/>
      <c r="C174" s="228"/>
      <c r="D174" s="229" t="s">
        <v>171</v>
      </c>
      <c r="E174" s="230" t="s">
        <v>19</v>
      </c>
      <c r="F174" s="231" t="s">
        <v>1020</v>
      </c>
      <c r="G174" s="228"/>
      <c r="H174" s="232">
        <v>-14.622</v>
      </c>
      <c r="I174" s="233"/>
      <c r="J174" s="228"/>
      <c r="K174" s="228"/>
      <c r="L174" s="234"/>
      <c r="M174" s="235"/>
      <c r="N174" s="236"/>
      <c r="O174" s="236"/>
      <c r="P174" s="236"/>
      <c r="Q174" s="236"/>
      <c r="R174" s="236"/>
      <c r="S174" s="236"/>
      <c r="T174" s="23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8" t="s">
        <v>171</v>
      </c>
      <c r="AU174" s="238" t="s">
        <v>81</v>
      </c>
      <c r="AV174" s="13" t="s">
        <v>81</v>
      </c>
      <c r="AW174" s="13" t="s">
        <v>33</v>
      </c>
      <c r="AX174" s="13" t="s">
        <v>72</v>
      </c>
      <c r="AY174" s="238" t="s">
        <v>162</v>
      </c>
    </row>
    <row r="175" s="15" customFormat="1">
      <c r="A175" s="15"/>
      <c r="B175" s="250"/>
      <c r="C175" s="251"/>
      <c r="D175" s="229" t="s">
        <v>171</v>
      </c>
      <c r="E175" s="252" t="s">
        <v>19</v>
      </c>
      <c r="F175" s="253" t="s">
        <v>254</v>
      </c>
      <c r="G175" s="251"/>
      <c r="H175" s="252" t="s">
        <v>19</v>
      </c>
      <c r="I175" s="254"/>
      <c r="J175" s="251"/>
      <c r="K175" s="251"/>
      <c r="L175" s="255"/>
      <c r="M175" s="256"/>
      <c r="N175" s="257"/>
      <c r="O175" s="257"/>
      <c r="P175" s="257"/>
      <c r="Q175" s="257"/>
      <c r="R175" s="257"/>
      <c r="S175" s="257"/>
      <c r="T175" s="258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9" t="s">
        <v>171</v>
      </c>
      <c r="AU175" s="259" t="s">
        <v>81</v>
      </c>
      <c r="AV175" s="15" t="s">
        <v>79</v>
      </c>
      <c r="AW175" s="15" t="s">
        <v>33</v>
      </c>
      <c r="AX175" s="15" t="s">
        <v>72</v>
      </c>
      <c r="AY175" s="259" t="s">
        <v>162</v>
      </c>
    </row>
    <row r="176" s="13" customFormat="1">
      <c r="A176" s="13"/>
      <c r="B176" s="227"/>
      <c r="C176" s="228"/>
      <c r="D176" s="229" t="s">
        <v>171</v>
      </c>
      <c r="E176" s="230" t="s">
        <v>19</v>
      </c>
      <c r="F176" s="231" t="s">
        <v>1026</v>
      </c>
      <c r="G176" s="228"/>
      <c r="H176" s="232">
        <v>12.757999999999999</v>
      </c>
      <c r="I176" s="233"/>
      <c r="J176" s="228"/>
      <c r="K176" s="228"/>
      <c r="L176" s="234"/>
      <c r="M176" s="235"/>
      <c r="N176" s="236"/>
      <c r="O176" s="236"/>
      <c r="P176" s="236"/>
      <c r="Q176" s="236"/>
      <c r="R176" s="236"/>
      <c r="S176" s="236"/>
      <c r="T176" s="23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8" t="s">
        <v>171</v>
      </c>
      <c r="AU176" s="238" t="s">
        <v>81</v>
      </c>
      <c r="AV176" s="13" t="s">
        <v>81</v>
      </c>
      <c r="AW176" s="13" t="s">
        <v>33</v>
      </c>
      <c r="AX176" s="13" t="s">
        <v>72</v>
      </c>
      <c r="AY176" s="238" t="s">
        <v>162</v>
      </c>
    </row>
    <row r="177" s="13" customFormat="1">
      <c r="A177" s="13"/>
      <c r="B177" s="227"/>
      <c r="C177" s="228"/>
      <c r="D177" s="229" t="s">
        <v>171</v>
      </c>
      <c r="E177" s="230" t="s">
        <v>19</v>
      </c>
      <c r="F177" s="231" t="s">
        <v>1027</v>
      </c>
      <c r="G177" s="228"/>
      <c r="H177" s="232">
        <v>23.530999999999999</v>
      </c>
      <c r="I177" s="233"/>
      <c r="J177" s="228"/>
      <c r="K177" s="228"/>
      <c r="L177" s="234"/>
      <c r="M177" s="235"/>
      <c r="N177" s="236"/>
      <c r="O177" s="236"/>
      <c r="P177" s="236"/>
      <c r="Q177" s="236"/>
      <c r="R177" s="236"/>
      <c r="S177" s="236"/>
      <c r="T177" s="23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8" t="s">
        <v>171</v>
      </c>
      <c r="AU177" s="238" t="s">
        <v>81</v>
      </c>
      <c r="AV177" s="13" t="s">
        <v>81</v>
      </c>
      <c r="AW177" s="13" t="s">
        <v>33</v>
      </c>
      <c r="AX177" s="13" t="s">
        <v>72</v>
      </c>
      <c r="AY177" s="238" t="s">
        <v>162</v>
      </c>
    </row>
    <row r="178" s="13" customFormat="1">
      <c r="A178" s="13"/>
      <c r="B178" s="227"/>
      <c r="C178" s="228"/>
      <c r="D178" s="229" t="s">
        <v>171</v>
      </c>
      <c r="E178" s="230" t="s">
        <v>19</v>
      </c>
      <c r="F178" s="231" t="s">
        <v>1028</v>
      </c>
      <c r="G178" s="228"/>
      <c r="H178" s="232">
        <v>0.315</v>
      </c>
      <c r="I178" s="233"/>
      <c r="J178" s="228"/>
      <c r="K178" s="228"/>
      <c r="L178" s="234"/>
      <c r="M178" s="235"/>
      <c r="N178" s="236"/>
      <c r="O178" s="236"/>
      <c r="P178" s="236"/>
      <c r="Q178" s="236"/>
      <c r="R178" s="236"/>
      <c r="S178" s="236"/>
      <c r="T178" s="23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8" t="s">
        <v>171</v>
      </c>
      <c r="AU178" s="238" t="s">
        <v>81</v>
      </c>
      <c r="AV178" s="13" t="s">
        <v>81</v>
      </c>
      <c r="AW178" s="13" t="s">
        <v>33</v>
      </c>
      <c r="AX178" s="13" t="s">
        <v>72</v>
      </c>
      <c r="AY178" s="238" t="s">
        <v>162</v>
      </c>
    </row>
    <row r="179" s="13" customFormat="1">
      <c r="A179" s="13"/>
      <c r="B179" s="227"/>
      <c r="C179" s="228"/>
      <c r="D179" s="229" t="s">
        <v>171</v>
      </c>
      <c r="E179" s="230" t="s">
        <v>19</v>
      </c>
      <c r="F179" s="231" t="s">
        <v>1029</v>
      </c>
      <c r="G179" s="228"/>
      <c r="H179" s="232">
        <v>0.315</v>
      </c>
      <c r="I179" s="233"/>
      <c r="J179" s="228"/>
      <c r="K179" s="228"/>
      <c r="L179" s="234"/>
      <c r="M179" s="235"/>
      <c r="N179" s="236"/>
      <c r="O179" s="236"/>
      <c r="P179" s="236"/>
      <c r="Q179" s="236"/>
      <c r="R179" s="236"/>
      <c r="S179" s="236"/>
      <c r="T179" s="23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8" t="s">
        <v>171</v>
      </c>
      <c r="AU179" s="238" t="s">
        <v>81</v>
      </c>
      <c r="AV179" s="13" t="s">
        <v>81</v>
      </c>
      <c r="AW179" s="13" t="s">
        <v>33</v>
      </c>
      <c r="AX179" s="13" t="s">
        <v>72</v>
      </c>
      <c r="AY179" s="238" t="s">
        <v>162</v>
      </c>
    </row>
    <row r="180" s="13" customFormat="1">
      <c r="A180" s="13"/>
      <c r="B180" s="227"/>
      <c r="C180" s="228"/>
      <c r="D180" s="229" t="s">
        <v>171</v>
      </c>
      <c r="E180" s="230" t="s">
        <v>19</v>
      </c>
      <c r="F180" s="231" t="s">
        <v>1030</v>
      </c>
      <c r="G180" s="228"/>
      <c r="H180" s="232">
        <v>6.1429999999999998</v>
      </c>
      <c r="I180" s="233"/>
      <c r="J180" s="228"/>
      <c r="K180" s="228"/>
      <c r="L180" s="234"/>
      <c r="M180" s="235"/>
      <c r="N180" s="236"/>
      <c r="O180" s="236"/>
      <c r="P180" s="236"/>
      <c r="Q180" s="236"/>
      <c r="R180" s="236"/>
      <c r="S180" s="236"/>
      <c r="T180" s="23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8" t="s">
        <v>171</v>
      </c>
      <c r="AU180" s="238" t="s">
        <v>81</v>
      </c>
      <c r="AV180" s="13" t="s">
        <v>81</v>
      </c>
      <c r="AW180" s="13" t="s">
        <v>33</v>
      </c>
      <c r="AX180" s="13" t="s">
        <v>72</v>
      </c>
      <c r="AY180" s="238" t="s">
        <v>162</v>
      </c>
    </row>
    <row r="181" s="14" customFormat="1">
      <c r="A181" s="14"/>
      <c r="B181" s="239"/>
      <c r="C181" s="240"/>
      <c r="D181" s="229" t="s">
        <v>171</v>
      </c>
      <c r="E181" s="241" t="s">
        <v>112</v>
      </c>
      <c r="F181" s="242" t="s">
        <v>174</v>
      </c>
      <c r="G181" s="240"/>
      <c r="H181" s="243">
        <v>173.83699999999999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9" t="s">
        <v>171</v>
      </c>
      <c r="AU181" s="249" t="s">
        <v>81</v>
      </c>
      <c r="AV181" s="14" t="s">
        <v>169</v>
      </c>
      <c r="AW181" s="14" t="s">
        <v>33</v>
      </c>
      <c r="AX181" s="14" t="s">
        <v>79</v>
      </c>
      <c r="AY181" s="249" t="s">
        <v>162</v>
      </c>
    </row>
    <row r="182" s="2" customFormat="1" ht="16.5" customHeight="1">
      <c r="A182" s="39"/>
      <c r="B182" s="40"/>
      <c r="C182" s="260" t="s">
        <v>343</v>
      </c>
      <c r="D182" s="260" t="s">
        <v>330</v>
      </c>
      <c r="E182" s="261" t="s">
        <v>344</v>
      </c>
      <c r="F182" s="262" t="s">
        <v>345</v>
      </c>
      <c r="G182" s="263" t="s">
        <v>315</v>
      </c>
      <c r="H182" s="264">
        <v>312.90699999999998</v>
      </c>
      <c r="I182" s="265"/>
      <c r="J182" s="266">
        <f>ROUND(I182*H182,2)</f>
        <v>0</v>
      </c>
      <c r="K182" s="262" t="s">
        <v>168</v>
      </c>
      <c r="L182" s="267"/>
      <c r="M182" s="268" t="s">
        <v>19</v>
      </c>
      <c r="N182" s="269" t="s">
        <v>43</v>
      </c>
      <c r="O182" s="85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5" t="s">
        <v>201</v>
      </c>
      <c r="AT182" s="225" t="s">
        <v>330</v>
      </c>
      <c r="AU182" s="225" t="s">
        <v>81</v>
      </c>
      <c r="AY182" s="18" t="s">
        <v>162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8" t="s">
        <v>79</v>
      </c>
      <c r="BK182" s="226">
        <f>ROUND(I182*H182,2)</f>
        <v>0</v>
      </c>
      <c r="BL182" s="18" t="s">
        <v>169</v>
      </c>
      <c r="BM182" s="225" t="s">
        <v>1031</v>
      </c>
    </row>
    <row r="183" s="13" customFormat="1">
      <c r="A183" s="13"/>
      <c r="B183" s="227"/>
      <c r="C183" s="228"/>
      <c r="D183" s="229" t="s">
        <v>171</v>
      </c>
      <c r="E183" s="228"/>
      <c r="F183" s="231" t="s">
        <v>1032</v>
      </c>
      <c r="G183" s="228"/>
      <c r="H183" s="232">
        <v>312.90699999999998</v>
      </c>
      <c r="I183" s="233"/>
      <c r="J183" s="228"/>
      <c r="K183" s="228"/>
      <c r="L183" s="234"/>
      <c r="M183" s="235"/>
      <c r="N183" s="236"/>
      <c r="O183" s="236"/>
      <c r="P183" s="236"/>
      <c r="Q183" s="236"/>
      <c r="R183" s="236"/>
      <c r="S183" s="236"/>
      <c r="T183" s="23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8" t="s">
        <v>171</v>
      </c>
      <c r="AU183" s="238" t="s">
        <v>81</v>
      </c>
      <c r="AV183" s="13" t="s">
        <v>81</v>
      </c>
      <c r="AW183" s="13" t="s">
        <v>4</v>
      </c>
      <c r="AX183" s="13" t="s">
        <v>79</v>
      </c>
      <c r="AY183" s="238" t="s">
        <v>162</v>
      </c>
    </row>
    <row r="184" s="12" customFormat="1" ht="22.8" customHeight="1">
      <c r="A184" s="12"/>
      <c r="B184" s="198"/>
      <c r="C184" s="199"/>
      <c r="D184" s="200" t="s">
        <v>71</v>
      </c>
      <c r="E184" s="212" t="s">
        <v>169</v>
      </c>
      <c r="F184" s="212" t="s">
        <v>365</v>
      </c>
      <c r="G184" s="199"/>
      <c r="H184" s="199"/>
      <c r="I184" s="202"/>
      <c r="J184" s="213">
        <f>BK184</f>
        <v>0</v>
      </c>
      <c r="K184" s="199"/>
      <c r="L184" s="204"/>
      <c r="M184" s="205"/>
      <c r="N184" s="206"/>
      <c r="O184" s="206"/>
      <c r="P184" s="207">
        <f>SUM(P185:P203)</f>
        <v>0</v>
      </c>
      <c r="Q184" s="206"/>
      <c r="R184" s="207">
        <f>SUM(R185:R203)</f>
        <v>0.0079747199999999994</v>
      </c>
      <c r="S184" s="206"/>
      <c r="T184" s="208">
        <f>SUM(T185:T203)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9" t="s">
        <v>79</v>
      </c>
      <c r="AT184" s="210" t="s">
        <v>71</v>
      </c>
      <c r="AU184" s="210" t="s">
        <v>79</v>
      </c>
      <c r="AY184" s="209" t="s">
        <v>162</v>
      </c>
      <c r="BK184" s="211">
        <f>SUM(BK185:BK203)</f>
        <v>0</v>
      </c>
    </row>
    <row r="185" s="2" customFormat="1" ht="21.75" customHeight="1">
      <c r="A185" s="39"/>
      <c r="B185" s="40"/>
      <c r="C185" s="214" t="s">
        <v>349</v>
      </c>
      <c r="D185" s="214" t="s">
        <v>164</v>
      </c>
      <c r="E185" s="215" t="s">
        <v>372</v>
      </c>
      <c r="F185" s="216" t="s">
        <v>373</v>
      </c>
      <c r="G185" s="217" t="s">
        <v>101</v>
      </c>
      <c r="H185" s="218">
        <v>39.066000000000002</v>
      </c>
      <c r="I185" s="219"/>
      <c r="J185" s="220">
        <f>ROUND(I185*H185,2)</f>
        <v>0</v>
      </c>
      <c r="K185" s="216" t="s">
        <v>168</v>
      </c>
      <c r="L185" s="45"/>
      <c r="M185" s="221" t="s">
        <v>19</v>
      </c>
      <c r="N185" s="222" t="s">
        <v>43</v>
      </c>
      <c r="O185" s="85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5" t="s">
        <v>169</v>
      </c>
      <c r="AT185" s="225" t="s">
        <v>164</v>
      </c>
      <c r="AU185" s="225" t="s">
        <v>81</v>
      </c>
      <c r="AY185" s="18" t="s">
        <v>162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8" t="s">
        <v>79</v>
      </c>
      <c r="BK185" s="226">
        <f>ROUND(I185*H185,2)</f>
        <v>0</v>
      </c>
      <c r="BL185" s="18" t="s">
        <v>169</v>
      </c>
      <c r="BM185" s="225" t="s">
        <v>1033</v>
      </c>
    </row>
    <row r="186" s="15" customFormat="1">
      <c r="A186" s="15"/>
      <c r="B186" s="250"/>
      <c r="C186" s="251"/>
      <c r="D186" s="229" t="s">
        <v>171</v>
      </c>
      <c r="E186" s="252" t="s">
        <v>19</v>
      </c>
      <c r="F186" s="253" t="s">
        <v>982</v>
      </c>
      <c r="G186" s="251"/>
      <c r="H186" s="252" t="s">
        <v>19</v>
      </c>
      <c r="I186" s="254"/>
      <c r="J186" s="251"/>
      <c r="K186" s="251"/>
      <c r="L186" s="255"/>
      <c r="M186" s="256"/>
      <c r="N186" s="257"/>
      <c r="O186" s="257"/>
      <c r="P186" s="257"/>
      <c r="Q186" s="257"/>
      <c r="R186" s="257"/>
      <c r="S186" s="257"/>
      <c r="T186" s="258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9" t="s">
        <v>171</v>
      </c>
      <c r="AU186" s="259" t="s">
        <v>81</v>
      </c>
      <c r="AV186" s="15" t="s">
        <v>79</v>
      </c>
      <c r="AW186" s="15" t="s">
        <v>33</v>
      </c>
      <c r="AX186" s="15" t="s">
        <v>72</v>
      </c>
      <c r="AY186" s="259" t="s">
        <v>162</v>
      </c>
    </row>
    <row r="187" s="13" customFormat="1">
      <c r="A187" s="13"/>
      <c r="B187" s="227"/>
      <c r="C187" s="228"/>
      <c r="D187" s="229" t="s">
        <v>171</v>
      </c>
      <c r="E187" s="230" t="s">
        <v>19</v>
      </c>
      <c r="F187" s="231" t="s">
        <v>1034</v>
      </c>
      <c r="G187" s="228"/>
      <c r="H187" s="232">
        <v>1.2</v>
      </c>
      <c r="I187" s="233"/>
      <c r="J187" s="228"/>
      <c r="K187" s="228"/>
      <c r="L187" s="234"/>
      <c r="M187" s="235"/>
      <c r="N187" s="236"/>
      <c r="O187" s="236"/>
      <c r="P187" s="236"/>
      <c r="Q187" s="236"/>
      <c r="R187" s="236"/>
      <c r="S187" s="236"/>
      <c r="T187" s="23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8" t="s">
        <v>171</v>
      </c>
      <c r="AU187" s="238" t="s">
        <v>81</v>
      </c>
      <c r="AV187" s="13" t="s">
        <v>81</v>
      </c>
      <c r="AW187" s="13" t="s">
        <v>33</v>
      </c>
      <c r="AX187" s="13" t="s">
        <v>72</v>
      </c>
      <c r="AY187" s="238" t="s">
        <v>162</v>
      </c>
    </row>
    <row r="188" s="13" customFormat="1">
      <c r="A188" s="13"/>
      <c r="B188" s="227"/>
      <c r="C188" s="228"/>
      <c r="D188" s="229" t="s">
        <v>171</v>
      </c>
      <c r="E188" s="230" t="s">
        <v>19</v>
      </c>
      <c r="F188" s="231" t="s">
        <v>1035</v>
      </c>
      <c r="G188" s="228"/>
      <c r="H188" s="232">
        <v>25.562999999999999</v>
      </c>
      <c r="I188" s="233"/>
      <c r="J188" s="228"/>
      <c r="K188" s="228"/>
      <c r="L188" s="234"/>
      <c r="M188" s="235"/>
      <c r="N188" s="236"/>
      <c r="O188" s="236"/>
      <c r="P188" s="236"/>
      <c r="Q188" s="236"/>
      <c r="R188" s="236"/>
      <c r="S188" s="236"/>
      <c r="T188" s="2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8" t="s">
        <v>171</v>
      </c>
      <c r="AU188" s="238" t="s">
        <v>81</v>
      </c>
      <c r="AV188" s="13" t="s">
        <v>81</v>
      </c>
      <c r="AW188" s="13" t="s">
        <v>33</v>
      </c>
      <c r="AX188" s="13" t="s">
        <v>72</v>
      </c>
      <c r="AY188" s="238" t="s">
        <v>162</v>
      </c>
    </row>
    <row r="189" s="15" customFormat="1">
      <c r="A189" s="15"/>
      <c r="B189" s="250"/>
      <c r="C189" s="251"/>
      <c r="D189" s="229" t="s">
        <v>171</v>
      </c>
      <c r="E189" s="252" t="s">
        <v>19</v>
      </c>
      <c r="F189" s="253" t="s">
        <v>254</v>
      </c>
      <c r="G189" s="251"/>
      <c r="H189" s="252" t="s">
        <v>19</v>
      </c>
      <c r="I189" s="254"/>
      <c r="J189" s="251"/>
      <c r="K189" s="251"/>
      <c r="L189" s="255"/>
      <c r="M189" s="256"/>
      <c r="N189" s="257"/>
      <c r="O189" s="257"/>
      <c r="P189" s="257"/>
      <c r="Q189" s="257"/>
      <c r="R189" s="257"/>
      <c r="S189" s="257"/>
      <c r="T189" s="258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9" t="s">
        <v>171</v>
      </c>
      <c r="AU189" s="259" t="s">
        <v>81</v>
      </c>
      <c r="AV189" s="15" t="s">
        <v>79</v>
      </c>
      <c r="AW189" s="15" t="s">
        <v>33</v>
      </c>
      <c r="AX189" s="15" t="s">
        <v>72</v>
      </c>
      <c r="AY189" s="259" t="s">
        <v>162</v>
      </c>
    </row>
    <row r="190" s="13" customFormat="1">
      <c r="A190" s="13"/>
      <c r="B190" s="227"/>
      <c r="C190" s="228"/>
      <c r="D190" s="229" t="s">
        <v>171</v>
      </c>
      <c r="E190" s="230" t="s">
        <v>19</v>
      </c>
      <c r="F190" s="231" t="s">
        <v>1036</v>
      </c>
      <c r="G190" s="228"/>
      <c r="H190" s="232">
        <v>3.645</v>
      </c>
      <c r="I190" s="233"/>
      <c r="J190" s="228"/>
      <c r="K190" s="228"/>
      <c r="L190" s="234"/>
      <c r="M190" s="235"/>
      <c r="N190" s="236"/>
      <c r="O190" s="236"/>
      <c r="P190" s="236"/>
      <c r="Q190" s="236"/>
      <c r="R190" s="236"/>
      <c r="S190" s="236"/>
      <c r="T190" s="23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8" t="s">
        <v>171</v>
      </c>
      <c r="AU190" s="238" t="s">
        <v>81</v>
      </c>
      <c r="AV190" s="13" t="s">
        <v>81</v>
      </c>
      <c r="AW190" s="13" t="s">
        <v>33</v>
      </c>
      <c r="AX190" s="13" t="s">
        <v>72</v>
      </c>
      <c r="AY190" s="238" t="s">
        <v>162</v>
      </c>
    </row>
    <row r="191" s="13" customFormat="1">
      <c r="A191" s="13"/>
      <c r="B191" s="227"/>
      <c r="C191" s="228"/>
      <c r="D191" s="229" t="s">
        <v>171</v>
      </c>
      <c r="E191" s="230" t="s">
        <v>19</v>
      </c>
      <c r="F191" s="231" t="s">
        <v>1037</v>
      </c>
      <c r="G191" s="228"/>
      <c r="H191" s="232">
        <v>6.7229999999999999</v>
      </c>
      <c r="I191" s="233"/>
      <c r="J191" s="228"/>
      <c r="K191" s="228"/>
      <c r="L191" s="234"/>
      <c r="M191" s="235"/>
      <c r="N191" s="236"/>
      <c r="O191" s="236"/>
      <c r="P191" s="236"/>
      <c r="Q191" s="236"/>
      <c r="R191" s="236"/>
      <c r="S191" s="236"/>
      <c r="T191" s="23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8" t="s">
        <v>171</v>
      </c>
      <c r="AU191" s="238" t="s">
        <v>81</v>
      </c>
      <c r="AV191" s="13" t="s">
        <v>81</v>
      </c>
      <c r="AW191" s="13" t="s">
        <v>33</v>
      </c>
      <c r="AX191" s="13" t="s">
        <v>72</v>
      </c>
      <c r="AY191" s="238" t="s">
        <v>162</v>
      </c>
    </row>
    <row r="192" s="13" customFormat="1">
      <c r="A192" s="13"/>
      <c r="B192" s="227"/>
      <c r="C192" s="228"/>
      <c r="D192" s="229" t="s">
        <v>171</v>
      </c>
      <c r="E192" s="230" t="s">
        <v>19</v>
      </c>
      <c r="F192" s="231" t="s">
        <v>1038</v>
      </c>
      <c r="G192" s="228"/>
      <c r="H192" s="232">
        <v>0.089999999999999997</v>
      </c>
      <c r="I192" s="233"/>
      <c r="J192" s="228"/>
      <c r="K192" s="228"/>
      <c r="L192" s="234"/>
      <c r="M192" s="235"/>
      <c r="N192" s="236"/>
      <c r="O192" s="236"/>
      <c r="P192" s="236"/>
      <c r="Q192" s="236"/>
      <c r="R192" s="236"/>
      <c r="S192" s="236"/>
      <c r="T192" s="23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8" t="s">
        <v>171</v>
      </c>
      <c r="AU192" s="238" t="s">
        <v>81</v>
      </c>
      <c r="AV192" s="13" t="s">
        <v>81</v>
      </c>
      <c r="AW192" s="13" t="s">
        <v>33</v>
      </c>
      <c r="AX192" s="13" t="s">
        <v>72</v>
      </c>
      <c r="AY192" s="238" t="s">
        <v>162</v>
      </c>
    </row>
    <row r="193" s="13" customFormat="1">
      <c r="A193" s="13"/>
      <c r="B193" s="227"/>
      <c r="C193" s="228"/>
      <c r="D193" s="229" t="s">
        <v>171</v>
      </c>
      <c r="E193" s="230" t="s">
        <v>19</v>
      </c>
      <c r="F193" s="231" t="s">
        <v>1039</v>
      </c>
      <c r="G193" s="228"/>
      <c r="H193" s="232">
        <v>0.089999999999999997</v>
      </c>
      <c r="I193" s="233"/>
      <c r="J193" s="228"/>
      <c r="K193" s="228"/>
      <c r="L193" s="234"/>
      <c r="M193" s="235"/>
      <c r="N193" s="236"/>
      <c r="O193" s="236"/>
      <c r="P193" s="236"/>
      <c r="Q193" s="236"/>
      <c r="R193" s="236"/>
      <c r="S193" s="236"/>
      <c r="T193" s="23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8" t="s">
        <v>171</v>
      </c>
      <c r="AU193" s="238" t="s">
        <v>81</v>
      </c>
      <c r="AV193" s="13" t="s">
        <v>81</v>
      </c>
      <c r="AW193" s="13" t="s">
        <v>33</v>
      </c>
      <c r="AX193" s="13" t="s">
        <v>72</v>
      </c>
      <c r="AY193" s="238" t="s">
        <v>162</v>
      </c>
    </row>
    <row r="194" s="13" customFormat="1">
      <c r="A194" s="13"/>
      <c r="B194" s="227"/>
      <c r="C194" s="228"/>
      <c r="D194" s="229" t="s">
        <v>171</v>
      </c>
      <c r="E194" s="230" t="s">
        <v>19</v>
      </c>
      <c r="F194" s="231" t="s">
        <v>1040</v>
      </c>
      <c r="G194" s="228"/>
      <c r="H194" s="232">
        <v>1.7549999999999999</v>
      </c>
      <c r="I194" s="233"/>
      <c r="J194" s="228"/>
      <c r="K194" s="228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171</v>
      </c>
      <c r="AU194" s="238" t="s">
        <v>81</v>
      </c>
      <c r="AV194" s="13" t="s">
        <v>81</v>
      </c>
      <c r="AW194" s="13" t="s">
        <v>33</v>
      </c>
      <c r="AX194" s="13" t="s">
        <v>72</v>
      </c>
      <c r="AY194" s="238" t="s">
        <v>162</v>
      </c>
    </row>
    <row r="195" s="14" customFormat="1">
      <c r="A195" s="14"/>
      <c r="B195" s="239"/>
      <c r="C195" s="240"/>
      <c r="D195" s="229" t="s">
        <v>171</v>
      </c>
      <c r="E195" s="241" t="s">
        <v>116</v>
      </c>
      <c r="F195" s="242" t="s">
        <v>174</v>
      </c>
      <c r="G195" s="240"/>
      <c r="H195" s="243">
        <v>39.066000000000002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9" t="s">
        <v>171</v>
      </c>
      <c r="AU195" s="249" t="s">
        <v>81</v>
      </c>
      <c r="AV195" s="14" t="s">
        <v>169</v>
      </c>
      <c r="AW195" s="14" t="s">
        <v>33</v>
      </c>
      <c r="AX195" s="14" t="s">
        <v>79</v>
      </c>
      <c r="AY195" s="249" t="s">
        <v>162</v>
      </c>
    </row>
    <row r="196" s="2" customFormat="1" ht="21.75" customHeight="1">
      <c r="A196" s="39"/>
      <c r="B196" s="40"/>
      <c r="C196" s="214" t="s">
        <v>353</v>
      </c>
      <c r="D196" s="214" t="s">
        <v>164</v>
      </c>
      <c r="E196" s="215" t="s">
        <v>1041</v>
      </c>
      <c r="F196" s="216" t="s">
        <v>1042</v>
      </c>
      <c r="G196" s="217" t="s">
        <v>101</v>
      </c>
      <c r="H196" s="218">
        <v>0.20000000000000001</v>
      </c>
      <c r="I196" s="219"/>
      <c r="J196" s="220">
        <f>ROUND(I196*H196,2)</f>
        <v>0</v>
      </c>
      <c r="K196" s="216" t="s">
        <v>168</v>
      </c>
      <c r="L196" s="45"/>
      <c r="M196" s="221" t="s">
        <v>19</v>
      </c>
      <c r="N196" s="222" t="s">
        <v>43</v>
      </c>
      <c r="O196" s="85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5" t="s">
        <v>169</v>
      </c>
      <c r="AT196" s="225" t="s">
        <v>164</v>
      </c>
      <c r="AU196" s="225" t="s">
        <v>81</v>
      </c>
      <c r="AY196" s="18" t="s">
        <v>162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8" t="s">
        <v>79</v>
      </c>
      <c r="BK196" s="226">
        <f>ROUND(I196*H196,2)</f>
        <v>0</v>
      </c>
      <c r="BL196" s="18" t="s">
        <v>169</v>
      </c>
      <c r="BM196" s="225" t="s">
        <v>1043</v>
      </c>
    </row>
    <row r="197" s="13" customFormat="1">
      <c r="A197" s="13"/>
      <c r="B197" s="227"/>
      <c r="C197" s="228"/>
      <c r="D197" s="229" t="s">
        <v>171</v>
      </c>
      <c r="E197" s="230" t="s">
        <v>19</v>
      </c>
      <c r="F197" s="231" t="s">
        <v>1044</v>
      </c>
      <c r="G197" s="228"/>
      <c r="H197" s="232">
        <v>0.17599999999999999</v>
      </c>
      <c r="I197" s="233"/>
      <c r="J197" s="228"/>
      <c r="K197" s="228"/>
      <c r="L197" s="234"/>
      <c r="M197" s="235"/>
      <c r="N197" s="236"/>
      <c r="O197" s="236"/>
      <c r="P197" s="236"/>
      <c r="Q197" s="236"/>
      <c r="R197" s="236"/>
      <c r="S197" s="236"/>
      <c r="T197" s="23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8" t="s">
        <v>171</v>
      </c>
      <c r="AU197" s="238" t="s">
        <v>81</v>
      </c>
      <c r="AV197" s="13" t="s">
        <v>81</v>
      </c>
      <c r="AW197" s="13" t="s">
        <v>33</v>
      </c>
      <c r="AX197" s="13" t="s">
        <v>72</v>
      </c>
      <c r="AY197" s="238" t="s">
        <v>162</v>
      </c>
    </row>
    <row r="198" s="13" customFormat="1">
      <c r="A198" s="13"/>
      <c r="B198" s="227"/>
      <c r="C198" s="228"/>
      <c r="D198" s="229" t="s">
        <v>171</v>
      </c>
      <c r="E198" s="230" t="s">
        <v>19</v>
      </c>
      <c r="F198" s="231" t="s">
        <v>1045</v>
      </c>
      <c r="G198" s="228"/>
      <c r="H198" s="232">
        <v>0.024</v>
      </c>
      <c r="I198" s="233"/>
      <c r="J198" s="228"/>
      <c r="K198" s="228"/>
      <c r="L198" s="234"/>
      <c r="M198" s="235"/>
      <c r="N198" s="236"/>
      <c r="O198" s="236"/>
      <c r="P198" s="236"/>
      <c r="Q198" s="236"/>
      <c r="R198" s="236"/>
      <c r="S198" s="236"/>
      <c r="T198" s="23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8" t="s">
        <v>171</v>
      </c>
      <c r="AU198" s="238" t="s">
        <v>81</v>
      </c>
      <c r="AV198" s="13" t="s">
        <v>81</v>
      </c>
      <c r="AW198" s="13" t="s">
        <v>33</v>
      </c>
      <c r="AX198" s="13" t="s">
        <v>72</v>
      </c>
      <c r="AY198" s="238" t="s">
        <v>162</v>
      </c>
    </row>
    <row r="199" s="14" customFormat="1">
      <c r="A199" s="14"/>
      <c r="B199" s="239"/>
      <c r="C199" s="240"/>
      <c r="D199" s="229" t="s">
        <v>171</v>
      </c>
      <c r="E199" s="241" t="s">
        <v>925</v>
      </c>
      <c r="F199" s="242" t="s">
        <v>174</v>
      </c>
      <c r="G199" s="240"/>
      <c r="H199" s="243">
        <v>0.20000000000000001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9" t="s">
        <v>171</v>
      </c>
      <c r="AU199" s="249" t="s">
        <v>81</v>
      </c>
      <c r="AV199" s="14" t="s">
        <v>169</v>
      </c>
      <c r="AW199" s="14" t="s">
        <v>33</v>
      </c>
      <c r="AX199" s="14" t="s">
        <v>79</v>
      </c>
      <c r="AY199" s="249" t="s">
        <v>162</v>
      </c>
    </row>
    <row r="200" s="2" customFormat="1" ht="16.5" customHeight="1">
      <c r="A200" s="39"/>
      <c r="B200" s="40"/>
      <c r="C200" s="214" t="s">
        <v>360</v>
      </c>
      <c r="D200" s="214" t="s">
        <v>164</v>
      </c>
      <c r="E200" s="215" t="s">
        <v>1046</v>
      </c>
      <c r="F200" s="216" t="s">
        <v>1047</v>
      </c>
      <c r="G200" s="217" t="s">
        <v>167</v>
      </c>
      <c r="H200" s="218">
        <v>1.248</v>
      </c>
      <c r="I200" s="219"/>
      <c r="J200" s="220">
        <f>ROUND(I200*H200,2)</f>
        <v>0</v>
      </c>
      <c r="K200" s="216" t="s">
        <v>168</v>
      </c>
      <c r="L200" s="45"/>
      <c r="M200" s="221" t="s">
        <v>19</v>
      </c>
      <c r="N200" s="222" t="s">
        <v>43</v>
      </c>
      <c r="O200" s="85"/>
      <c r="P200" s="223">
        <f>O200*H200</f>
        <v>0</v>
      </c>
      <c r="Q200" s="223">
        <v>0.0063899999999999998</v>
      </c>
      <c r="R200" s="223">
        <f>Q200*H200</f>
        <v>0.0079747199999999994</v>
      </c>
      <c r="S200" s="223">
        <v>0</v>
      </c>
      <c r="T200" s="224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5" t="s">
        <v>169</v>
      </c>
      <c r="AT200" s="225" t="s">
        <v>164</v>
      </c>
      <c r="AU200" s="225" t="s">
        <v>81</v>
      </c>
      <c r="AY200" s="18" t="s">
        <v>162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8" t="s">
        <v>79</v>
      </c>
      <c r="BK200" s="226">
        <f>ROUND(I200*H200,2)</f>
        <v>0</v>
      </c>
      <c r="BL200" s="18" t="s">
        <v>169</v>
      </c>
      <c r="BM200" s="225" t="s">
        <v>1048</v>
      </c>
    </row>
    <row r="201" s="13" customFormat="1">
      <c r="A201" s="13"/>
      <c r="B201" s="227"/>
      <c r="C201" s="228"/>
      <c r="D201" s="229" t="s">
        <v>171</v>
      </c>
      <c r="E201" s="230" t="s">
        <v>19</v>
      </c>
      <c r="F201" s="231" t="s">
        <v>1049</v>
      </c>
      <c r="G201" s="228"/>
      <c r="H201" s="232">
        <v>1.008</v>
      </c>
      <c r="I201" s="233"/>
      <c r="J201" s="228"/>
      <c r="K201" s="228"/>
      <c r="L201" s="234"/>
      <c r="M201" s="235"/>
      <c r="N201" s="236"/>
      <c r="O201" s="236"/>
      <c r="P201" s="236"/>
      <c r="Q201" s="236"/>
      <c r="R201" s="236"/>
      <c r="S201" s="236"/>
      <c r="T201" s="23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8" t="s">
        <v>171</v>
      </c>
      <c r="AU201" s="238" t="s">
        <v>81</v>
      </c>
      <c r="AV201" s="13" t="s">
        <v>81</v>
      </c>
      <c r="AW201" s="13" t="s">
        <v>33</v>
      </c>
      <c r="AX201" s="13" t="s">
        <v>72</v>
      </c>
      <c r="AY201" s="238" t="s">
        <v>162</v>
      </c>
    </row>
    <row r="202" s="13" customFormat="1">
      <c r="A202" s="13"/>
      <c r="B202" s="227"/>
      <c r="C202" s="228"/>
      <c r="D202" s="229" t="s">
        <v>171</v>
      </c>
      <c r="E202" s="230" t="s">
        <v>19</v>
      </c>
      <c r="F202" s="231" t="s">
        <v>1050</v>
      </c>
      <c r="G202" s="228"/>
      <c r="H202" s="232">
        <v>0.23999999999999999</v>
      </c>
      <c r="I202" s="233"/>
      <c r="J202" s="228"/>
      <c r="K202" s="228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171</v>
      </c>
      <c r="AU202" s="238" t="s">
        <v>81</v>
      </c>
      <c r="AV202" s="13" t="s">
        <v>81</v>
      </c>
      <c r="AW202" s="13" t="s">
        <v>33</v>
      </c>
      <c r="AX202" s="13" t="s">
        <v>72</v>
      </c>
      <c r="AY202" s="238" t="s">
        <v>162</v>
      </c>
    </row>
    <row r="203" s="14" customFormat="1">
      <c r="A203" s="14"/>
      <c r="B203" s="239"/>
      <c r="C203" s="240"/>
      <c r="D203" s="229" t="s">
        <v>171</v>
      </c>
      <c r="E203" s="241" t="s">
        <v>19</v>
      </c>
      <c r="F203" s="242" t="s">
        <v>174</v>
      </c>
      <c r="G203" s="240"/>
      <c r="H203" s="243">
        <v>1.248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9" t="s">
        <v>171</v>
      </c>
      <c r="AU203" s="249" t="s">
        <v>81</v>
      </c>
      <c r="AV203" s="14" t="s">
        <v>169</v>
      </c>
      <c r="AW203" s="14" t="s">
        <v>33</v>
      </c>
      <c r="AX203" s="14" t="s">
        <v>79</v>
      </c>
      <c r="AY203" s="249" t="s">
        <v>162</v>
      </c>
    </row>
    <row r="204" s="12" customFormat="1" ht="22.8" customHeight="1">
      <c r="A204" s="12"/>
      <c r="B204" s="198"/>
      <c r="C204" s="199"/>
      <c r="D204" s="200" t="s">
        <v>71</v>
      </c>
      <c r="E204" s="212" t="s">
        <v>201</v>
      </c>
      <c r="F204" s="212" t="s">
        <v>403</v>
      </c>
      <c r="G204" s="199"/>
      <c r="H204" s="199"/>
      <c r="I204" s="202"/>
      <c r="J204" s="213">
        <f>BK204</f>
        <v>0</v>
      </c>
      <c r="K204" s="199"/>
      <c r="L204" s="204"/>
      <c r="M204" s="205"/>
      <c r="N204" s="206"/>
      <c r="O204" s="206"/>
      <c r="P204" s="207">
        <f>SUM(P205:P333)</f>
        <v>0</v>
      </c>
      <c r="Q204" s="206"/>
      <c r="R204" s="207">
        <f>SUM(R205:R333)</f>
        <v>15.884223350000005</v>
      </c>
      <c r="S204" s="206"/>
      <c r="T204" s="208">
        <f>SUM(T205:T333)</f>
        <v>11.4573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9" t="s">
        <v>79</v>
      </c>
      <c r="AT204" s="210" t="s">
        <v>71</v>
      </c>
      <c r="AU204" s="210" t="s">
        <v>79</v>
      </c>
      <c r="AY204" s="209" t="s">
        <v>162</v>
      </c>
      <c r="BK204" s="211">
        <f>SUM(BK205:BK333)</f>
        <v>0</v>
      </c>
    </row>
    <row r="205" s="2" customFormat="1" ht="21.75" customHeight="1">
      <c r="A205" s="39"/>
      <c r="B205" s="40"/>
      <c r="C205" s="214" t="s">
        <v>366</v>
      </c>
      <c r="D205" s="214" t="s">
        <v>164</v>
      </c>
      <c r="E205" s="215" t="s">
        <v>1051</v>
      </c>
      <c r="F205" s="216" t="s">
        <v>1052</v>
      </c>
      <c r="G205" s="217" t="s">
        <v>97</v>
      </c>
      <c r="H205" s="218">
        <v>260</v>
      </c>
      <c r="I205" s="219"/>
      <c r="J205" s="220">
        <f>ROUND(I205*H205,2)</f>
        <v>0</v>
      </c>
      <c r="K205" s="216" t="s">
        <v>168</v>
      </c>
      <c r="L205" s="45"/>
      <c r="M205" s="221" t="s">
        <v>19</v>
      </c>
      <c r="N205" s="222" t="s">
        <v>43</v>
      </c>
      <c r="O205" s="85"/>
      <c r="P205" s="223">
        <f>O205*H205</f>
        <v>0</v>
      </c>
      <c r="Q205" s="223">
        <v>0</v>
      </c>
      <c r="R205" s="223">
        <f>Q205*H205</f>
        <v>0</v>
      </c>
      <c r="S205" s="223">
        <v>0.043999999999999997</v>
      </c>
      <c r="T205" s="224">
        <f>S205*H205</f>
        <v>11.44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5" t="s">
        <v>169</v>
      </c>
      <c r="AT205" s="225" t="s">
        <v>164</v>
      </c>
      <c r="AU205" s="225" t="s">
        <v>81</v>
      </c>
      <c r="AY205" s="18" t="s">
        <v>162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8" t="s">
        <v>79</v>
      </c>
      <c r="BK205" s="226">
        <f>ROUND(I205*H205,2)</f>
        <v>0</v>
      </c>
      <c r="BL205" s="18" t="s">
        <v>169</v>
      </c>
      <c r="BM205" s="225" t="s">
        <v>1053</v>
      </c>
    </row>
    <row r="206" s="13" customFormat="1">
      <c r="A206" s="13"/>
      <c r="B206" s="227"/>
      <c r="C206" s="228"/>
      <c r="D206" s="229" t="s">
        <v>171</v>
      </c>
      <c r="E206" s="230" t="s">
        <v>19</v>
      </c>
      <c r="F206" s="231" t="s">
        <v>1054</v>
      </c>
      <c r="G206" s="228"/>
      <c r="H206" s="232">
        <v>5</v>
      </c>
      <c r="I206" s="233"/>
      <c r="J206" s="228"/>
      <c r="K206" s="228"/>
      <c r="L206" s="234"/>
      <c r="M206" s="235"/>
      <c r="N206" s="236"/>
      <c r="O206" s="236"/>
      <c r="P206" s="236"/>
      <c r="Q206" s="236"/>
      <c r="R206" s="236"/>
      <c r="S206" s="236"/>
      <c r="T206" s="23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8" t="s">
        <v>171</v>
      </c>
      <c r="AU206" s="238" t="s">
        <v>81</v>
      </c>
      <c r="AV206" s="13" t="s">
        <v>81</v>
      </c>
      <c r="AW206" s="13" t="s">
        <v>33</v>
      </c>
      <c r="AX206" s="13" t="s">
        <v>72</v>
      </c>
      <c r="AY206" s="238" t="s">
        <v>162</v>
      </c>
    </row>
    <row r="207" s="13" customFormat="1">
      <c r="A207" s="13"/>
      <c r="B207" s="227"/>
      <c r="C207" s="228"/>
      <c r="D207" s="229" t="s">
        <v>171</v>
      </c>
      <c r="E207" s="230" t="s">
        <v>19</v>
      </c>
      <c r="F207" s="231" t="s">
        <v>1055</v>
      </c>
      <c r="G207" s="228"/>
      <c r="H207" s="232">
        <v>185</v>
      </c>
      <c r="I207" s="233"/>
      <c r="J207" s="228"/>
      <c r="K207" s="228"/>
      <c r="L207" s="234"/>
      <c r="M207" s="235"/>
      <c r="N207" s="236"/>
      <c r="O207" s="236"/>
      <c r="P207" s="236"/>
      <c r="Q207" s="236"/>
      <c r="R207" s="236"/>
      <c r="S207" s="236"/>
      <c r="T207" s="23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8" t="s">
        <v>171</v>
      </c>
      <c r="AU207" s="238" t="s">
        <v>81</v>
      </c>
      <c r="AV207" s="13" t="s">
        <v>81</v>
      </c>
      <c r="AW207" s="13" t="s">
        <v>33</v>
      </c>
      <c r="AX207" s="13" t="s">
        <v>72</v>
      </c>
      <c r="AY207" s="238" t="s">
        <v>162</v>
      </c>
    </row>
    <row r="208" s="13" customFormat="1">
      <c r="A208" s="13"/>
      <c r="B208" s="227"/>
      <c r="C208" s="228"/>
      <c r="D208" s="229" t="s">
        <v>171</v>
      </c>
      <c r="E208" s="230" t="s">
        <v>19</v>
      </c>
      <c r="F208" s="231" t="s">
        <v>1056</v>
      </c>
      <c r="G208" s="228"/>
      <c r="H208" s="232">
        <v>70</v>
      </c>
      <c r="I208" s="233"/>
      <c r="J208" s="228"/>
      <c r="K208" s="228"/>
      <c r="L208" s="234"/>
      <c r="M208" s="235"/>
      <c r="N208" s="236"/>
      <c r="O208" s="236"/>
      <c r="P208" s="236"/>
      <c r="Q208" s="236"/>
      <c r="R208" s="236"/>
      <c r="S208" s="236"/>
      <c r="T208" s="23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8" t="s">
        <v>171</v>
      </c>
      <c r="AU208" s="238" t="s">
        <v>81</v>
      </c>
      <c r="AV208" s="13" t="s">
        <v>81</v>
      </c>
      <c r="AW208" s="13" t="s">
        <v>33</v>
      </c>
      <c r="AX208" s="13" t="s">
        <v>72</v>
      </c>
      <c r="AY208" s="238" t="s">
        <v>162</v>
      </c>
    </row>
    <row r="209" s="14" customFormat="1">
      <c r="A209" s="14"/>
      <c r="B209" s="239"/>
      <c r="C209" s="240"/>
      <c r="D209" s="229" t="s">
        <v>171</v>
      </c>
      <c r="E209" s="241" t="s">
        <v>19</v>
      </c>
      <c r="F209" s="242" t="s">
        <v>174</v>
      </c>
      <c r="G209" s="240"/>
      <c r="H209" s="243">
        <v>260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9" t="s">
        <v>171</v>
      </c>
      <c r="AU209" s="249" t="s">
        <v>81</v>
      </c>
      <c r="AV209" s="14" t="s">
        <v>169</v>
      </c>
      <c r="AW209" s="14" t="s">
        <v>33</v>
      </c>
      <c r="AX209" s="14" t="s">
        <v>79</v>
      </c>
      <c r="AY209" s="249" t="s">
        <v>162</v>
      </c>
    </row>
    <row r="210" s="2" customFormat="1" ht="21.75" customHeight="1">
      <c r="A210" s="39"/>
      <c r="B210" s="40"/>
      <c r="C210" s="214" t="s">
        <v>371</v>
      </c>
      <c r="D210" s="214" t="s">
        <v>164</v>
      </c>
      <c r="E210" s="215" t="s">
        <v>1057</v>
      </c>
      <c r="F210" s="216" t="s">
        <v>1058</v>
      </c>
      <c r="G210" s="217" t="s">
        <v>97</v>
      </c>
      <c r="H210" s="218">
        <v>12</v>
      </c>
      <c r="I210" s="219"/>
      <c r="J210" s="220">
        <f>ROUND(I210*H210,2)</f>
        <v>0</v>
      </c>
      <c r="K210" s="216" t="s">
        <v>168</v>
      </c>
      <c r="L210" s="45"/>
      <c r="M210" s="221" t="s">
        <v>19</v>
      </c>
      <c r="N210" s="222" t="s">
        <v>43</v>
      </c>
      <c r="O210" s="85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5" t="s">
        <v>169</v>
      </c>
      <c r="AT210" s="225" t="s">
        <v>164</v>
      </c>
      <c r="AU210" s="225" t="s">
        <v>81</v>
      </c>
      <c r="AY210" s="18" t="s">
        <v>162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8" t="s">
        <v>79</v>
      </c>
      <c r="BK210" s="226">
        <f>ROUND(I210*H210,2)</f>
        <v>0</v>
      </c>
      <c r="BL210" s="18" t="s">
        <v>169</v>
      </c>
      <c r="BM210" s="225" t="s">
        <v>1059</v>
      </c>
    </row>
    <row r="211" s="13" customFormat="1">
      <c r="A211" s="13"/>
      <c r="B211" s="227"/>
      <c r="C211" s="228"/>
      <c r="D211" s="229" t="s">
        <v>171</v>
      </c>
      <c r="E211" s="230" t="s">
        <v>19</v>
      </c>
      <c r="F211" s="231" t="s">
        <v>220</v>
      </c>
      <c r="G211" s="228"/>
      <c r="H211" s="232">
        <v>12</v>
      </c>
      <c r="I211" s="233"/>
      <c r="J211" s="228"/>
      <c r="K211" s="228"/>
      <c r="L211" s="234"/>
      <c r="M211" s="235"/>
      <c r="N211" s="236"/>
      <c r="O211" s="236"/>
      <c r="P211" s="236"/>
      <c r="Q211" s="236"/>
      <c r="R211" s="236"/>
      <c r="S211" s="236"/>
      <c r="T211" s="23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8" t="s">
        <v>171</v>
      </c>
      <c r="AU211" s="238" t="s">
        <v>81</v>
      </c>
      <c r="AV211" s="13" t="s">
        <v>81</v>
      </c>
      <c r="AW211" s="13" t="s">
        <v>33</v>
      </c>
      <c r="AX211" s="13" t="s">
        <v>72</v>
      </c>
      <c r="AY211" s="238" t="s">
        <v>162</v>
      </c>
    </row>
    <row r="212" s="14" customFormat="1">
      <c r="A212" s="14"/>
      <c r="B212" s="239"/>
      <c r="C212" s="240"/>
      <c r="D212" s="229" t="s">
        <v>171</v>
      </c>
      <c r="E212" s="241" t="s">
        <v>931</v>
      </c>
      <c r="F212" s="242" t="s">
        <v>174</v>
      </c>
      <c r="G212" s="240"/>
      <c r="H212" s="243">
        <v>12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9" t="s">
        <v>171</v>
      </c>
      <c r="AU212" s="249" t="s">
        <v>81</v>
      </c>
      <c r="AV212" s="14" t="s">
        <v>169</v>
      </c>
      <c r="AW212" s="14" t="s">
        <v>33</v>
      </c>
      <c r="AX212" s="14" t="s">
        <v>79</v>
      </c>
      <c r="AY212" s="249" t="s">
        <v>162</v>
      </c>
    </row>
    <row r="213" s="2" customFormat="1" ht="16.5" customHeight="1">
      <c r="A213" s="39"/>
      <c r="B213" s="40"/>
      <c r="C213" s="260" t="s">
        <v>381</v>
      </c>
      <c r="D213" s="260" t="s">
        <v>330</v>
      </c>
      <c r="E213" s="261" t="s">
        <v>1060</v>
      </c>
      <c r="F213" s="262" t="s">
        <v>1061</v>
      </c>
      <c r="G213" s="263" t="s">
        <v>97</v>
      </c>
      <c r="H213" s="264">
        <v>12</v>
      </c>
      <c r="I213" s="265"/>
      <c r="J213" s="266">
        <f>ROUND(I213*H213,2)</f>
        <v>0</v>
      </c>
      <c r="K213" s="262" t="s">
        <v>168</v>
      </c>
      <c r="L213" s="267"/>
      <c r="M213" s="268" t="s">
        <v>19</v>
      </c>
      <c r="N213" s="269" t="s">
        <v>43</v>
      </c>
      <c r="O213" s="85"/>
      <c r="P213" s="223">
        <f>O213*H213</f>
        <v>0</v>
      </c>
      <c r="Q213" s="223">
        <v>0.01593</v>
      </c>
      <c r="R213" s="223">
        <f>Q213*H213</f>
        <v>0.19116</v>
      </c>
      <c r="S213" s="223">
        <v>0</v>
      </c>
      <c r="T213" s="224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5" t="s">
        <v>201</v>
      </c>
      <c r="AT213" s="225" t="s">
        <v>330</v>
      </c>
      <c r="AU213" s="225" t="s">
        <v>81</v>
      </c>
      <c r="AY213" s="18" t="s">
        <v>162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8" t="s">
        <v>79</v>
      </c>
      <c r="BK213" s="226">
        <f>ROUND(I213*H213,2)</f>
        <v>0</v>
      </c>
      <c r="BL213" s="18" t="s">
        <v>169</v>
      </c>
      <c r="BM213" s="225" t="s">
        <v>1062</v>
      </c>
    </row>
    <row r="214" s="2" customFormat="1" ht="21.75" customHeight="1">
      <c r="A214" s="39"/>
      <c r="B214" s="40"/>
      <c r="C214" s="214" t="s">
        <v>385</v>
      </c>
      <c r="D214" s="214" t="s">
        <v>164</v>
      </c>
      <c r="E214" s="215" t="s">
        <v>1063</v>
      </c>
      <c r="F214" s="216" t="s">
        <v>1064</v>
      </c>
      <c r="G214" s="217" t="s">
        <v>97</v>
      </c>
      <c r="H214" s="218">
        <v>255.63</v>
      </c>
      <c r="I214" s="219"/>
      <c r="J214" s="220">
        <f>ROUND(I214*H214,2)</f>
        <v>0</v>
      </c>
      <c r="K214" s="216" t="s">
        <v>168</v>
      </c>
      <c r="L214" s="45"/>
      <c r="M214" s="221" t="s">
        <v>19</v>
      </c>
      <c r="N214" s="222" t="s">
        <v>43</v>
      </c>
      <c r="O214" s="85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5" t="s">
        <v>169</v>
      </c>
      <c r="AT214" s="225" t="s">
        <v>164</v>
      </c>
      <c r="AU214" s="225" t="s">
        <v>81</v>
      </c>
      <c r="AY214" s="18" t="s">
        <v>162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8" t="s">
        <v>79</v>
      </c>
      <c r="BK214" s="226">
        <f>ROUND(I214*H214,2)</f>
        <v>0</v>
      </c>
      <c r="BL214" s="18" t="s">
        <v>169</v>
      </c>
      <c r="BM214" s="225" t="s">
        <v>1065</v>
      </c>
    </row>
    <row r="215" s="13" customFormat="1">
      <c r="A215" s="13"/>
      <c r="B215" s="227"/>
      <c r="C215" s="228"/>
      <c r="D215" s="229" t="s">
        <v>171</v>
      </c>
      <c r="E215" s="230" t="s">
        <v>19</v>
      </c>
      <c r="F215" s="231" t="s">
        <v>935</v>
      </c>
      <c r="G215" s="228"/>
      <c r="H215" s="232">
        <v>255.63</v>
      </c>
      <c r="I215" s="233"/>
      <c r="J215" s="228"/>
      <c r="K215" s="228"/>
      <c r="L215" s="234"/>
      <c r="M215" s="235"/>
      <c r="N215" s="236"/>
      <c r="O215" s="236"/>
      <c r="P215" s="236"/>
      <c r="Q215" s="236"/>
      <c r="R215" s="236"/>
      <c r="S215" s="236"/>
      <c r="T215" s="23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8" t="s">
        <v>171</v>
      </c>
      <c r="AU215" s="238" t="s">
        <v>81</v>
      </c>
      <c r="AV215" s="13" t="s">
        <v>81</v>
      </c>
      <c r="AW215" s="13" t="s">
        <v>33</v>
      </c>
      <c r="AX215" s="13" t="s">
        <v>72</v>
      </c>
      <c r="AY215" s="238" t="s">
        <v>162</v>
      </c>
    </row>
    <row r="216" s="14" customFormat="1">
      <c r="A216" s="14"/>
      <c r="B216" s="239"/>
      <c r="C216" s="240"/>
      <c r="D216" s="229" t="s">
        <v>171</v>
      </c>
      <c r="E216" s="241" t="s">
        <v>933</v>
      </c>
      <c r="F216" s="242" t="s">
        <v>174</v>
      </c>
      <c r="G216" s="240"/>
      <c r="H216" s="243">
        <v>255.63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9" t="s">
        <v>171</v>
      </c>
      <c r="AU216" s="249" t="s">
        <v>81</v>
      </c>
      <c r="AV216" s="14" t="s">
        <v>169</v>
      </c>
      <c r="AW216" s="14" t="s">
        <v>33</v>
      </c>
      <c r="AX216" s="14" t="s">
        <v>79</v>
      </c>
      <c r="AY216" s="249" t="s">
        <v>162</v>
      </c>
    </row>
    <row r="217" s="2" customFormat="1" ht="16.5" customHeight="1">
      <c r="A217" s="39"/>
      <c r="B217" s="40"/>
      <c r="C217" s="260" t="s">
        <v>389</v>
      </c>
      <c r="D217" s="260" t="s">
        <v>330</v>
      </c>
      <c r="E217" s="261" t="s">
        <v>1066</v>
      </c>
      <c r="F217" s="262" t="s">
        <v>1067</v>
      </c>
      <c r="G217" s="263" t="s">
        <v>97</v>
      </c>
      <c r="H217" s="264">
        <v>255.63</v>
      </c>
      <c r="I217" s="265"/>
      <c r="J217" s="266">
        <f>ROUND(I217*H217,2)</f>
        <v>0</v>
      </c>
      <c r="K217" s="262" t="s">
        <v>168</v>
      </c>
      <c r="L217" s="267"/>
      <c r="M217" s="268" t="s">
        <v>19</v>
      </c>
      <c r="N217" s="269" t="s">
        <v>43</v>
      </c>
      <c r="O217" s="85"/>
      <c r="P217" s="223">
        <f>O217*H217</f>
        <v>0</v>
      </c>
      <c r="Q217" s="223">
        <v>0.044540000000000003</v>
      </c>
      <c r="R217" s="223">
        <f>Q217*H217</f>
        <v>11.3857602</v>
      </c>
      <c r="S217" s="223">
        <v>0</v>
      </c>
      <c r="T217" s="224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5" t="s">
        <v>201</v>
      </c>
      <c r="AT217" s="225" t="s">
        <v>330</v>
      </c>
      <c r="AU217" s="225" t="s">
        <v>81</v>
      </c>
      <c r="AY217" s="18" t="s">
        <v>162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8" t="s">
        <v>79</v>
      </c>
      <c r="BK217" s="226">
        <f>ROUND(I217*H217,2)</f>
        <v>0</v>
      </c>
      <c r="BL217" s="18" t="s">
        <v>169</v>
      </c>
      <c r="BM217" s="225" t="s">
        <v>1068</v>
      </c>
    </row>
    <row r="218" s="2" customFormat="1">
      <c r="A218" s="39"/>
      <c r="B218" s="40"/>
      <c r="C218" s="214" t="s">
        <v>393</v>
      </c>
      <c r="D218" s="214" t="s">
        <v>164</v>
      </c>
      <c r="E218" s="215" t="s">
        <v>1069</v>
      </c>
      <c r="F218" s="216" t="s">
        <v>1070</v>
      </c>
      <c r="G218" s="217" t="s">
        <v>208</v>
      </c>
      <c r="H218" s="218">
        <v>3</v>
      </c>
      <c r="I218" s="219"/>
      <c r="J218" s="220">
        <f>ROUND(I218*H218,2)</f>
        <v>0</v>
      </c>
      <c r="K218" s="216" t="s">
        <v>168</v>
      </c>
      <c r="L218" s="45"/>
      <c r="M218" s="221" t="s">
        <v>19</v>
      </c>
      <c r="N218" s="222" t="s">
        <v>43</v>
      </c>
      <c r="O218" s="85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5" t="s">
        <v>169</v>
      </c>
      <c r="AT218" s="225" t="s">
        <v>164</v>
      </c>
      <c r="AU218" s="225" t="s">
        <v>81</v>
      </c>
      <c r="AY218" s="18" t="s">
        <v>162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8" t="s">
        <v>79</v>
      </c>
      <c r="BK218" s="226">
        <f>ROUND(I218*H218,2)</f>
        <v>0</v>
      </c>
      <c r="BL218" s="18" t="s">
        <v>169</v>
      </c>
      <c r="BM218" s="225" t="s">
        <v>1071</v>
      </c>
    </row>
    <row r="219" s="2" customFormat="1" ht="21.75" customHeight="1">
      <c r="A219" s="39"/>
      <c r="B219" s="40"/>
      <c r="C219" s="260" t="s">
        <v>399</v>
      </c>
      <c r="D219" s="260" t="s">
        <v>330</v>
      </c>
      <c r="E219" s="261" t="s">
        <v>1072</v>
      </c>
      <c r="F219" s="262" t="s">
        <v>1073</v>
      </c>
      <c r="G219" s="263" t="s">
        <v>208</v>
      </c>
      <c r="H219" s="264">
        <v>2</v>
      </c>
      <c r="I219" s="265"/>
      <c r="J219" s="266">
        <f>ROUND(I219*H219,2)</f>
        <v>0</v>
      </c>
      <c r="K219" s="262" t="s">
        <v>168</v>
      </c>
      <c r="L219" s="267"/>
      <c r="M219" s="268" t="s">
        <v>19</v>
      </c>
      <c r="N219" s="269" t="s">
        <v>43</v>
      </c>
      <c r="O219" s="85"/>
      <c r="P219" s="223">
        <f>O219*H219</f>
        <v>0</v>
      </c>
      <c r="Q219" s="223">
        <v>0.0086999999999999994</v>
      </c>
      <c r="R219" s="223">
        <f>Q219*H219</f>
        <v>0.017399999999999999</v>
      </c>
      <c r="S219" s="223">
        <v>0</v>
      </c>
      <c r="T219" s="224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5" t="s">
        <v>201</v>
      </c>
      <c r="AT219" s="225" t="s">
        <v>330</v>
      </c>
      <c r="AU219" s="225" t="s">
        <v>81</v>
      </c>
      <c r="AY219" s="18" t="s">
        <v>162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8" t="s">
        <v>79</v>
      </c>
      <c r="BK219" s="226">
        <f>ROUND(I219*H219,2)</f>
        <v>0</v>
      </c>
      <c r="BL219" s="18" t="s">
        <v>169</v>
      </c>
      <c r="BM219" s="225" t="s">
        <v>1074</v>
      </c>
    </row>
    <row r="220" s="2" customFormat="1" ht="16.5" customHeight="1">
      <c r="A220" s="39"/>
      <c r="B220" s="40"/>
      <c r="C220" s="260" t="s">
        <v>404</v>
      </c>
      <c r="D220" s="260" t="s">
        <v>330</v>
      </c>
      <c r="E220" s="261" t="s">
        <v>1075</v>
      </c>
      <c r="F220" s="262" t="s">
        <v>1076</v>
      </c>
      <c r="G220" s="263" t="s">
        <v>208</v>
      </c>
      <c r="H220" s="264">
        <v>1</v>
      </c>
      <c r="I220" s="265"/>
      <c r="J220" s="266">
        <f>ROUND(I220*H220,2)</f>
        <v>0</v>
      </c>
      <c r="K220" s="262" t="s">
        <v>19</v>
      </c>
      <c r="L220" s="267"/>
      <c r="M220" s="268" t="s">
        <v>19</v>
      </c>
      <c r="N220" s="269" t="s">
        <v>43</v>
      </c>
      <c r="O220" s="85"/>
      <c r="P220" s="223">
        <f>O220*H220</f>
        <v>0</v>
      </c>
      <c r="Q220" s="223">
        <v>0.0054000000000000003</v>
      </c>
      <c r="R220" s="223">
        <f>Q220*H220</f>
        <v>0.0054000000000000003</v>
      </c>
      <c r="S220" s="223">
        <v>0</v>
      </c>
      <c r="T220" s="22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5" t="s">
        <v>201</v>
      </c>
      <c r="AT220" s="225" t="s">
        <v>330</v>
      </c>
      <c r="AU220" s="225" t="s">
        <v>81</v>
      </c>
      <c r="AY220" s="18" t="s">
        <v>162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8" t="s">
        <v>79</v>
      </c>
      <c r="BK220" s="226">
        <f>ROUND(I220*H220,2)</f>
        <v>0</v>
      </c>
      <c r="BL220" s="18" t="s">
        <v>169</v>
      </c>
      <c r="BM220" s="225" t="s">
        <v>1077</v>
      </c>
    </row>
    <row r="221" s="2" customFormat="1">
      <c r="A221" s="39"/>
      <c r="B221" s="40"/>
      <c r="C221" s="214" t="s">
        <v>410</v>
      </c>
      <c r="D221" s="214" t="s">
        <v>164</v>
      </c>
      <c r="E221" s="215" t="s">
        <v>1078</v>
      </c>
      <c r="F221" s="216" t="s">
        <v>1079</v>
      </c>
      <c r="G221" s="217" t="s">
        <v>208</v>
      </c>
      <c r="H221" s="218">
        <v>1</v>
      </c>
      <c r="I221" s="219"/>
      <c r="J221" s="220">
        <f>ROUND(I221*H221,2)</f>
        <v>0</v>
      </c>
      <c r="K221" s="216" t="s">
        <v>168</v>
      </c>
      <c r="L221" s="45"/>
      <c r="M221" s="221" t="s">
        <v>19</v>
      </c>
      <c r="N221" s="222" t="s">
        <v>43</v>
      </c>
      <c r="O221" s="85"/>
      <c r="P221" s="223">
        <f>O221*H221</f>
        <v>0</v>
      </c>
      <c r="Q221" s="223">
        <v>0.00167</v>
      </c>
      <c r="R221" s="223">
        <f>Q221*H221</f>
        <v>0.00167</v>
      </c>
      <c r="S221" s="223">
        <v>0</v>
      </c>
      <c r="T221" s="224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5" t="s">
        <v>169</v>
      </c>
      <c r="AT221" s="225" t="s">
        <v>164</v>
      </c>
      <c r="AU221" s="225" t="s">
        <v>81</v>
      </c>
      <c r="AY221" s="18" t="s">
        <v>162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8" t="s">
        <v>79</v>
      </c>
      <c r="BK221" s="226">
        <f>ROUND(I221*H221,2)</f>
        <v>0</v>
      </c>
      <c r="BL221" s="18" t="s">
        <v>169</v>
      </c>
      <c r="BM221" s="225" t="s">
        <v>1080</v>
      </c>
    </row>
    <row r="222" s="2" customFormat="1" ht="16.5" customHeight="1">
      <c r="A222" s="39"/>
      <c r="B222" s="40"/>
      <c r="C222" s="260" t="s">
        <v>416</v>
      </c>
      <c r="D222" s="260" t="s">
        <v>330</v>
      </c>
      <c r="E222" s="261" t="s">
        <v>1081</v>
      </c>
      <c r="F222" s="262" t="s">
        <v>1082</v>
      </c>
      <c r="G222" s="263" t="s">
        <v>208</v>
      </c>
      <c r="H222" s="264">
        <v>1</v>
      </c>
      <c r="I222" s="265"/>
      <c r="J222" s="266">
        <f>ROUND(I222*H222,2)</f>
        <v>0</v>
      </c>
      <c r="K222" s="262" t="s">
        <v>19</v>
      </c>
      <c r="L222" s="267"/>
      <c r="M222" s="268" t="s">
        <v>19</v>
      </c>
      <c r="N222" s="269" t="s">
        <v>43</v>
      </c>
      <c r="O222" s="85"/>
      <c r="P222" s="223">
        <f>O222*H222</f>
        <v>0</v>
      </c>
      <c r="Q222" s="223">
        <v>0.016799999999999999</v>
      </c>
      <c r="R222" s="223">
        <f>Q222*H222</f>
        <v>0.016799999999999999</v>
      </c>
      <c r="S222" s="223">
        <v>0</v>
      </c>
      <c r="T222" s="224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5" t="s">
        <v>201</v>
      </c>
      <c r="AT222" s="225" t="s">
        <v>330</v>
      </c>
      <c r="AU222" s="225" t="s">
        <v>81</v>
      </c>
      <c r="AY222" s="18" t="s">
        <v>162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8" t="s">
        <v>79</v>
      </c>
      <c r="BK222" s="226">
        <f>ROUND(I222*H222,2)</f>
        <v>0</v>
      </c>
      <c r="BL222" s="18" t="s">
        <v>169</v>
      </c>
      <c r="BM222" s="225" t="s">
        <v>1083</v>
      </c>
    </row>
    <row r="223" s="2" customFormat="1">
      <c r="A223" s="39"/>
      <c r="B223" s="40"/>
      <c r="C223" s="214" t="s">
        <v>421</v>
      </c>
      <c r="D223" s="214" t="s">
        <v>164</v>
      </c>
      <c r="E223" s="215" t="s">
        <v>1084</v>
      </c>
      <c r="F223" s="216" t="s">
        <v>1085</v>
      </c>
      <c r="G223" s="217" t="s">
        <v>208</v>
      </c>
      <c r="H223" s="218">
        <v>1</v>
      </c>
      <c r="I223" s="219"/>
      <c r="J223" s="220">
        <f>ROUND(I223*H223,2)</f>
        <v>0</v>
      </c>
      <c r="K223" s="216" t="s">
        <v>168</v>
      </c>
      <c r="L223" s="45"/>
      <c r="M223" s="221" t="s">
        <v>19</v>
      </c>
      <c r="N223" s="222" t="s">
        <v>43</v>
      </c>
      <c r="O223" s="85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5" t="s">
        <v>169</v>
      </c>
      <c r="AT223" s="225" t="s">
        <v>164</v>
      </c>
      <c r="AU223" s="225" t="s">
        <v>81</v>
      </c>
      <c r="AY223" s="18" t="s">
        <v>162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8" t="s">
        <v>79</v>
      </c>
      <c r="BK223" s="226">
        <f>ROUND(I223*H223,2)</f>
        <v>0</v>
      </c>
      <c r="BL223" s="18" t="s">
        <v>169</v>
      </c>
      <c r="BM223" s="225" t="s">
        <v>1086</v>
      </c>
    </row>
    <row r="224" s="2" customFormat="1" ht="16.5" customHeight="1">
      <c r="A224" s="39"/>
      <c r="B224" s="40"/>
      <c r="C224" s="260" t="s">
        <v>426</v>
      </c>
      <c r="D224" s="260" t="s">
        <v>330</v>
      </c>
      <c r="E224" s="261" t="s">
        <v>1087</v>
      </c>
      <c r="F224" s="262" t="s">
        <v>1088</v>
      </c>
      <c r="G224" s="263" t="s">
        <v>208</v>
      </c>
      <c r="H224" s="264">
        <v>1</v>
      </c>
      <c r="I224" s="265"/>
      <c r="J224" s="266">
        <f>ROUND(I224*H224,2)</f>
        <v>0</v>
      </c>
      <c r="K224" s="262" t="s">
        <v>19</v>
      </c>
      <c r="L224" s="267"/>
      <c r="M224" s="268" t="s">
        <v>19</v>
      </c>
      <c r="N224" s="269" t="s">
        <v>43</v>
      </c>
      <c r="O224" s="85"/>
      <c r="P224" s="223">
        <f>O224*H224</f>
        <v>0</v>
      </c>
      <c r="Q224" s="223">
        <v>0.041799999999999997</v>
      </c>
      <c r="R224" s="223">
        <f>Q224*H224</f>
        <v>0.041799999999999997</v>
      </c>
      <c r="S224" s="223">
        <v>0</v>
      </c>
      <c r="T224" s="224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5" t="s">
        <v>201</v>
      </c>
      <c r="AT224" s="225" t="s">
        <v>330</v>
      </c>
      <c r="AU224" s="225" t="s">
        <v>81</v>
      </c>
      <c r="AY224" s="18" t="s">
        <v>162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8" t="s">
        <v>79</v>
      </c>
      <c r="BK224" s="226">
        <f>ROUND(I224*H224,2)</f>
        <v>0</v>
      </c>
      <c r="BL224" s="18" t="s">
        <v>169</v>
      </c>
      <c r="BM224" s="225" t="s">
        <v>1089</v>
      </c>
    </row>
    <row r="225" s="2" customFormat="1">
      <c r="A225" s="39"/>
      <c r="B225" s="40"/>
      <c r="C225" s="214" t="s">
        <v>431</v>
      </c>
      <c r="D225" s="214" t="s">
        <v>164</v>
      </c>
      <c r="E225" s="215" t="s">
        <v>1090</v>
      </c>
      <c r="F225" s="216" t="s">
        <v>1091</v>
      </c>
      <c r="G225" s="217" t="s">
        <v>208</v>
      </c>
      <c r="H225" s="218">
        <v>4</v>
      </c>
      <c r="I225" s="219"/>
      <c r="J225" s="220">
        <f>ROUND(I225*H225,2)</f>
        <v>0</v>
      </c>
      <c r="K225" s="216" t="s">
        <v>168</v>
      </c>
      <c r="L225" s="45"/>
      <c r="M225" s="221" t="s">
        <v>19</v>
      </c>
      <c r="N225" s="222" t="s">
        <v>43</v>
      </c>
      <c r="O225" s="85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5" t="s">
        <v>169</v>
      </c>
      <c r="AT225" s="225" t="s">
        <v>164</v>
      </c>
      <c r="AU225" s="225" t="s">
        <v>81</v>
      </c>
      <c r="AY225" s="18" t="s">
        <v>162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8" t="s">
        <v>79</v>
      </c>
      <c r="BK225" s="226">
        <f>ROUND(I225*H225,2)</f>
        <v>0</v>
      </c>
      <c r="BL225" s="18" t="s">
        <v>169</v>
      </c>
      <c r="BM225" s="225" t="s">
        <v>1092</v>
      </c>
    </row>
    <row r="226" s="2" customFormat="1" ht="16.5" customHeight="1">
      <c r="A226" s="39"/>
      <c r="B226" s="40"/>
      <c r="C226" s="260" t="s">
        <v>436</v>
      </c>
      <c r="D226" s="260" t="s">
        <v>330</v>
      </c>
      <c r="E226" s="261" t="s">
        <v>1093</v>
      </c>
      <c r="F226" s="262" t="s">
        <v>1094</v>
      </c>
      <c r="G226" s="263" t="s">
        <v>208</v>
      </c>
      <c r="H226" s="264">
        <v>2</v>
      </c>
      <c r="I226" s="265"/>
      <c r="J226" s="266">
        <f>ROUND(I226*H226,2)</f>
        <v>0</v>
      </c>
      <c r="K226" s="262" t="s">
        <v>168</v>
      </c>
      <c r="L226" s="267"/>
      <c r="M226" s="268" t="s">
        <v>19</v>
      </c>
      <c r="N226" s="269" t="s">
        <v>43</v>
      </c>
      <c r="O226" s="85"/>
      <c r="P226" s="223">
        <f>O226*H226</f>
        <v>0</v>
      </c>
      <c r="Q226" s="223">
        <v>0.031600000000000003</v>
      </c>
      <c r="R226" s="223">
        <f>Q226*H226</f>
        <v>0.063200000000000006</v>
      </c>
      <c r="S226" s="223">
        <v>0</v>
      </c>
      <c r="T226" s="224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5" t="s">
        <v>201</v>
      </c>
      <c r="AT226" s="225" t="s">
        <v>330</v>
      </c>
      <c r="AU226" s="225" t="s">
        <v>81</v>
      </c>
      <c r="AY226" s="18" t="s">
        <v>162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8" t="s">
        <v>79</v>
      </c>
      <c r="BK226" s="226">
        <f>ROUND(I226*H226,2)</f>
        <v>0</v>
      </c>
      <c r="BL226" s="18" t="s">
        <v>169</v>
      </c>
      <c r="BM226" s="225" t="s">
        <v>1095</v>
      </c>
    </row>
    <row r="227" s="2" customFormat="1" ht="16.5" customHeight="1">
      <c r="A227" s="39"/>
      <c r="B227" s="40"/>
      <c r="C227" s="260" t="s">
        <v>441</v>
      </c>
      <c r="D227" s="260" t="s">
        <v>330</v>
      </c>
      <c r="E227" s="261" t="s">
        <v>1096</v>
      </c>
      <c r="F227" s="262" t="s">
        <v>1097</v>
      </c>
      <c r="G227" s="263" t="s">
        <v>208</v>
      </c>
      <c r="H227" s="264">
        <v>1</v>
      </c>
      <c r="I227" s="265"/>
      <c r="J227" s="266">
        <f>ROUND(I227*H227,2)</f>
        <v>0</v>
      </c>
      <c r="K227" s="262" t="s">
        <v>168</v>
      </c>
      <c r="L227" s="267"/>
      <c r="M227" s="268" t="s">
        <v>19</v>
      </c>
      <c r="N227" s="269" t="s">
        <v>43</v>
      </c>
      <c r="O227" s="85"/>
      <c r="P227" s="223">
        <f>O227*H227</f>
        <v>0</v>
      </c>
      <c r="Q227" s="223">
        <v>0.032000000000000001</v>
      </c>
      <c r="R227" s="223">
        <f>Q227*H227</f>
        <v>0.032000000000000001</v>
      </c>
      <c r="S227" s="223">
        <v>0</v>
      </c>
      <c r="T227" s="224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5" t="s">
        <v>201</v>
      </c>
      <c r="AT227" s="225" t="s">
        <v>330</v>
      </c>
      <c r="AU227" s="225" t="s">
        <v>81</v>
      </c>
      <c r="AY227" s="18" t="s">
        <v>162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8" t="s">
        <v>79</v>
      </c>
      <c r="BK227" s="226">
        <f>ROUND(I227*H227,2)</f>
        <v>0</v>
      </c>
      <c r="BL227" s="18" t="s">
        <v>169</v>
      </c>
      <c r="BM227" s="225" t="s">
        <v>1098</v>
      </c>
    </row>
    <row r="228" s="2" customFormat="1" ht="16.5" customHeight="1">
      <c r="A228" s="39"/>
      <c r="B228" s="40"/>
      <c r="C228" s="260" t="s">
        <v>446</v>
      </c>
      <c r="D228" s="260" t="s">
        <v>330</v>
      </c>
      <c r="E228" s="261" t="s">
        <v>1099</v>
      </c>
      <c r="F228" s="262" t="s">
        <v>1100</v>
      </c>
      <c r="G228" s="263" t="s">
        <v>208</v>
      </c>
      <c r="H228" s="264">
        <v>1</v>
      </c>
      <c r="I228" s="265"/>
      <c r="J228" s="266">
        <f>ROUND(I228*H228,2)</f>
        <v>0</v>
      </c>
      <c r="K228" s="262" t="s">
        <v>19</v>
      </c>
      <c r="L228" s="267"/>
      <c r="M228" s="268" t="s">
        <v>19</v>
      </c>
      <c r="N228" s="269" t="s">
        <v>43</v>
      </c>
      <c r="O228" s="85"/>
      <c r="P228" s="223">
        <f>O228*H228</f>
        <v>0</v>
      </c>
      <c r="Q228" s="223">
        <v>0.048599999999999997</v>
      </c>
      <c r="R228" s="223">
        <f>Q228*H228</f>
        <v>0.048599999999999997</v>
      </c>
      <c r="S228" s="223">
        <v>0</v>
      </c>
      <c r="T228" s="224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5" t="s">
        <v>201</v>
      </c>
      <c r="AT228" s="225" t="s">
        <v>330</v>
      </c>
      <c r="AU228" s="225" t="s">
        <v>81</v>
      </c>
      <c r="AY228" s="18" t="s">
        <v>162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8" t="s">
        <v>79</v>
      </c>
      <c r="BK228" s="226">
        <f>ROUND(I228*H228,2)</f>
        <v>0</v>
      </c>
      <c r="BL228" s="18" t="s">
        <v>169</v>
      </c>
      <c r="BM228" s="225" t="s">
        <v>1101</v>
      </c>
    </row>
    <row r="229" s="2" customFormat="1">
      <c r="A229" s="39"/>
      <c r="B229" s="40"/>
      <c r="C229" s="214" t="s">
        <v>451</v>
      </c>
      <c r="D229" s="214" t="s">
        <v>164</v>
      </c>
      <c r="E229" s="215" t="s">
        <v>1102</v>
      </c>
      <c r="F229" s="216" t="s">
        <v>1103</v>
      </c>
      <c r="G229" s="217" t="s">
        <v>208</v>
      </c>
      <c r="H229" s="218">
        <v>2</v>
      </c>
      <c r="I229" s="219"/>
      <c r="J229" s="220">
        <f>ROUND(I229*H229,2)</f>
        <v>0</v>
      </c>
      <c r="K229" s="216" t="s">
        <v>168</v>
      </c>
      <c r="L229" s="45"/>
      <c r="M229" s="221" t="s">
        <v>19</v>
      </c>
      <c r="N229" s="222" t="s">
        <v>43</v>
      </c>
      <c r="O229" s="85"/>
      <c r="P229" s="223">
        <f>O229*H229</f>
        <v>0</v>
      </c>
      <c r="Q229" s="223">
        <v>0.0050499999999999998</v>
      </c>
      <c r="R229" s="223">
        <f>Q229*H229</f>
        <v>0.0101</v>
      </c>
      <c r="S229" s="223">
        <v>0</v>
      </c>
      <c r="T229" s="224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5" t="s">
        <v>169</v>
      </c>
      <c r="AT229" s="225" t="s">
        <v>164</v>
      </c>
      <c r="AU229" s="225" t="s">
        <v>81</v>
      </c>
      <c r="AY229" s="18" t="s">
        <v>162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8" t="s">
        <v>79</v>
      </c>
      <c r="BK229" s="226">
        <f>ROUND(I229*H229,2)</f>
        <v>0</v>
      </c>
      <c r="BL229" s="18" t="s">
        <v>169</v>
      </c>
      <c r="BM229" s="225" t="s">
        <v>1104</v>
      </c>
    </row>
    <row r="230" s="2" customFormat="1" ht="16.5" customHeight="1">
      <c r="A230" s="39"/>
      <c r="B230" s="40"/>
      <c r="C230" s="260" t="s">
        <v>455</v>
      </c>
      <c r="D230" s="260" t="s">
        <v>330</v>
      </c>
      <c r="E230" s="261" t="s">
        <v>1105</v>
      </c>
      <c r="F230" s="262" t="s">
        <v>1106</v>
      </c>
      <c r="G230" s="263" t="s">
        <v>208</v>
      </c>
      <c r="H230" s="264">
        <v>2</v>
      </c>
      <c r="I230" s="265"/>
      <c r="J230" s="266">
        <f>ROUND(I230*H230,2)</f>
        <v>0</v>
      </c>
      <c r="K230" s="262" t="s">
        <v>168</v>
      </c>
      <c r="L230" s="267"/>
      <c r="M230" s="268" t="s">
        <v>19</v>
      </c>
      <c r="N230" s="269" t="s">
        <v>43</v>
      </c>
      <c r="O230" s="85"/>
      <c r="P230" s="223">
        <f>O230*H230</f>
        <v>0</v>
      </c>
      <c r="Q230" s="223">
        <v>0.038399999999999997</v>
      </c>
      <c r="R230" s="223">
        <f>Q230*H230</f>
        <v>0.076799999999999993</v>
      </c>
      <c r="S230" s="223">
        <v>0</v>
      </c>
      <c r="T230" s="224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5" t="s">
        <v>201</v>
      </c>
      <c r="AT230" s="225" t="s">
        <v>330</v>
      </c>
      <c r="AU230" s="225" t="s">
        <v>81</v>
      </c>
      <c r="AY230" s="18" t="s">
        <v>162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8" t="s">
        <v>79</v>
      </c>
      <c r="BK230" s="226">
        <f>ROUND(I230*H230,2)</f>
        <v>0</v>
      </c>
      <c r="BL230" s="18" t="s">
        <v>169</v>
      </c>
      <c r="BM230" s="225" t="s">
        <v>1107</v>
      </c>
    </row>
    <row r="231" s="2" customFormat="1">
      <c r="A231" s="39"/>
      <c r="B231" s="40"/>
      <c r="C231" s="214" t="s">
        <v>459</v>
      </c>
      <c r="D231" s="214" t="s">
        <v>164</v>
      </c>
      <c r="E231" s="215" t="s">
        <v>1108</v>
      </c>
      <c r="F231" s="216" t="s">
        <v>1109</v>
      </c>
      <c r="G231" s="217" t="s">
        <v>208</v>
      </c>
      <c r="H231" s="218">
        <v>2</v>
      </c>
      <c r="I231" s="219"/>
      <c r="J231" s="220">
        <f>ROUND(I231*H231,2)</f>
        <v>0</v>
      </c>
      <c r="K231" s="216" t="s">
        <v>168</v>
      </c>
      <c r="L231" s="45"/>
      <c r="M231" s="221" t="s">
        <v>19</v>
      </c>
      <c r="N231" s="222" t="s">
        <v>43</v>
      </c>
      <c r="O231" s="85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5" t="s">
        <v>169</v>
      </c>
      <c r="AT231" s="225" t="s">
        <v>164</v>
      </c>
      <c r="AU231" s="225" t="s">
        <v>81</v>
      </c>
      <c r="AY231" s="18" t="s">
        <v>162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8" t="s">
        <v>79</v>
      </c>
      <c r="BK231" s="226">
        <f>ROUND(I231*H231,2)</f>
        <v>0</v>
      </c>
      <c r="BL231" s="18" t="s">
        <v>169</v>
      </c>
      <c r="BM231" s="225" t="s">
        <v>1110</v>
      </c>
    </row>
    <row r="232" s="2" customFormat="1" ht="16.5" customHeight="1">
      <c r="A232" s="39"/>
      <c r="B232" s="40"/>
      <c r="C232" s="260" t="s">
        <v>463</v>
      </c>
      <c r="D232" s="260" t="s">
        <v>330</v>
      </c>
      <c r="E232" s="261" t="s">
        <v>1111</v>
      </c>
      <c r="F232" s="262" t="s">
        <v>1112</v>
      </c>
      <c r="G232" s="263" t="s">
        <v>208</v>
      </c>
      <c r="H232" s="264">
        <v>1</v>
      </c>
      <c r="I232" s="265"/>
      <c r="J232" s="266">
        <f>ROUND(I232*H232,2)</f>
        <v>0</v>
      </c>
      <c r="K232" s="262" t="s">
        <v>168</v>
      </c>
      <c r="L232" s="267"/>
      <c r="M232" s="268" t="s">
        <v>19</v>
      </c>
      <c r="N232" s="269" t="s">
        <v>43</v>
      </c>
      <c r="O232" s="85"/>
      <c r="P232" s="223">
        <f>O232*H232</f>
        <v>0</v>
      </c>
      <c r="Q232" s="223">
        <v>0.0436</v>
      </c>
      <c r="R232" s="223">
        <f>Q232*H232</f>
        <v>0.0436</v>
      </c>
      <c r="S232" s="223">
        <v>0</v>
      </c>
      <c r="T232" s="224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5" t="s">
        <v>201</v>
      </c>
      <c r="AT232" s="225" t="s">
        <v>330</v>
      </c>
      <c r="AU232" s="225" t="s">
        <v>81</v>
      </c>
      <c r="AY232" s="18" t="s">
        <v>162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8" t="s">
        <v>79</v>
      </c>
      <c r="BK232" s="226">
        <f>ROUND(I232*H232,2)</f>
        <v>0</v>
      </c>
      <c r="BL232" s="18" t="s">
        <v>169</v>
      </c>
      <c r="BM232" s="225" t="s">
        <v>1113</v>
      </c>
    </row>
    <row r="233" s="2" customFormat="1" ht="16.5" customHeight="1">
      <c r="A233" s="39"/>
      <c r="B233" s="40"/>
      <c r="C233" s="260" t="s">
        <v>467</v>
      </c>
      <c r="D233" s="260" t="s">
        <v>330</v>
      </c>
      <c r="E233" s="261" t="s">
        <v>1114</v>
      </c>
      <c r="F233" s="262" t="s">
        <v>1115</v>
      </c>
      <c r="G233" s="263" t="s">
        <v>208</v>
      </c>
      <c r="H233" s="264">
        <v>1</v>
      </c>
      <c r="I233" s="265"/>
      <c r="J233" s="266">
        <f>ROUND(I233*H233,2)</f>
        <v>0</v>
      </c>
      <c r="K233" s="262" t="s">
        <v>168</v>
      </c>
      <c r="L233" s="267"/>
      <c r="M233" s="268" t="s">
        <v>19</v>
      </c>
      <c r="N233" s="269" t="s">
        <v>43</v>
      </c>
      <c r="O233" s="85"/>
      <c r="P233" s="223">
        <f>O233*H233</f>
        <v>0</v>
      </c>
      <c r="Q233" s="223">
        <v>0.043400000000000001</v>
      </c>
      <c r="R233" s="223">
        <f>Q233*H233</f>
        <v>0.043400000000000001</v>
      </c>
      <c r="S233" s="223">
        <v>0</v>
      </c>
      <c r="T233" s="224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5" t="s">
        <v>201</v>
      </c>
      <c r="AT233" s="225" t="s">
        <v>330</v>
      </c>
      <c r="AU233" s="225" t="s">
        <v>81</v>
      </c>
      <c r="AY233" s="18" t="s">
        <v>162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8" t="s">
        <v>79</v>
      </c>
      <c r="BK233" s="226">
        <f>ROUND(I233*H233,2)</f>
        <v>0</v>
      </c>
      <c r="BL233" s="18" t="s">
        <v>169</v>
      </c>
      <c r="BM233" s="225" t="s">
        <v>1116</v>
      </c>
    </row>
    <row r="234" s="2" customFormat="1">
      <c r="A234" s="39"/>
      <c r="B234" s="40"/>
      <c r="C234" s="214" t="s">
        <v>471</v>
      </c>
      <c r="D234" s="214" t="s">
        <v>164</v>
      </c>
      <c r="E234" s="215" t="s">
        <v>1117</v>
      </c>
      <c r="F234" s="216" t="s">
        <v>1118</v>
      </c>
      <c r="G234" s="217" t="s">
        <v>97</v>
      </c>
      <c r="H234" s="218">
        <v>40.5</v>
      </c>
      <c r="I234" s="219"/>
      <c r="J234" s="220">
        <f>ROUND(I234*H234,2)</f>
        <v>0</v>
      </c>
      <c r="K234" s="216" t="s">
        <v>168</v>
      </c>
      <c r="L234" s="45"/>
      <c r="M234" s="221" t="s">
        <v>19</v>
      </c>
      <c r="N234" s="222" t="s">
        <v>43</v>
      </c>
      <c r="O234" s="85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5" t="s">
        <v>169</v>
      </c>
      <c r="AT234" s="225" t="s">
        <v>164</v>
      </c>
      <c r="AU234" s="225" t="s">
        <v>81</v>
      </c>
      <c r="AY234" s="18" t="s">
        <v>162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8" t="s">
        <v>79</v>
      </c>
      <c r="BK234" s="226">
        <f>ROUND(I234*H234,2)</f>
        <v>0</v>
      </c>
      <c r="BL234" s="18" t="s">
        <v>169</v>
      </c>
      <c r="BM234" s="225" t="s">
        <v>1119</v>
      </c>
    </row>
    <row r="235" s="13" customFormat="1">
      <c r="A235" s="13"/>
      <c r="B235" s="227"/>
      <c r="C235" s="228"/>
      <c r="D235" s="229" t="s">
        <v>171</v>
      </c>
      <c r="E235" s="230" t="s">
        <v>19</v>
      </c>
      <c r="F235" s="231" t="s">
        <v>1120</v>
      </c>
      <c r="G235" s="228"/>
      <c r="H235" s="232">
        <v>2</v>
      </c>
      <c r="I235" s="233"/>
      <c r="J235" s="228"/>
      <c r="K235" s="228"/>
      <c r="L235" s="234"/>
      <c r="M235" s="235"/>
      <c r="N235" s="236"/>
      <c r="O235" s="236"/>
      <c r="P235" s="236"/>
      <c r="Q235" s="236"/>
      <c r="R235" s="236"/>
      <c r="S235" s="236"/>
      <c r="T235" s="23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8" t="s">
        <v>171</v>
      </c>
      <c r="AU235" s="238" t="s">
        <v>81</v>
      </c>
      <c r="AV235" s="13" t="s">
        <v>81</v>
      </c>
      <c r="AW235" s="13" t="s">
        <v>33</v>
      </c>
      <c r="AX235" s="13" t="s">
        <v>72</v>
      </c>
      <c r="AY235" s="238" t="s">
        <v>162</v>
      </c>
    </row>
    <row r="236" s="13" customFormat="1">
      <c r="A236" s="13"/>
      <c r="B236" s="227"/>
      <c r="C236" s="228"/>
      <c r="D236" s="229" t="s">
        <v>171</v>
      </c>
      <c r="E236" s="230" t="s">
        <v>19</v>
      </c>
      <c r="F236" s="231" t="s">
        <v>1121</v>
      </c>
      <c r="G236" s="228"/>
      <c r="H236" s="232">
        <v>38.5</v>
      </c>
      <c r="I236" s="233"/>
      <c r="J236" s="228"/>
      <c r="K236" s="228"/>
      <c r="L236" s="234"/>
      <c r="M236" s="235"/>
      <c r="N236" s="236"/>
      <c r="O236" s="236"/>
      <c r="P236" s="236"/>
      <c r="Q236" s="236"/>
      <c r="R236" s="236"/>
      <c r="S236" s="236"/>
      <c r="T236" s="23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8" t="s">
        <v>171</v>
      </c>
      <c r="AU236" s="238" t="s">
        <v>81</v>
      </c>
      <c r="AV236" s="13" t="s">
        <v>81</v>
      </c>
      <c r="AW236" s="13" t="s">
        <v>33</v>
      </c>
      <c r="AX236" s="13" t="s">
        <v>72</v>
      </c>
      <c r="AY236" s="238" t="s">
        <v>162</v>
      </c>
    </row>
    <row r="237" s="14" customFormat="1">
      <c r="A237" s="14"/>
      <c r="B237" s="239"/>
      <c r="C237" s="240"/>
      <c r="D237" s="229" t="s">
        <v>171</v>
      </c>
      <c r="E237" s="241" t="s">
        <v>928</v>
      </c>
      <c r="F237" s="242" t="s">
        <v>174</v>
      </c>
      <c r="G237" s="240"/>
      <c r="H237" s="243">
        <v>40.5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9" t="s">
        <v>171</v>
      </c>
      <c r="AU237" s="249" t="s">
        <v>81</v>
      </c>
      <c r="AV237" s="14" t="s">
        <v>169</v>
      </c>
      <c r="AW237" s="14" t="s">
        <v>33</v>
      </c>
      <c r="AX237" s="14" t="s">
        <v>79</v>
      </c>
      <c r="AY237" s="249" t="s">
        <v>162</v>
      </c>
    </row>
    <row r="238" s="2" customFormat="1" ht="16.5" customHeight="1">
      <c r="A238" s="39"/>
      <c r="B238" s="40"/>
      <c r="C238" s="260" t="s">
        <v>475</v>
      </c>
      <c r="D238" s="260" t="s">
        <v>330</v>
      </c>
      <c r="E238" s="261" t="s">
        <v>1122</v>
      </c>
      <c r="F238" s="262" t="s">
        <v>1123</v>
      </c>
      <c r="G238" s="263" t="s">
        <v>97</v>
      </c>
      <c r="H238" s="264">
        <v>2.0299999999999998</v>
      </c>
      <c r="I238" s="265"/>
      <c r="J238" s="266">
        <f>ROUND(I238*H238,2)</f>
        <v>0</v>
      </c>
      <c r="K238" s="262" t="s">
        <v>19</v>
      </c>
      <c r="L238" s="267"/>
      <c r="M238" s="268" t="s">
        <v>19</v>
      </c>
      <c r="N238" s="269" t="s">
        <v>43</v>
      </c>
      <c r="O238" s="85"/>
      <c r="P238" s="223">
        <f>O238*H238</f>
        <v>0</v>
      </c>
      <c r="Q238" s="223">
        <v>0.00017000000000000001</v>
      </c>
      <c r="R238" s="223">
        <f>Q238*H238</f>
        <v>0.00034509999999999999</v>
      </c>
      <c r="S238" s="223">
        <v>0</v>
      </c>
      <c r="T238" s="224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5" t="s">
        <v>201</v>
      </c>
      <c r="AT238" s="225" t="s">
        <v>330</v>
      </c>
      <c r="AU238" s="225" t="s">
        <v>81</v>
      </c>
      <c r="AY238" s="18" t="s">
        <v>162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8" t="s">
        <v>79</v>
      </c>
      <c r="BK238" s="226">
        <f>ROUND(I238*H238,2)</f>
        <v>0</v>
      </c>
      <c r="BL238" s="18" t="s">
        <v>169</v>
      </c>
      <c r="BM238" s="225" t="s">
        <v>1124</v>
      </c>
    </row>
    <row r="239" s="13" customFormat="1">
      <c r="A239" s="13"/>
      <c r="B239" s="227"/>
      <c r="C239" s="228"/>
      <c r="D239" s="229" t="s">
        <v>171</v>
      </c>
      <c r="E239" s="228"/>
      <c r="F239" s="231" t="s">
        <v>1125</v>
      </c>
      <c r="G239" s="228"/>
      <c r="H239" s="232">
        <v>2.0299999999999998</v>
      </c>
      <c r="I239" s="233"/>
      <c r="J239" s="228"/>
      <c r="K239" s="228"/>
      <c r="L239" s="234"/>
      <c r="M239" s="235"/>
      <c r="N239" s="236"/>
      <c r="O239" s="236"/>
      <c r="P239" s="236"/>
      <c r="Q239" s="236"/>
      <c r="R239" s="236"/>
      <c r="S239" s="236"/>
      <c r="T239" s="23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8" t="s">
        <v>171</v>
      </c>
      <c r="AU239" s="238" t="s">
        <v>81</v>
      </c>
      <c r="AV239" s="13" t="s">
        <v>81</v>
      </c>
      <c r="AW239" s="13" t="s">
        <v>4</v>
      </c>
      <c r="AX239" s="13" t="s">
        <v>79</v>
      </c>
      <c r="AY239" s="238" t="s">
        <v>162</v>
      </c>
    </row>
    <row r="240" s="2" customFormat="1" ht="16.5" customHeight="1">
      <c r="A240" s="39"/>
      <c r="B240" s="40"/>
      <c r="C240" s="260" t="s">
        <v>479</v>
      </c>
      <c r="D240" s="260" t="s">
        <v>330</v>
      </c>
      <c r="E240" s="261" t="s">
        <v>1126</v>
      </c>
      <c r="F240" s="262" t="s">
        <v>1127</v>
      </c>
      <c r="G240" s="263" t="s">
        <v>97</v>
      </c>
      <c r="H240" s="264">
        <v>39.078000000000003</v>
      </c>
      <c r="I240" s="265"/>
      <c r="J240" s="266">
        <f>ROUND(I240*H240,2)</f>
        <v>0</v>
      </c>
      <c r="K240" s="262" t="s">
        <v>19</v>
      </c>
      <c r="L240" s="267"/>
      <c r="M240" s="268" t="s">
        <v>19</v>
      </c>
      <c r="N240" s="269" t="s">
        <v>43</v>
      </c>
      <c r="O240" s="85"/>
      <c r="P240" s="223">
        <f>O240*H240</f>
        <v>0</v>
      </c>
      <c r="Q240" s="223">
        <v>0.00027</v>
      </c>
      <c r="R240" s="223">
        <f>Q240*H240</f>
        <v>0.010551060000000001</v>
      </c>
      <c r="S240" s="223">
        <v>0</v>
      </c>
      <c r="T240" s="22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5" t="s">
        <v>201</v>
      </c>
      <c r="AT240" s="225" t="s">
        <v>330</v>
      </c>
      <c r="AU240" s="225" t="s">
        <v>81</v>
      </c>
      <c r="AY240" s="18" t="s">
        <v>162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8" t="s">
        <v>79</v>
      </c>
      <c r="BK240" s="226">
        <f>ROUND(I240*H240,2)</f>
        <v>0</v>
      </c>
      <c r="BL240" s="18" t="s">
        <v>169</v>
      </c>
      <c r="BM240" s="225" t="s">
        <v>1128</v>
      </c>
    </row>
    <row r="241" s="13" customFormat="1">
      <c r="A241" s="13"/>
      <c r="B241" s="227"/>
      <c r="C241" s="228"/>
      <c r="D241" s="229" t="s">
        <v>171</v>
      </c>
      <c r="E241" s="228"/>
      <c r="F241" s="231" t="s">
        <v>1129</v>
      </c>
      <c r="G241" s="228"/>
      <c r="H241" s="232">
        <v>39.078000000000003</v>
      </c>
      <c r="I241" s="233"/>
      <c r="J241" s="228"/>
      <c r="K241" s="228"/>
      <c r="L241" s="234"/>
      <c r="M241" s="235"/>
      <c r="N241" s="236"/>
      <c r="O241" s="236"/>
      <c r="P241" s="236"/>
      <c r="Q241" s="236"/>
      <c r="R241" s="236"/>
      <c r="S241" s="236"/>
      <c r="T241" s="23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8" t="s">
        <v>171</v>
      </c>
      <c r="AU241" s="238" t="s">
        <v>81</v>
      </c>
      <c r="AV241" s="13" t="s">
        <v>81</v>
      </c>
      <c r="AW241" s="13" t="s">
        <v>4</v>
      </c>
      <c r="AX241" s="13" t="s">
        <v>79</v>
      </c>
      <c r="AY241" s="238" t="s">
        <v>162</v>
      </c>
    </row>
    <row r="242" s="2" customFormat="1">
      <c r="A242" s="39"/>
      <c r="B242" s="40"/>
      <c r="C242" s="214" t="s">
        <v>483</v>
      </c>
      <c r="D242" s="214" t="s">
        <v>164</v>
      </c>
      <c r="E242" s="215" t="s">
        <v>1130</v>
      </c>
      <c r="F242" s="216" t="s">
        <v>1131</v>
      </c>
      <c r="G242" s="217" t="s">
        <v>97</v>
      </c>
      <c r="H242" s="218">
        <v>74.700000000000003</v>
      </c>
      <c r="I242" s="219"/>
      <c r="J242" s="220">
        <f>ROUND(I242*H242,2)</f>
        <v>0</v>
      </c>
      <c r="K242" s="216" t="s">
        <v>168</v>
      </c>
      <c r="L242" s="45"/>
      <c r="M242" s="221" t="s">
        <v>19</v>
      </c>
      <c r="N242" s="222" t="s">
        <v>43</v>
      </c>
      <c r="O242" s="85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5" t="s">
        <v>169</v>
      </c>
      <c r="AT242" s="225" t="s">
        <v>164</v>
      </c>
      <c r="AU242" s="225" t="s">
        <v>81</v>
      </c>
      <c r="AY242" s="18" t="s">
        <v>162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8" t="s">
        <v>79</v>
      </c>
      <c r="BK242" s="226">
        <f>ROUND(I242*H242,2)</f>
        <v>0</v>
      </c>
      <c r="BL242" s="18" t="s">
        <v>169</v>
      </c>
      <c r="BM242" s="225" t="s">
        <v>1132</v>
      </c>
    </row>
    <row r="243" s="13" customFormat="1">
      <c r="A243" s="13"/>
      <c r="B243" s="227"/>
      <c r="C243" s="228"/>
      <c r="D243" s="229" t="s">
        <v>171</v>
      </c>
      <c r="E243" s="230" t="s">
        <v>19</v>
      </c>
      <c r="F243" s="231" t="s">
        <v>941</v>
      </c>
      <c r="G243" s="228"/>
      <c r="H243" s="232">
        <v>74.700000000000003</v>
      </c>
      <c r="I243" s="233"/>
      <c r="J243" s="228"/>
      <c r="K243" s="228"/>
      <c r="L243" s="234"/>
      <c r="M243" s="235"/>
      <c r="N243" s="236"/>
      <c r="O243" s="236"/>
      <c r="P243" s="236"/>
      <c r="Q243" s="236"/>
      <c r="R243" s="236"/>
      <c r="S243" s="236"/>
      <c r="T243" s="23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8" t="s">
        <v>171</v>
      </c>
      <c r="AU243" s="238" t="s">
        <v>81</v>
      </c>
      <c r="AV243" s="13" t="s">
        <v>81</v>
      </c>
      <c r="AW243" s="13" t="s">
        <v>33</v>
      </c>
      <c r="AX243" s="13" t="s">
        <v>72</v>
      </c>
      <c r="AY243" s="238" t="s">
        <v>162</v>
      </c>
    </row>
    <row r="244" s="14" customFormat="1">
      <c r="A244" s="14"/>
      <c r="B244" s="239"/>
      <c r="C244" s="240"/>
      <c r="D244" s="229" t="s">
        <v>171</v>
      </c>
      <c r="E244" s="241" t="s">
        <v>939</v>
      </c>
      <c r="F244" s="242" t="s">
        <v>174</v>
      </c>
      <c r="G244" s="240"/>
      <c r="H244" s="243">
        <v>74.700000000000003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9" t="s">
        <v>171</v>
      </c>
      <c r="AU244" s="249" t="s">
        <v>81</v>
      </c>
      <c r="AV244" s="14" t="s">
        <v>169</v>
      </c>
      <c r="AW244" s="14" t="s">
        <v>33</v>
      </c>
      <c r="AX244" s="14" t="s">
        <v>79</v>
      </c>
      <c r="AY244" s="249" t="s">
        <v>162</v>
      </c>
    </row>
    <row r="245" s="2" customFormat="1" ht="16.5" customHeight="1">
      <c r="A245" s="39"/>
      <c r="B245" s="40"/>
      <c r="C245" s="260" t="s">
        <v>487</v>
      </c>
      <c r="D245" s="260" t="s">
        <v>330</v>
      </c>
      <c r="E245" s="261" t="s">
        <v>1133</v>
      </c>
      <c r="F245" s="262" t="s">
        <v>1134</v>
      </c>
      <c r="G245" s="263" t="s">
        <v>97</v>
      </c>
      <c r="H245" s="264">
        <v>75.820999999999998</v>
      </c>
      <c r="I245" s="265"/>
      <c r="J245" s="266">
        <f>ROUND(I245*H245,2)</f>
        <v>0</v>
      </c>
      <c r="K245" s="262" t="s">
        <v>19</v>
      </c>
      <c r="L245" s="267"/>
      <c r="M245" s="268" t="s">
        <v>19</v>
      </c>
      <c r="N245" s="269" t="s">
        <v>43</v>
      </c>
      <c r="O245" s="85"/>
      <c r="P245" s="223">
        <f>O245*H245</f>
        <v>0</v>
      </c>
      <c r="Q245" s="223">
        <v>0.00042999999999999999</v>
      </c>
      <c r="R245" s="223">
        <f>Q245*H245</f>
        <v>0.032603029999999998</v>
      </c>
      <c r="S245" s="223">
        <v>0</v>
      </c>
      <c r="T245" s="22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5" t="s">
        <v>201</v>
      </c>
      <c r="AT245" s="225" t="s">
        <v>330</v>
      </c>
      <c r="AU245" s="225" t="s">
        <v>81</v>
      </c>
      <c r="AY245" s="18" t="s">
        <v>162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8" t="s">
        <v>79</v>
      </c>
      <c r="BK245" s="226">
        <f>ROUND(I245*H245,2)</f>
        <v>0</v>
      </c>
      <c r="BL245" s="18" t="s">
        <v>169</v>
      </c>
      <c r="BM245" s="225" t="s">
        <v>1135</v>
      </c>
    </row>
    <row r="246" s="13" customFormat="1">
      <c r="A246" s="13"/>
      <c r="B246" s="227"/>
      <c r="C246" s="228"/>
      <c r="D246" s="229" t="s">
        <v>171</v>
      </c>
      <c r="E246" s="228"/>
      <c r="F246" s="231" t="s">
        <v>1136</v>
      </c>
      <c r="G246" s="228"/>
      <c r="H246" s="232">
        <v>75.820999999999998</v>
      </c>
      <c r="I246" s="233"/>
      <c r="J246" s="228"/>
      <c r="K246" s="228"/>
      <c r="L246" s="234"/>
      <c r="M246" s="235"/>
      <c r="N246" s="236"/>
      <c r="O246" s="236"/>
      <c r="P246" s="236"/>
      <c r="Q246" s="236"/>
      <c r="R246" s="236"/>
      <c r="S246" s="236"/>
      <c r="T246" s="23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8" t="s">
        <v>171</v>
      </c>
      <c r="AU246" s="238" t="s">
        <v>81</v>
      </c>
      <c r="AV246" s="13" t="s">
        <v>81</v>
      </c>
      <c r="AW246" s="13" t="s">
        <v>4</v>
      </c>
      <c r="AX246" s="13" t="s">
        <v>79</v>
      </c>
      <c r="AY246" s="238" t="s">
        <v>162</v>
      </c>
    </row>
    <row r="247" s="2" customFormat="1">
      <c r="A247" s="39"/>
      <c r="B247" s="40"/>
      <c r="C247" s="214" t="s">
        <v>491</v>
      </c>
      <c r="D247" s="214" t="s">
        <v>164</v>
      </c>
      <c r="E247" s="215" t="s">
        <v>1137</v>
      </c>
      <c r="F247" s="216" t="s">
        <v>1138</v>
      </c>
      <c r="G247" s="217" t="s">
        <v>97</v>
      </c>
      <c r="H247" s="218">
        <v>1</v>
      </c>
      <c r="I247" s="219"/>
      <c r="J247" s="220">
        <f>ROUND(I247*H247,2)</f>
        <v>0</v>
      </c>
      <c r="K247" s="216" t="s">
        <v>168</v>
      </c>
      <c r="L247" s="45"/>
      <c r="M247" s="221" t="s">
        <v>19</v>
      </c>
      <c r="N247" s="222" t="s">
        <v>43</v>
      </c>
      <c r="O247" s="85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5" t="s">
        <v>169</v>
      </c>
      <c r="AT247" s="225" t="s">
        <v>164</v>
      </c>
      <c r="AU247" s="225" t="s">
        <v>81</v>
      </c>
      <c r="AY247" s="18" t="s">
        <v>162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8" t="s">
        <v>79</v>
      </c>
      <c r="BK247" s="226">
        <f>ROUND(I247*H247,2)</f>
        <v>0</v>
      </c>
      <c r="BL247" s="18" t="s">
        <v>169</v>
      </c>
      <c r="BM247" s="225" t="s">
        <v>1139</v>
      </c>
    </row>
    <row r="248" s="13" customFormat="1">
      <c r="A248" s="13"/>
      <c r="B248" s="227"/>
      <c r="C248" s="228"/>
      <c r="D248" s="229" t="s">
        <v>171</v>
      </c>
      <c r="E248" s="230" t="s">
        <v>19</v>
      </c>
      <c r="F248" s="231" t="s">
        <v>79</v>
      </c>
      <c r="G248" s="228"/>
      <c r="H248" s="232">
        <v>1</v>
      </c>
      <c r="I248" s="233"/>
      <c r="J248" s="228"/>
      <c r="K248" s="228"/>
      <c r="L248" s="234"/>
      <c r="M248" s="235"/>
      <c r="N248" s="236"/>
      <c r="O248" s="236"/>
      <c r="P248" s="236"/>
      <c r="Q248" s="236"/>
      <c r="R248" s="236"/>
      <c r="S248" s="236"/>
      <c r="T248" s="23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8" t="s">
        <v>171</v>
      </c>
      <c r="AU248" s="238" t="s">
        <v>81</v>
      </c>
      <c r="AV248" s="13" t="s">
        <v>81</v>
      </c>
      <c r="AW248" s="13" t="s">
        <v>33</v>
      </c>
      <c r="AX248" s="13" t="s">
        <v>72</v>
      </c>
      <c r="AY248" s="238" t="s">
        <v>162</v>
      </c>
    </row>
    <row r="249" s="14" customFormat="1">
      <c r="A249" s="14"/>
      <c r="B249" s="239"/>
      <c r="C249" s="240"/>
      <c r="D249" s="229" t="s">
        <v>171</v>
      </c>
      <c r="E249" s="241" t="s">
        <v>942</v>
      </c>
      <c r="F249" s="242" t="s">
        <v>174</v>
      </c>
      <c r="G249" s="240"/>
      <c r="H249" s="243">
        <v>1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9" t="s">
        <v>171</v>
      </c>
      <c r="AU249" s="249" t="s">
        <v>81</v>
      </c>
      <c r="AV249" s="14" t="s">
        <v>169</v>
      </c>
      <c r="AW249" s="14" t="s">
        <v>33</v>
      </c>
      <c r="AX249" s="14" t="s">
        <v>79</v>
      </c>
      <c r="AY249" s="249" t="s">
        <v>162</v>
      </c>
    </row>
    <row r="250" s="2" customFormat="1" ht="16.5" customHeight="1">
      <c r="A250" s="39"/>
      <c r="B250" s="40"/>
      <c r="C250" s="260" t="s">
        <v>495</v>
      </c>
      <c r="D250" s="260" t="s">
        <v>330</v>
      </c>
      <c r="E250" s="261" t="s">
        <v>1140</v>
      </c>
      <c r="F250" s="262" t="s">
        <v>1141</v>
      </c>
      <c r="G250" s="263" t="s">
        <v>97</v>
      </c>
      <c r="H250" s="264">
        <v>1.0149999999999999</v>
      </c>
      <c r="I250" s="265"/>
      <c r="J250" s="266">
        <f>ROUND(I250*H250,2)</f>
        <v>0</v>
      </c>
      <c r="K250" s="262" t="s">
        <v>19</v>
      </c>
      <c r="L250" s="267"/>
      <c r="M250" s="268" t="s">
        <v>19</v>
      </c>
      <c r="N250" s="269" t="s">
        <v>43</v>
      </c>
      <c r="O250" s="85"/>
      <c r="P250" s="223">
        <f>O250*H250</f>
        <v>0</v>
      </c>
      <c r="Q250" s="223">
        <v>0.00067000000000000002</v>
      </c>
      <c r="R250" s="223">
        <f>Q250*H250</f>
        <v>0.00068004999999999997</v>
      </c>
      <c r="S250" s="223">
        <v>0</v>
      </c>
      <c r="T250" s="224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5" t="s">
        <v>201</v>
      </c>
      <c r="AT250" s="225" t="s">
        <v>330</v>
      </c>
      <c r="AU250" s="225" t="s">
        <v>81</v>
      </c>
      <c r="AY250" s="18" t="s">
        <v>162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8" t="s">
        <v>79</v>
      </c>
      <c r="BK250" s="226">
        <f>ROUND(I250*H250,2)</f>
        <v>0</v>
      </c>
      <c r="BL250" s="18" t="s">
        <v>169</v>
      </c>
      <c r="BM250" s="225" t="s">
        <v>1142</v>
      </c>
    </row>
    <row r="251" s="13" customFormat="1">
      <c r="A251" s="13"/>
      <c r="B251" s="227"/>
      <c r="C251" s="228"/>
      <c r="D251" s="229" t="s">
        <v>171</v>
      </c>
      <c r="E251" s="228"/>
      <c r="F251" s="231" t="s">
        <v>1143</v>
      </c>
      <c r="G251" s="228"/>
      <c r="H251" s="232">
        <v>1.0149999999999999</v>
      </c>
      <c r="I251" s="233"/>
      <c r="J251" s="228"/>
      <c r="K251" s="228"/>
      <c r="L251" s="234"/>
      <c r="M251" s="235"/>
      <c r="N251" s="236"/>
      <c r="O251" s="236"/>
      <c r="P251" s="236"/>
      <c r="Q251" s="236"/>
      <c r="R251" s="236"/>
      <c r="S251" s="236"/>
      <c r="T251" s="23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8" t="s">
        <v>171</v>
      </c>
      <c r="AU251" s="238" t="s">
        <v>81</v>
      </c>
      <c r="AV251" s="13" t="s">
        <v>81</v>
      </c>
      <c r="AW251" s="13" t="s">
        <v>4</v>
      </c>
      <c r="AX251" s="13" t="s">
        <v>79</v>
      </c>
      <c r="AY251" s="238" t="s">
        <v>162</v>
      </c>
    </row>
    <row r="252" s="2" customFormat="1">
      <c r="A252" s="39"/>
      <c r="B252" s="40"/>
      <c r="C252" s="214" t="s">
        <v>499</v>
      </c>
      <c r="D252" s="214" t="s">
        <v>164</v>
      </c>
      <c r="E252" s="215" t="s">
        <v>1144</v>
      </c>
      <c r="F252" s="216" t="s">
        <v>1145</v>
      </c>
      <c r="G252" s="217" t="s">
        <v>97</v>
      </c>
      <c r="H252" s="218">
        <v>1</v>
      </c>
      <c r="I252" s="219"/>
      <c r="J252" s="220">
        <f>ROUND(I252*H252,2)</f>
        <v>0</v>
      </c>
      <c r="K252" s="216" t="s">
        <v>168</v>
      </c>
      <c r="L252" s="45"/>
      <c r="M252" s="221" t="s">
        <v>19</v>
      </c>
      <c r="N252" s="222" t="s">
        <v>43</v>
      </c>
      <c r="O252" s="85"/>
      <c r="P252" s="223">
        <f>O252*H252</f>
        <v>0</v>
      </c>
      <c r="Q252" s="223">
        <v>0</v>
      </c>
      <c r="R252" s="223">
        <f>Q252*H252</f>
        <v>0</v>
      </c>
      <c r="S252" s="223">
        <v>0</v>
      </c>
      <c r="T252" s="224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5" t="s">
        <v>169</v>
      </c>
      <c r="AT252" s="225" t="s">
        <v>164</v>
      </c>
      <c r="AU252" s="225" t="s">
        <v>81</v>
      </c>
      <c r="AY252" s="18" t="s">
        <v>162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8" t="s">
        <v>79</v>
      </c>
      <c r="BK252" s="226">
        <f>ROUND(I252*H252,2)</f>
        <v>0</v>
      </c>
      <c r="BL252" s="18" t="s">
        <v>169</v>
      </c>
      <c r="BM252" s="225" t="s">
        <v>1146</v>
      </c>
    </row>
    <row r="253" s="13" customFormat="1">
      <c r="A253" s="13"/>
      <c r="B253" s="227"/>
      <c r="C253" s="228"/>
      <c r="D253" s="229" t="s">
        <v>171</v>
      </c>
      <c r="E253" s="230" t="s">
        <v>19</v>
      </c>
      <c r="F253" s="231" t="s">
        <v>79</v>
      </c>
      <c r="G253" s="228"/>
      <c r="H253" s="232">
        <v>1</v>
      </c>
      <c r="I253" s="233"/>
      <c r="J253" s="228"/>
      <c r="K253" s="228"/>
      <c r="L253" s="234"/>
      <c r="M253" s="235"/>
      <c r="N253" s="236"/>
      <c r="O253" s="236"/>
      <c r="P253" s="236"/>
      <c r="Q253" s="236"/>
      <c r="R253" s="236"/>
      <c r="S253" s="236"/>
      <c r="T253" s="23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8" t="s">
        <v>171</v>
      </c>
      <c r="AU253" s="238" t="s">
        <v>81</v>
      </c>
      <c r="AV253" s="13" t="s">
        <v>81</v>
      </c>
      <c r="AW253" s="13" t="s">
        <v>33</v>
      </c>
      <c r="AX253" s="13" t="s">
        <v>72</v>
      </c>
      <c r="AY253" s="238" t="s">
        <v>162</v>
      </c>
    </row>
    <row r="254" s="14" customFormat="1">
      <c r="A254" s="14"/>
      <c r="B254" s="239"/>
      <c r="C254" s="240"/>
      <c r="D254" s="229" t="s">
        <v>171</v>
      </c>
      <c r="E254" s="241" t="s">
        <v>937</v>
      </c>
      <c r="F254" s="242" t="s">
        <v>174</v>
      </c>
      <c r="G254" s="240"/>
      <c r="H254" s="243">
        <v>1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9" t="s">
        <v>171</v>
      </c>
      <c r="AU254" s="249" t="s">
        <v>81</v>
      </c>
      <c r="AV254" s="14" t="s">
        <v>169</v>
      </c>
      <c r="AW254" s="14" t="s">
        <v>33</v>
      </c>
      <c r="AX254" s="14" t="s">
        <v>79</v>
      </c>
      <c r="AY254" s="249" t="s">
        <v>162</v>
      </c>
    </row>
    <row r="255" s="2" customFormat="1" ht="16.5" customHeight="1">
      <c r="A255" s="39"/>
      <c r="B255" s="40"/>
      <c r="C255" s="260" t="s">
        <v>503</v>
      </c>
      <c r="D255" s="260" t="s">
        <v>330</v>
      </c>
      <c r="E255" s="261" t="s">
        <v>1147</v>
      </c>
      <c r="F255" s="262" t="s">
        <v>1148</v>
      </c>
      <c r="G255" s="263" t="s">
        <v>97</v>
      </c>
      <c r="H255" s="264">
        <v>1.0149999999999999</v>
      </c>
      <c r="I255" s="265"/>
      <c r="J255" s="266">
        <f>ROUND(I255*H255,2)</f>
        <v>0</v>
      </c>
      <c r="K255" s="262" t="s">
        <v>19</v>
      </c>
      <c r="L255" s="267"/>
      <c r="M255" s="268" t="s">
        <v>19</v>
      </c>
      <c r="N255" s="269" t="s">
        <v>43</v>
      </c>
      <c r="O255" s="85"/>
      <c r="P255" s="223">
        <f>O255*H255</f>
        <v>0</v>
      </c>
      <c r="Q255" s="223">
        <v>0.0010499999999999999</v>
      </c>
      <c r="R255" s="223">
        <f>Q255*H255</f>
        <v>0.0010657499999999999</v>
      </c>
      <c r="S255" s="223">
        <v>0</v>
      </c>
      <c r="T255" s="224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5" t="s">
        <v>201</v>
      </c>
      <c r="AT255" s="225" t="s">
        <v>330</v>
      </c>
      <c r="AU255" s="225" t="s">
        <v>81</v>
      </c>
      <c r="AY255" s="18" t="s">
        <v>162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8" t="s">
        <v>79</v>
      </c>
      <c r="BK255" s="226">
        <f>ROUND(I255*H255,2)</f>
        <v>0</v>
      </c>
      <c r="BL255" s="18" t="s">
        <v>169</v>
      </c>
      <c r="BM255" s="225" t="s">
        <v>1149</v>
      </c>
    </row>
    <row r="256" s="13" customFormat="1">
      <c r="A256" s="13"/>
      <c r="B256" s="227"/>
      <c r="C256" s="228"/>
      <c r="D256" s="229" t="s">
        <v>171</v>
      </c>
      <c r="E256" s="228"/>
      <c r="F256" s="231" t="s">
        <v>1143</v>
      </c>
      <c r="G256" s="228"/>
      <c r="H256" s="232">
        <v>1.0149999999999999</v>
      </c>
      <c r="I256" s="233"/>
      <c r="J256" s="228"/>
      <c r="K256" s="228"/>
      <c r="L256" s="234"/>
      <c r="M256" s="235"/>
      <c r="N256" s="236"/>
      <c r="O256" s="236"/>
      <c r="P256" s="236"/>
      <c r="Q256" s="236"/>
      <c r="R256" s="236"/>
      <c r="S256" s="236"/>
      <c r="T256" s="23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8" t="s">
        <v>171</v>
      </c>
      <c r="AU256" s="238" t="s">
        <v>81</v>
      </c>
      <c r="AV256" s="13" t="s">
        <v>81</v>
      </c>
      <c r="AW256" s="13" t="s">
        <v>4</v>
      </c>
      <c r="AX256" s="13" t="s">
        <v>79</v>
      </c>
      <c r="AY256" s="238" t="s">
        <v>162</v>
      </c>
    </row>
    <row r="257" s="2" customFormat="1">
      <c r="A257" s="39"/>
      <c r="B257" s="40"/>
      <c r="C257" s="214" t="s">
        <v>507</v>
      </c>
      <c r="D257" s="214" t="s">
        <v>164</v>
      </c>
      <c r="E257" s="215" t="s">
        <v>1150</v>
      </c>
      <c r="F257" s="216" t="s">
        <v>1151</v>
      </c>
      <c r="G257" s="217" t="s">
        <v>97</v>
      </c>
      <c r="H257" s="218">
        <v>19.5</v>
      </c>
      <c r="I257" s="219"/>
      <c r="J257" s="220">
        <f>ROUND(I257*H257,2)</f>
        <v>0</v>
      </c>
      <c r="K257" s="216" t="s">
        <v>168</v>
      </c>
      <c r="L257" s="45"/>
      <c r="M257" s="221" t="s">
        <v>19</v>
      </c>
      <c r="N257" s="222" t="s">
        <v>43</v>
      </c>
      <c r="O257" s="85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5" t="s">
        <v>169</v>
      </c>
      <c r="AT257" s="225" t="s">
        <v>164</v>
      </c>
      <c r="AU257" s="225" t="s">
        <v>81</v>
      </c>
      <c r="AY257" s="18" t="s">
        <v>162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8" t="s">
        <v>79</v>
      </c>
      <c r="BK257" s="226">
        <f>ROUND(I257*H257,2)</f>
        <v>0</v>
      </c>
      <c r="BL257" s="18" t="s">
        <v>169</v>
      </c>
      <c r="BM257" s="225" t="s">
        <v>1152</v>
      </c>
    </row>
    <row r="258" s="13" customFormat="1">
      <c r="A258" s="13"/>
      <c r="B258" s="227"/>
      <c r="C258" s="228"/>
      <c r="D258" s="229" t="s">
        <v>171</v>
      </c>
      <c r="E258" s="230" t="s">
        <v>19</v>
      </c>
      <c r="F258" s="231" t="s">
        <v>922</v>
      </c>
      <c r="G258" s="228"/>
      <c r="H258" s="232">
        <v>19.5</v>
      </c>
      <c r="I258" s="233"/>
      <c r="J258" s="228"/>
      <c r="K258" s="228"/>
      <c r="L258" s="234"/>
      <c r="M258" s="235"/>
      <c r="N258" s="236"/>
      <c r="O258" s="236"/>
      <c r="P258" s="236"/>
      <c r="Q258" s="236"/>
      <c r="R258" s="236"/>
      <c r="S258" s="236"/>
      <c r="T258" s="23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8" t="s">
        <v>171</v>
      </c>
      <c r="AU258" s="238" t="s">
        <v>81</v>
      </c>
      <c r="AV258" s="13" t="s">
        <v>81</v>
      </c>
      <c r="AW258" s="13" t="s">
        <v>33</v>
      </c>
      <c r="AX258" s="13" t="s">
        <v>72</v>
      </c>
      <c r="AY258" s="238" t="s">
        <v>162</v>
      </c>
    </row>
    <row r="259" s="14" customFormat="1">
      <c r="A259" s="14"/>
      <c r="B259" s="239"/>
      <c r="C259" s="240"/>
      <c r="D259" s="229" t="s">
        <v>171</v>
      </c>
      <c r="E259" s="241" t="s">
        <v>920</v>
      </c>
      <c r="F259" s="242" t="s">
        <v>174</v>
      </c>
      <c r="G259" s="240"/>
      <c r="H259" s="243">
        <v>19.5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9" t="s">
        <v>171</v>
      </c>
      <c r="AU259" s="249" t="s">
        <v>81</v>
      </c>
      <c r="AV259" s="14" t="s">
        <v>169</v>
      </c>
      <c r="AW259" s="14" t="s">
        <v>33</v>
      </c>
      <c r="AX259" s="14" t="s">
        <v>79</v>
      </c>
      <c r="AY259" s="249" t="s">
        <v>162</v>
      </c>
    </row>
    <row r="260" s="2" customFormat="1" ht="16.5" customHeight="1">
      <c r="A260" s="39"/>
      <c r="B260" s="40"/>
      <c r="C260" s="260" t="s">
        <v>511</v>
      </c>
      <c r="D260" s="260" t="s">
        <v>330</v>
      </c>
      <c r="E260" s="261" t="s">
        <v>1153</v>
      </c>
      <c r="F260" s="262" t="s">
        <v>1154</v>
      </c>
      <c r="G260" s="263" t="s">
        <v>97</v>
      </c>
      <c r="H260" s="264">
        <v>19.792999999999999</v>
      </c>
      <c r="I260" s="265"/>
      <c r="J260" s="266">
        <f>ROUND(I260*H260,2)</f>
        <v>0</v>
      </c>
      <c r="K260" s="262" t="s">
        <v>19</v>
      </c>
      <c r="L260" s="267"/>
      <c r="M260" s="268" t="s">
        <v>19</v>
      </c>
      <c r="N260" s="269" t="s">
        <v>43</v>
      </c>
      <c r="O260" s="85"/>
      <c r="P260" s="223">
        <f>O260*H260</f>
        <v>0</v>
      </c>
      <c r="Q260" s="223">
        <v>0.0021199999999999999</v>
      </c>
      <c r="R260" s="223">
        <f>Q260*H260</f>
        <v>0.041961159999999997</v>
      </c>
      <c r="S260" s="223">
        <v>0</v>
      </c>
      <c r="T260" s="224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5" t="s">
        <v>201</v>
      </c>
      <c r="AT260" s="225" t="s">
        <v>330</v>
      </c>
      <c r="AU260" s="225" t="s">
        <v>81</v>
      </c>
      <c r="AY260" s="18" t="s">
        <v>162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8" t="s">
        <v>79</v>
      </c>
      <c r="BK260" s="226">
        <f>ROUND(I260*H260,2)</f>
        <v>0</v>
      </c>
      <c r="BL260" s="18" t="s">
        <v>169</v>
      </c>
      <c r="BM260" s="225" t="s">
        <v>1155</v>
      </c>
    </row>
    <row r="261" s="13" customFormat="1">
      <c r="A261" s="13"/>
      <c r="B261" s="227"/>
      <c r="C261" s="228"/>
      <c r="D261" s="229" t="s">
        <v>171</v>
      </c>
      <c r="E261" s="228"/>
      <c r="F261" s="231" t="s">
        <v>1156</v>
      </c>
      <c r="G261" s="228"/>
      <c r="H261" s="232">
        <v>19.792999999999999</v>
      </c>
      <c r="I261" s="233"/>
      <c r="J261" s="228"/>
      <c r="K261" s="228"/>
      <c r="L261" s="234"/>
      <c r="M261" s="235"/>
      <c r="N261" s="236"/>
      <c r="O261" s="236"/>
      <c r="P261" s="236"/>
      <c r="Q261" s="236"/>
      <c r="R261" s="236"/>
      <c r="S261" s="236"/>
      <c r="T261" s="23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8" t="s">
        <v>171</v>
      </c>
      <c r="AU261" s="238" t="s">
        <v>81</v>
      </c>
      <c r="AV261" s="13" t="s">
        <v>81</v>
      </c>
      <c r="AW261" s="13" t="s">
        <v>4</v>
      </c>
      <c r="AX261" s="13" t="s">
        <v>79</v>
      </c>
      <c r="AY261" s="238" t="s">
        <v>162</v>
      </c>
    </row>
    <row r="262" s="2" customFormat="1">
      <c r="A262" s="39"/>
      <c r="B262" s="40"/>
      <c r="C262" s="214" t="s">
        <v>515</v>
      </c>
      <c r="D262" s="214" t="s">
        <v>164</v>
      </c>
      <c r="E262" s="215" t="s">
        <v>1157</v>
      </c>
      <c r="F262" s="216" t="s">
        <v>1158</v>
      </c>
      <c r="G262" s="217" t="s">
        <v>208</v>
      </c>
      <c r="H262" s="218">
        <v>3</v>
      </c>
      <c r="I262" s="219"/>
      <c r="J262" s="220">
        <f>ROUND(I262*H262,2)</f>
        <v>0</v>
      </c>
      <c r="K262" s="216" t="s">
        <v>168</v>
      </c>
      <c r="L262" s="45"/>
      <c r="M262" s="221" t="s">
        <v>19</v>
      </c>
      <c r="N262" s="222" t="s">
        <v>43</v>
      </c>
      <c r="O262" s="85"/>
      <c r="P262" s="223">
        <f>O262*H262</f>
        <v>0</v>
      </c>
      <c r="Q262" s="223">
        <v>0</v>
      </c>
      <c r="R262" s="223">
        <f>Q262*H262</f>
        <v>0</v>
      </c>
      <c r="S262" s="223">
        <v>0</v>
      </c>
      <c r="T262" s="224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5" t="s">
        <v>169</v>
      </c>
      <c r="AT262" s="225" t="s">
        <v>164</v>
      </c>
      <c r="AU262" s="225" t="s">
        <v>81</v>
      </c>
      <c r="AY262" s="18" t="s">
        <v>162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8" t="s">
        <v>79</v>
      </c>
      <c r="BK262" s="226">
        <f>ROUND(I262*H262,2)</f>
        <v>0</v>
      </c>
      <c r="BL262" s="18" t="s">
        <v>169</v>
      </c>
      <c r="BM262" s="225" t="s">
        <v>1159</v>
      </c>
    </row>
    <row r="263" s="2" customFormat="1" ht="16.5" customHeight="1">
      <c r="A263" s="39"/>
      <c r="B263" s="40"/>
      <c r="C263" s="260" t="s">
        <v>519</v>
      </c>
      <c r="D263" s="260" t="s">
        <v>330</v>
      </c>
      <c r="E263" s="261" t="s">
        <v>1160</v>
      </c>
      <c r="F263" s="262" t="s">
        <v>1161</v>
      </c>
      <c r="G263" s="263" t="s">
        <v>208</v>
      </c>
      <c r="H263" s="264">
        <v>3</v>
      </c>
      <c r="I263" s="265"/>
      <c r="J263" s="266">
        <f>ROUND(I263*H263,2)</f>
        <v>0</v>
      </c>
      <c r="K263" s="262" t="s">
        <v>168</v>
      </c>
      <c r="L263" s="267"/>
      <c r="M263" s="268" t="s">
        <v>19</v>
      </c>
      <c r="N263" s="269" t="s">
        <v>43</v>
      </c>
      <c r="O263" s="85"/>
      <c r="P263" s="223">
        <f>O263*H263</f>
        <v>0</v>
      </c>
      <c r="Q263" s="223">
        <v>0.00038999999999999999</v>
      </c>
      <c r="R263" s="223">
        <f>Q263*H263</f>
        <v>0.00117</v>
      </c>
      <c r="S263" s="223">
        <v>0</v>
      </c>
      <c r="T263" s="224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5" t="s">
        <v>201</v>
      </c>
      <c r="AT263" s="225" t="s">
        <v>330</v>
      </c>
      <c r="AU263" s="225" t="s">
        <v>81</v>
      </c>
      <c r="AY263" s="18" t="s">
        <v>162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8" t="s">
        <v>79</v>
      </c>
      <c r="BK263" s="226">
        <f>ROUND(I263*H263,2)</f>
        <v>0</v>
      </c>
      <c r="BL263" s="18" t="s">
        <v>169</v>
      </c>
      <c r="BM263" s="225" t="s">
        <v>1162</v>
      </c>
    </row>
    <row r="264" s="2" customFormat="1">
      <c r="A264" s="39"/>
      <c r="B264" s="40"/>
      <c r="C264" s="214" t="s">
        <v>523</v>
      </c>
      <c r="D264" s="214" t="s">
        <v>164</v>
      </c>
      <c r="E264" s="215" t="s">
        <v>1163</v>
      </c>
      <c r="F264" s="216" t="s">
        <v>1164</v>
      </c>
      <c r="G264" s="217" t="s">
        <v>208</v>
      </c>
      <c r="H264" s="218">
        <v>1</v>
      </c>
      <c r="I264" s="219"/>
      <c r="J264" s="220">
        <f>ROUND(I264*H264,2)</f>
        <v>0</v>
      </c>
      <c r="K264" s="216" t="s">
        <v>168</v>
      </c>
      <c r="L264" s="45"/>
      <c r="M264" s="221" t="s">
        <v>19</v>
      </c>
      <c r="N264" s="222" t="s">
        <v>43</v>
      </c>
      <c r="O264" s="85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5" t="s">
        <v>169</v>
      </c>
      <c r="AT264" s="225" t="s">
        <v>164</v>
      </c>
      <c r="AU264" s="225" t="s">
        <v>81</v>
      </c>
      <c r="AY264" s="18" t="s">
        <v>162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8" t="s">
        <v>79</v>
      </c>
      <c r="BK264" s="226">
        <f>ROUND(I264*H264,2)</f>
        <v>0</v>
      </c>
      <c r="BL264" s="18" t="s">
        <v>169</v>
      </c>
      <c r="BM264" s="225" t="s">
        <v>1165</v>
      </c>
    </row>
    <row r="265" s="2" customFormat="1" ht="16.5" customHeight="1">
      <c r="A265" s="39"/>
      <c r="B265" s="40"/>
      <c r="C265" s="260" t="s">
        <v>528</v>
      </c>
      <c r="D265" s="260" t="s">
        <v>330</v>
      </c>
      <c r="E265" s="261" t="s">
        <v>1166</v>
      </c>
      <c r="F265" s="262" t="s">
        <v>1167</v>
      </c>
      <c r="G265" s="263" t="s">
        <v>208</v>
      </c>
      <c r="H265" s="264">
        <v>1</v>
      </c>
      <c r="I265" s="265"/>
      <c r="J265" s="266">
        <f>ROUND(I265*H265,2)</f>
        <v>0</v>
      </c>
      <c r="K265" s="262" t="s">
        <v>168</v>
      </c>
      <c r="L265" s="267"/>
      <c r="M265" s="268" t="s">
        <v>19</v>
      </c>
      <c r="N265" s="269" t="s">
        <v>43</v>
      </c>
      <c r="O265" s="85"/>
      <c r="P265" s="223">
        <f>O265*H265</f>
        <v>0</v>
      </c>
      <c r="Q265" s="223">
        <v>0.00084000000000000003</v>
      </c>
      <c r="R265" s="223">
        <f>Q265*H265</f>
        <v>0.00084000000000000003</v>
      </c>
      <c r="S265" s="223">
        <v>0</v>
      </c>
      <c r="T265" s="22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5" t="s">
        <v>201</v>
      </c>
      <c r="AT265" s="225" t="s">
        <v>330</v>
      </c>
      <c r="AU265" s="225" t="s">
        <v>81</v>
      </c>
      <c r="AY265" s="18" t="s">
        <v>162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8" t="s">
        <v>79</v>
      </c>
      <c r="BK265" s="226">
        <f>ROUND(I265*H265,2)</f>
        <v>0</v>
      </c>
      <c r="BL265" s="18" t="s">
        <v>169</v>
      </c>
      <c r="BM265" s="225" t="s">
        <v>1168</v>
      </c>
    </row>
    <row r="266" s="2" customFormat="1" ht="16.5" customHeight="1">
      <c r="A266" s="39"/>
      <c r="B266" s="40"/>
      <c r="C266" s="214" t="s">
        <v>532</v>
      </c>
      <c r="D266" s="214" t="s">
        <v>164</v>
      </c>
      <c r="E266" s="215" t="s">
        <v>1169</v>
      </c>
      <c r="F266" s="216" t="s">
        <v>1170</v>
      </c>
      <c r="G266" s="217" t="s">
        <v>208</v>
      </c>
      <c r="H266" s="218">
        <v>2</v>
      </c>
      <c r="I266" s="219"/>
      <c r="J266" s="220">
        <f>ROUND(I266*H266,2)</f>
        <v>0</v>
      </c>
      <c r="K266" s="216" t="s">
        <v>168</v>
      </c>
      <c r="L266" s="45"/>
      <c r="M266" s="221" t="s">
        <v>19</v>
      </c>
      <c r="N266" s="222" t="s">
        <v>43</v>
      </c>
      <c r="O266" s="85"/>
      <c r="P266" s="223">
        <f>O266*H266</f>
        <v>0</v>
      </c>
      <c r="Q266" s="223">
        <v>0.00024000000000000001</v>
      </c>
      <c r="R266" s="223">
        <f>Q266*H266</f>
        <v>0.00048000000000000001</v>
      </c>
      <c r="S266" s="223">
        <v>0</v>
      </c>
      <c r="T266" s="224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5" t="s">
        <v>169</v>
      </c>
      <c r="AT266" s="225" t="s">
        <v>164</v>
      </c>
      <c r="AU266" s="225" t="s">
        <v>81</v>
      </c>
      <c r="AY266" s="18" t="s">
        <v>162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8" t="s">
        <v>79</v>
      </c>
      <c r="BK266" s="226">
        <f>ROUND(I266*H266,2)</f>
        <v>0</v>
      </c>
      <c r="BL266" s="18" t="s">
        <v>169</v>
      </c>
      <c r="BM266" s="225" t="s">
        <v>1171</v>
      </c>
    </row>
    <row r="267" s="2" customFormat="1" ht="16.5" customHeight="1">
      <c r="A267" s="39"/>
      <c r="B267" s="40"/>
      <c r="C267" s="260" t="s">
        <v>536</v>
      </c>
      <c r="D267" s="260" t="s">
        <v>330</v>
      </c>
      <c r="E267" s="261" t="s">
        <v>1172</v>
      </c>
      <c r="F267" s="262" t="s">
        <v>1173</v>
      </c>
      <c r="G267" s="263" t="s">
        <v>208</v>
      </c>
      <c r="H267" s="264">
        <v>2</v>
      </c>
      <c r="I267" s="265"/>
      <c r="J267" s="266">
        <f>ROUND(I267*H267,2)</f>
        <v>0</v>
      </c>
      <c r="K267" s="262" t="s">
        <v>19</v>
      </c>
      <c r="L267" s="267"/>
      <c r="M267" s="268" t="s">
        <v>19</v>
      </c>
      <c r="N267" s="269" t="s">
        <v>43</v>
      </c>
      <c r="O267" s="85"/>
      <c r="P267" s="223">
        <f>O267*H267</f>
        <v>0</v>
      </c>
      <c r="Q267" s="223">
        <v>0.00032000000000000003</v>
      </c>
      <c r="R267" s="223">
        <f>Q267*H267</f>
        <v>0.00064000000000000005</v>
      </c>
      <c r="S267" s="223">
        <v>0</v>
      </c>
      <c r="T267" s="224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5" t="s">
        <v>201</v>
      </c>
      <c r="AT267" s="225" t="s">
        <v>330</v>
      </c>
      <c r="AU267" s="225" t="s">
        <v>81</v>
      </c>
      <c r="AY267" s="18" t="s">
        <v>162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8" t="s">
        <v>79</v>
      </c>
      <c r="BK267" s="226">
        <f>ROUND(I267*H267,2)</f>
        <v>0</v>
      </c>
      <c r="BL267" s="18" t="s">
        <v>169</v>
      </c>
      <c r="BM267" s="225" t="s">
        <v>1174</v>
      </c>
    </row>
    <row r="268" s="2" customFormat="1" ht="16.5" customHeight="1">
      <c r="A268" s="39"/>
      <c r="B268" s="40"/>
      <c r="C268" s="260" t="s">
        <v>542</v>
      </c>
      <c r="D268" s="260" t="s">
        <v>330</v>
      </c>
      <c r="E268" s="261" t="s">
        <v>1175</v>
      </c>
      <c r="F268" s="262" t="s">
        <v>1176</v>
      </c>
      <c r="G268" s="263" t="s">
        <v>208</v>
      </c>
      <c r="H268" s="264">
        <v>2</v>
      </c>
      <c r="I268" s="265"/>
      <c r="J268" s="266">
        <f>ROUND(I268*H268,2)</f>
        <v>0</v>
      </c>
      <c r="K268" s="262" t="s">
        <v>19</v>
      </c>
      <c r="L268" s="267"/>
      <c r="M268" s="268" t="s">
        <v>19</v>
      </c>
      <c r="N268" s="269" t="s">
        <v>43</v>
      </c>
      <c r="O268" s="85"/>
      <c r="P268" s="223">
        <f>O268*H268</f>
        <v>0</v>
      </c>
      <c r="Q268" s="223">
        <v>0.00036000000000000002</v>
      </c>
      <c r="R268" s="223">
        <f>Q268*H268</f>
        <v>0.00072000000000000005</v>
      </c>
      <c r="S268" s="223">
        <v>0</v>
      </c>
      <c r="T268" s="224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5" t="s">
        <v>201</v>
      </c>
      <c r="AT268" s="225" t="s">
        <v>330</v>
      </c>
      <c r="AU268" s="225" t="s">
        <v>81</v>
      </c>
      <c r="AY268" s="18" t="s">
        <v>162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8" t="s">
        <v>79</v>
      </c>
      <c r="BK268" s="226">
        <f>ROUND(I268*H268,2)</f>
        <v>0</v>
      </c>
      <c r="BL268" s="18" t="s">
        <v>169</v>
      </c>
      <c r="BM268" s="225" t="s">
        <v>1177</v>
      </c>
    </row>
    <row r="269" s="2" customFormat="1" ht="16.5" customHeight="1">
      <c r="A269" s="39"/>
      <c r="B269" s="40"/>
      <c r="C269" s="214" t="s">
        <v>547</v>
      </c>
      <c r="D269" s="214" t="s">
        <v>164</v>
      </c>
      <c r="E269" s="215" t="s">
        <v>1178</v>
      </c>
      <c r="F269" s="216" t="s">
        <v>1179</v>
      </c>
      <c r="G269" s="217" t="s">
        <v>208</v>
      </c>
      <c r="H269" s="218">
        <v>10</v>
      </c>
      <c r="I269" s="219"/>
      <c r="J269" s="220">
        <f>ROUND(I269*H269,2)</f>
        <v>0</v>
      </c>
      <c r="K269" s="216" t="s">
        <v>168</v>
      </c>
      <c r="L269" s="45"/>
      <c r="M269" s="221" t="s">
        <v>19</v>
      </c>
      <c r="N269" s="222" t="s">
        <v>43</v>
      </c>
      <c r="O269" s="85"/>
      <c r="P269" s="223">
        <f>O269*H269</f>
        <v>0</v>
      </c>
      <c r="Q269" s="223">
        <v>0.00038000000000000002</v>
      </c>
      <c r="R269" s="223">
        <f>Q269*H269</f>
        <v>0.0038000000000000004</v>
      </c>
      <c r="S269" s="223">
        <v>0</v>
      </c>
      <c r="T269" s="224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5" t="s">
        <v>169</v>
      </c>
      <c r="AT269" s="225" t="s">
        <v>164</v>
      </c>
      <c r="AU269" s="225" t="s">
        <v>81</v>
      </c>
      <c r="AY269" s="18" t="s">
        <v>162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8" t="s">
        <v>79</v>
      </c>
      <c r="BK269" s="226">
        <f>ROUND(I269*H269,2)</f>
        <v>0</v>
      </c>
      <c r="BL269" s="18" t="s">
        <v>169</v>
      </c>
      <c r="BM269" s="225" t="s">
        <v>1180</v>
      </c>
    </row>
    <row r="270" s="2" customFormat="1" ht="16.5" customHeight="1">
      <c r="A270" s="39"/>
      <c r="B270" s="40"/>
      <c r="C270" s="260" t="s">
        <v>554</v>
      </c>
      <c r="D270" s="260" t="s">
        <v>330</v>
      </c>
      <c r="E270" s="261" t="s">
        <v>1181</v>
      </c>
      <c r="F270" s="262" t="s">
        <v>1182</v>
      </c>
      <c r="G270" s="263" t="s">
        <v>208</v>
      </c>
      <c r="H270" s="264">
        <v>10</v>
      </c>
      <c r="I270" s="265"/>
      <c r="J270" s="266">
        <f>ROUND(I270*H270,2)</f>
        <v>0</v>
      </c>
      <c r="K270" s="262" t="s">
        <v>19</v>
      </c>
      <c r="L270" s="267"/>
      <c r="M270" s="268" t="s">
        <v>19</v>
      </c>
      <c r="N270" s="269" t="s">
        <v>43</v>
      </c>
      <c r="O270" s="85"/>
      <c r="P270" s="223">
        <f>O270*H270</f>
        <v>0</v>
      </c>
      <c r="Q270" s="223">
        <v>0.00055000000000000003</v>
      </c>
      <c r="R270" s="223">
        <f>Q270*H270</f>
        <v>0.0055000000000000005</v>
      </c>
      <c r="S270" s="223">
        <v>0</v>
      </c>
      <c r="T270" s="22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5" t="s">
        <v>201</v>
      </c>
      <c r="AT270" s="225" t="s">
        <v>330</v>
      </c>
      <c r="AU270" s="225" t="s">
        <v>81</v>
      </c>
      <c r="AY270" s="18" t="s">
        <v>162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8" t="s">
        <v>79</v>
      </c>
      <c r="BK270" s="226">
        <f>ROUND(I270*H270,2)</f>
        <v>0</v>
      </c>
      <c r="BL270" s="18" t="s">
        <v>169</v>
      </c>
      <c r="BM270" s="225" t="s">
        <v>1183</v>
      </c>
    </row>
    <row r="271" s="2" customFormat="1" ht="16.5" customHeight="1">
      <c r="A271" s="39"/>
      <c r="B271" s="40"/>
      <c r="C271" s="260" t="s">
        <v>559</v>
      </c>
      <c r="D271" s="260" t="s">
        <v>330</v>
      </c>
      <c r="E271" s="261" t="s">
        <v>1184</v>
      </c>
      <c r="F271" s="262" t="s">
        <v>1185</v>
      </c>
      <c r="G271" s="263" t="s">
        <v>208</v>
      </c>
      <c r="H271" s="264">
        <v>12</v>
      </c>
      <c r="I271" s="265"/>
      <c r="J271" s="266">
        <f>ROUND(I271*H271,2)</f>
        <v>0</v>
      </c>
      <c r="K271" s="262" t="s">
        <v>19</v>
      </c>
      <c r="L271" s="267"/>
      <c r="M271" s="268" t="s">
        <v>19</v>
      </c>
      <c r="N271" s="269" t="s">
        <v>43</v>
      </c>
      <c r="O271" s="85"/>
      <c r="P271" s="223">
        <f>O271*H271</f>
        <v>0</v>
      </c>
      <c r="Q271" s="223">
        <v>0.00032000000000000003</v>
      </c>
      <c r="R271" s="223">
        <f>Q271*H271</f>
        <v>0.0038400000000000005</v>
      </c>
      <c r="S271" s="223">
        <v>0</v>
      </c>
      <c r="T271" s="22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5" t="s">
        <v>201</v>
      </c>
      <c r="AT271" s="225" t="s">
        <v>330</v>
      </c>
      <c r="AU271" s="225" t="s">
        <v>81</v>
      </c>
      <c r="AY271" s="18" t="s">
        <v>162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8" t="s">
        <v>79</v>
      </c>
      <c r="BK271" s="226">
        <f>ROUND(I271*H271,2)</f>
        <v>0</v>
      </c>
      <c r="BL271" s="18" t="s">
        <v>169</v>
      </c>
      <c r="BM271" s="225" t="s">
        <v>1186</v>
      </c>
    </row>
    <row r="272" s="2" customFormat="1" ht="16.5" customHeight="1">
      <c r="A272" s="39"/>
      <c r="B272" s="40"/>
      <c r="C272" s="214" t="s">
        <v>563</v>
      </c>
      <c r="D272" s="214" t="s">
        <v>164</v>
      </c>
      <c r="E272" s="215" t="s">
        <v>1187</v>
      </c>
      <c r="F272" s="216" t="s">
        <v>1188</v>
      </c>
      <c r="G272" s="217" t="s">
        <v>208</v>
      </c>
      <c r="H272" s="218">
        <v>14</v>
      </c>
      <c r="I272" s="219"/>
      <c r="J272" s="220">
        <f>ROUND(I272*H272,2)</f>
        <v>0</v>
      </c>
      <c r="K272" s="216" t="s">
        <v>168</v>
      </c>
      <c r="L272" s="45"/>
      <c r="M272" s="221" t="s">
        <v>19</v>
      </c>
      <c r="N272" s="222" t="s">
        <v>43</v>
      </c>
      <c r="O272" s="85"/>
      <c r="P272" s="223">
        <f>O272*H272</f>
        <v>0</v>
      </c>
      <c r="Q272" s="223">
        <v>0.00067000000000000002</v>
      </c>
      <c r="R272" s="223">
        <f>Q272*H272</f>
        <v>0.0093799999999999994</v>
      </c>
      <c r="S272" s="223">
        <v>0</v>
      </c>
      <c r="T272" s="224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5" t="s">
        <v>169</v>
      </c>
      <c r="AT272" s="225" t="s">
        <v>164</v>
      </c>
      <c r="AU272" s="225" t="s">
        <v>81</v>
      </c>
      <c r="AY272" s="18" t="s">
        <v>162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8" t="s">
        <v>79</v>
      </c>
      <c r="BK272" s="226">
        <f>ROUND(I272*H272,2)</f>
        <v>0</v>
      </c>
      <c r="BL272" s="18" t="s">
        <v>169</v>
      </c>
      <c r="BM272" s="225" t="s">
        <v>1189</v>
      </c>
    </row>
    <row r="273" s="2" customFormat="1" ht="16.5" customHeight="1">
      <c r="A273" s="39"/>
      <c r="B273" s="40"/>
      <c r="C273" s="260" t="s">
        <v>567</v>
      </c>
      <c r="D273" s="260" t="s">
        <v>330</v>
      </c>
      <c r="E273" s="261" t="s">
        <v>1190</v>
      </c>
      <c r="F273" s="262" t="s">
        <v>1191</v>
      </c>
      <c r="G273" s="263" t="s">
        <v>208</v>
      </c>
      <c r="H273" s="264">
        <v>14</v>
      </c>
      <c r="I273" s="265"/>
      <c r="J273" s="266">
        <f>ROUND(I273*H273,2)</f>
        <v>0</v>
      </c>
      <c r="K273" s="262" t="s">
        <v>19</v>
      </c>
      <c r="L273" s="267"/>
      <c r="M273" s="268" t="s">
        <v>19</v>
      </c>
      <c r="N273" s="269" t="s">
        <v>43</v>
      </c>
      <c r="O273" s="85"/>
      <c r="P273" s="223">
        <f>O273*H273</f>
        <v>0</v>
      </c>
      <c r="Q273" s="223">
        <v>0.00050000000000000001</v>
      </c>
      <c r="R273" s="223">
        <f>Q273*H273</f>
        <v>0.0070000000000000001</v>
      </c>
      <c r="S273" s="223">
        <v>0</v>
      </c>
      <c r="T273" s="22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5" t="s">
        <v>201</v>
      </c>
      <c r="AT273" s="225" t="s">
        <v>330</v>
      </c>
      <c r="AU273" s="225" t="s">
        <v>81</v>
      </c>
      <c r="AY273" s="18" t="s">
        <v>162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8" t="s">
        <v>79</v>
      </c>
      <c r="BK273" s="226">
        <f>ROUND(I273*H273,2)</f>
        <v>0</v>
      </c>
      <c r="BL273" s="18" t="s">
        <v>169</v>
      </c>
      <c r="BM273" s="225" t="s">
        <v>1192</v>
      </c>
    </row>
    <row r="274" s="2" customFormat="1" ht="16.5" customHeight="1">
      <c r="A274" s="39"/>
      <c r="B274" s="40"/>
      <c r="C274" s="260" t="s">
        <v>571</v>
      </c>
      <c r="D274" s="260" t="s">
        <v>330</v>
      </c>
      <c r="E274" s="261" t="s">
        <v>1193</v>
      </c>
      <c r="F274" s="262" t="s">
        <v>1194</v>
      </c>
      <c r="G274" s="263" t="s">
        <v>208</v>
      </c>
      <c r="H274" s="264">
        <v>14</v>
      </c>
      <c r="I274" s="265"/>
      <c r="J274" s="266">
        <f>ROUND(I274*H274,2)</f>
        <v>0</v>
      </c>
      <c r="K274" s="262" t="s">
        <v>19</v>
      </c>
      <c r="L274" s="267"/>
      <c r="M274" s="268" t="s">
        <v>19</v>
      </c>
      <c r="N274" s="269" t="s">
        <v>43</v>
      </c>
      <c r="O274" s="85"/>
      <c r="P274" s="223">
        <f>O274*H274</f>
        <v>0</v>
      </c>
      <c r="Q274" s="223">
        <v>0.0010300000000000001</v>
      </c>
      <c r="R274" s="223">
        <f>Q274*H274</f>
        <v>0.014420000000000002</v>
      </c>
      <c r="S274" s="223">
        <v>0</v>
      </c>
      <c r="T274" s="224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5" t="s">
        <v>201</v>
      </c>
      <c r="AT274" s="225" t="s">
        <v>330</v>
      </c>
      <c r="AU274" s="225" t="s">
        <v>81</v>
      </c>
      <c r="AY274" s="18" t="s">
        <v>162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8" t="s">
        <v>79</v>
      </c>
      <c r="BK274" s="226">
        <f>ROUND(I274*H274,2)</f>
        <v>0</v>
      </c>
      <c r="BL274" s="18" t="s">
        <v>169</v>
      </c>
      <c r="BM274" s="225" t="s">
        <v>1195</v>
      </c>
    </row>
    <row r="275" s="2" customFormat="1" ht="16.5" customHeight="1">
      <c r="A275" s="39"/>
      <c r="B275" s="40"/>
      <c r="C275" s="260" t="s">
        <v>575</v>
      </c>
      <c r="D275" s="260" t="s">
        <v>330</v>
      </c>
      <c r="E275" s="261" t="s">
        <v>1196</v>
      </c>
      <c r="F275" s="262" t="s">
        <v>1197</v>
      </c>
      <c r="G275" s="263" t="s">
        <v>208</v>
      </c>
      <c r="H275" s="264">
        <v>14</v>
      </c>
      <c r="I275" s="265"/>
      <c r="J275" s="266">
        <f>ROUND(I275*H275,2)</f>
        <v>0</v>
      </c>
      <c r="K275" s="262" t="s">
        <v>19</v>
      </c>
      <c r="L275" s="267"/>
      <c r="M275" s="268" t="s">
        <v>19</v>
      </c>
      <c r="N275" s="269" t="s">
        <v>43</v>
      </c>
      <c r="O275" s="85"/>
      <c r="P275" s="223">
        <f>O275*H275</f>
        <v>0</v>
      </c>
      <c r="Q275" s="223">
        <v>0.001</v>
      </c>
      <c r="R275" s="223">
        <f>Q275*H275</f>
        <v>0.014</v>
      </c>
      <c r="S275" s="223">
        <v>0</v>
      </c>
      <c r="T275" s="22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5" t="s">
        <v>201</v>
      </c>
      <c r="AT275" s="225" t="s">
        <v>330</v>
      </c>
      <c r="AU275" s="225" t="s">
        <v>81</v>
      </c>
      <c r="AY275" s="18" t="s">
        <v>162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8" t="s">
        <v>79</v>
      </c>
      <c r="BK275" s="226">
        <f>ROUND(I275*H275,2)</f>
        <v>0</v>
      </c>
      <c r="BL275" s="18" t="s">
        <v>169</v>
      </c>
      <c r="BM275" s="225" t="s">
        <v>1198</v>
      </c>
    </row>
    <row r="276" s="2" customFormat="1" ht="16.5" customHeight="1">
      <c r="A276" s="39"/>
      <c r="B276" s="40"/>
      <c r="C276" s="260" t="s">
        <v>579</v>
      </c>
      <c r="D276" s="260" t="s">
        <v>330</v>
      </c>
      <c r="E276" s="261" t="s">
        <v>1199</v>
      </c>
      <c r="F276" s="262" t="s">
        <v>1200</v>
      </c>
      <c r="G276" s="263" t="s">
        <v>208</v>
      </c>
      <c r="H276" s="264">
        <v>14</v>
      </c>
      <c r="I276" s="265"/>
      <c r="J276" s="266">
        <f>ROUND(I276*H276,2)</f>
        <v>0</v>
      </c>
      <c r="K276" s="262" t="s">
        <v>19</v>
      </c>
      <c r="L276" s="267"/>
      <c r="M276" s="268" t="s">
        <v>19</v>
      </c>
      <c r="N276" s="269" t="s">
        <v>43</v>
      </c>
      <c r="O276" s="85"/>
      <c r="P276" s="223">
        <f>O276*H276</f>
        <v>0</v>
      </c>
      <c r="Q276" s="223">
        <v>0.00063000000000000003</v>
      </c>
      <c r="R276" s="223">
        <f>Q276*H276</f>
        <v>0.0088199999999999997</v>
      </c>
      <c r="S276" s="223">
        <v>0</v>
      </c>
      <c r="T276" s="224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5" t="s">
        <v>201</v>
      </c>
      <c r="AT276" s="225" t="s">
        <v>330</v>
      </c>
      <c r="AU276" s="225" t="s">
        <v>81</v>
      </c>
      <c r="AY276" s="18" t="s">
        <v>162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8" t="s">
        <v>79</v>
      </c>
      <c r="BK276" s="226">
        <f>ROUND(I276*H276,2)</f>
        <v>0</v>
      </c>
      <c r="BL276" s="18" t="s">
        <v>169</v>
      </c>
      <c r="BM276" s="225" t="s">
        <v>1201</v>
      </c>
    </row>
    <row r="277" s="2" customFormat="1" ht="16.5" customHeight="1">
      <c r="A277" s="39"/>
      <c r="B277" s="40"/>
      <c r="C277" s="214" t="s">
        <v>583</v>
      </c>
      <c r="D277" s="214" t="s">
        <v>164</v>
      </c>
      <c r="E277" s="215" t="s">
        <v>1202</v>
      </c>
      <c r="F277" s="216" t="s">
        <v>1203</v>
      </c>
      <c r="G277" s="217" t="s">
        <v>208</v>
      </c>
      <c r="H277" s="218">
        <v>1</v>
      </c>
      <c r="I277" s="219"/>
      <c r="J277" s="220">
        <f>ROUND(I277*H277,2)</f>
        <v>0</v>
      </c>
      <c r="K277" s="216" t="s">
        <v>168</v>
      </c>
      <c r="L277" s="45"/>
      <c r="M277" s="221" t="s">
        <v>19</v>
      </c>
      <c r="N277" s="222" t="s">
        <v>43</v>
      </c>
      <c r="O277" s="85"/>
      <c r="P277" s="223">
        <f>O277*H277</f>
        <v>0</v>
      </c>
      <c r="Q277" s="223">
        <v>0.00088999999999999995</v>
      </c>
      <c r="R277" s="223">
        <f>Q277*H277</f>
        <v>0.00088999999999999995</v>
      </c>
      <c r="S277" s="223">
        <v>0</v>
      </c>
      <c r="T277" s="224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5" t="s">
        <v>169</v>
      </c>
      <c r="AT277" s="225" t="s">
        <v>164</v>
      </c>
      <c r="AU277" s="225" t="s">
        <v>81</v>
      </c>
      <c r="AY277" s="18" t="s">
        <v>162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8" t="s">
        <v>79</v>
      </c>
      <c r="BK277" s="226">
        <f>ROUND(I277*H277,2)</f>
        <v>0</v>
      </c>
      <c r="BL277" s="18" t="s">
        <v>169</v>
      </c>
      <c r="BM277" s="225" t="s">
        <v>1204</v>
      </c>
    </row>
    <row r="278" s="2" customFormat="1" ht="16.5" customHeight="1">
      <c r="A278" s="39"/>
      <c r="B278" s="40"/>
      <c r="C278" s="260" t="s">
        <v>587</v>
      </c>
      <c r="D278" s="260" t="s">
        <v>330</v>
      </c>
      <c r="E278" s="261" t="s">
        <v>1205</v>
      </c>
      <c r="F278" s="262" t="s">
        <v>1206</v>
      </c>
      <c r="G278" s="263" t="s">
        <v>208</v>
      </c>
      <c r="H278" s="264">
        <v>1</v>
      </c>
      <c r="I278" s="265"/>
      <c r="J278" s="266">
        <f>ROUND(I278*H278,2)</f>
        <v>0</v>
      </c>
      <c r="K278" s="262" t="s">
        <v>19</v>
      </c>
      <c r="L278" s="267"/>
      <c r="M278" s="268" t="s">
        <v>19</v>
      </c>
      <c r="N278" s="269" t="s">
        <v>43</v>
      </c>
      <c r="O278" s="85"/>
      <c r="P278" s="223">
        <f>O278*H278</f>
        <v>0</v>
      </c>
      <c r="Q278" s="223">
        <v>0.0012800000000000001</v>
      </c>
      <c r="R278" s="223">
        <f>Q278*H278</f>
        <v>0.0012800000000000001</v>
      </c>
      <c r="S278" s="223">
        <v>0</v>
      </c>
      <c r="T278" s="224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5" t="s">
        <v>201</v>
      </c>
      <c r="AT278" s="225" t="s">
        <v>330</v>
      </c>
      <c r="AU278" s="225" t="s">
        <v>81</v>
      </c>
      <c r="AY278" s="18" t="s">
        <v>162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8" t="s">
        <v>79</v>
      </c>
      <c r="BK278" s="226">
        <f>ROUND(I278*H278,2)</f>
        <v>0</v>
      </c>
      <c r="BL278" s="18" t="s">
        <v>169</v>
      </c>
      <c r="BM278" s="225" t="s">
        <v>1207</v>
      </c>
    </row>
    <row r="279" s="2" customFormat="1" ht="16.5" customHeight="1">
      <c r="A279" s="39"/>
      <c r="B279" s="40"/>
      <c r="C279" s="214" t="s">
        <v>591</v>
      </c>
      <c r="D279" s="214" t="s">
        <v>164</v>
      </c>
      <c r="E279" s="215" t="s">
        <v>1208</v>
      </c>
      <c r="F279" s="216" t="s">
        <v>1209</v>
      </c>
      <c r="G279" s="217" t="s">
        <v>208</v>
      </c>
      <c r="H279" s="218">
        <v>1</v>
      </c>
      <c r="I279" s="219"/>
      <c r="J279" s="220">
        <f>ROUND(I279*H279,2)</f>
        <v>0</v>
      </c>
      <c r="K279" s="216" t="s">
        <v>168</v>
      </c>
      <c r="L279" s="45"/>
      <c r="M279" s="221" t="s">
        <v>19</v>
      </c>
      <c r="N279" s="222" t="s">
        <v>43</v>
      </c>
      <c r="O279" s="85"/>
      <c r="P279" s="223">
        <f>O279*H279</f>
        <v>0</v>
      </c>
      <c r="Q279" s="223">
        <v>0.0016299999999999999</v>
      </c>
      <c r="R279" s="223">
        <f>Q279*H279</f>
        <v>0.0016299999999999999</v>
      </c>
      <c r="S279" s="223">
        <v>0</v>
      </c>
      <c r="T279" s="224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5" t="s">
        <v>169</v>
      </c>
      <c r="AT279" s="225" t="s">
        <v>164</v>
      </c>
      <c r="AU279" s="225" t="s">
        <v>81</v>
      </c>
      <c r="AY279" s="18" t="s">
        <v>162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8" t="s">
        <v>79</v>
      </c>
      <c r="BK279" s="226">
        <f>ROUND(I279*H279,2)</f>
        <v>0</v>
      </c>
      <c r="BL279" s="18" t="s">
        <v>169</v>
      </c>
      <c r="BM279" s="225" t="s">
        <v>1210</v>
      </c>
    </row>
    <row r="280" s="2" customFormat="1" ht="16.5" customHeight="1">
      <c r="A280" s="39"/>
      <c r="B280" s="40"/>
      <c r="C280" s="260" t="s">
        <v>595</v>
      </c>
      <c r="D280" s="260" t="s">
        <v>330</v>
      </c>
      <c r="E280" s="261" t="s">
        <v>1211</v>
      </c>
      <c r="F280" s="262" t="s">
        <v>1212</v>
      </c>
      <c r="G280" s="263" t="s">
        <v>208</v>
      </c>
      <c r="H280" s="264">
        <v>1</v>
      </c>
      <c r="I280" s="265"/>
      <c r="J280" s="266">
        <f>ROUND(I280*H280,2)</f>
        <v>0</v>
      </c>
      <c r="K280" s="262" t="s">
        <v>19</v>
      </c>
      <c r="L280" s="267"/>
      <c r="M280" s="268" t="s">
        <v>19</v>
      </c>
      <c r="N280" s="269" t="s">
        <v>43</v>
      </c>
      <c r="O280" s="85"/>
      <c r="P280" s="223">
        <f>O280*H280</f>
        <v>0</v>
      </c>
      <c r="Q280" s="223">
        <v>0.0012999999999999999</v>
      </c>
      <c r="R280" s="223">
        <f>Q280*H280</f>
        <v>0.0012999999999999999</v>
      </c>
      <c r="S280" s="223">
        <v>0</v>
      </c>
      <c r="T280" s="224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5" t="s">
        <v>201</v>
      </c>
      <c r="AT280" s="225" t="s">
        <v>330</v>
      </c>
      <c r="AU280" s="225" t="s">
        <v>81</v>
      </c>
      <c r="AY280" s="18" t="s">
        <v>162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8" t="s">
        <v>79</v>
      </c>
      <c r="BK280" s="226">
        <f>ROUND(I280*H280,2)</f>
        <v>0</v>
      </c>
      <c r="BL280" s="18" t="s">
        <v>169</v>
      </c>
      <c r="BM280" s="225" t="s">
        <v>1213</v>
      </c>
    </row>
    <row r="281" s="2" customFormat="1" ht="16.5" customHeight="1">
      <c r="A281" s="39"/>
      <c r="B281" s="40"/>
      <c r="C281" s="260" t="s">
        <v>599</v>
      </c>
      <c r="D281" s="260" t="s">
        <v>330</v>
      </c>
      <c r="E281" s="261" t="s">
        <v>1214</v>
      </c>
      <c r="F281" s="262" t="s">
        <v>1215</v>
      </c>
      <c r="G281" s="263" t="s">
        <v>208</v>
      </c>
      <c r="H281" s="264">
        <v>1</v>
      </c>
      <c r="I281" s="265"/>
      <c r="J281" s="266">
        <f>ROUND(I281*H281,2)</f>
        <v>0</v>
      </c>
      <c r="K281" s="262" t="s">
        <v>19</v>
      </c>
      <c r="L281" s="267"/>
      <c r="M281" s="268" t="s">
        <v>19</v>
      </c>
      <c r="N281" s="269" t="s">
        <v>43</v>
      </c>
      <c r="O281" s="85"/>
      <c r="P281" s="223">
        <f>O281*H281</f>
        <v>0</v>
      </c>
      <c r="Q281" s="223">
        <v>0.0022399999999999998</v>
      </c>
      <c r="R281" s="223">
        <f>Q281*H281</f>
        <v>0.0022399999999999998</v>
      </c>
      <c r="S281" s="223">
        <v>0</v>
      </c>
      <c r="T281" s="22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5" t="s">
        <v>201</v>
      </c>
      <c r="AT281" s="225" t="s">
        <v>330</v>
      </c>
      <c r="AU281" s="225" t="s">
        <v>81</v>
      </c>
      <c r="AY281" s="18" t="s">
        <v>162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8" t="s">
        <v>79</v>
      </c>
      <c r="BK281" s="226">
        <f>ROUND(I281*H281,2)</f>
        <v>0</v>
      </c>
      <c r="BL281" s="18" t="s">
        <v>169</v>
      </c>
      <c r="BM281" s="225" t="s">
        <v>1216</v>
      </c>
    </row>
    <row r="282" s="2" customFormat="1" ht="16.5" customHeight="1">
      <c r="A282" s="39"/>
      <c r="B282" s="40"/>
      <c r="C282" s="260" t="s">
        <v>603</v>
      </c>
      <c r="D282" s="260" t="s">
        <v>330</v>
      </c>
      <c r="E282" s="261" t="s">
        <v>1217</v>
      </c>
      <c r="F282" s="262" t="s">
        <v>1218</v>
      </c>
      <c r="G282" s="263" t="s">
        <v>208</v>
      </c>
      <c r="H282" s="264">
        <v>15</v>
      </c>
      <c r="I282" s="265"/>
      <c r="J282" s="266">
        <f>ROUND(I282*H282,2)</f>
        <v>0</v>
      </c>
      <c r="K282" s="262" t="s">
        <v>19</v>
      </c>
      <c r="L282" s="267"/>
      <c r="M282" s="268" t="s">
        <v>19</v>
      </c>
      <c r="N282" s="269" t="s">
        <v>43</v>
      </c>
      <c r="O282" s="85"/>
      <c r="P282" s="223">
        <f>O282*H282</f>
        <v>0</v>
      </c>
      <c r="Q282" s="223">
        <v>0.00077999999999999999</v>
      </c>
      <c r="R282" s="223">
        <f>Q282*H282</f>
        <v>0.0117</v>
      </c>
      <c r="S282" s="223">
        <v>0</v>
      </c>
      <c r="T282" s="224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5" t="s">
        <v>201</v>
      </c>
      <c r="AT282" s="225" t="s">
        <v>330</v>
      </c>
      <c r="AU282" s="225" t="s">
        <v>81</v>
      </c>
      <c r="AY282" s="18" t="s">
        <v>162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8" t="s">
        <v>79</v>
      </c>
      <c r="BK282" s="226">
        <f>ROUND(I282*H282,2)</f>
        <v>0</v>
      </c>
      <c r="BL282" s="18" t="s">
        <v>169</v>
      </c>
      <c r="BM282" s="225" t="s">
        <v>1219</v>
      </c>
    </row>
    <row r="283" s="2" customFormat="1">
      <c r="A283" s="39"/>
      <c r="B283" s="40"/>
      <c r="C283" s="214" t="s">
        <v>607</v>
      </c>
      <c r="D283" s="214" t="s">
        <v>164</v>
      </c>
      <c r="E283" s="215" t="s">
        <v>1220</v>
      </c>
      <c r="F283" s="216" t="s">
        <v>1221</v>
      </c>
      <c r="G283" s="217" t="s">
        <v>208</v>
      </c>
      <c r="H283" s="218">
        <v>12</v>
      </c>
      <c r="I283" s="219"/>
      <c r="J283" s="220">
        <f>ROUND(I283*H283,2)</f>
        <v>0</v>
      </c>
      <c r="K283" s="216" t="s">
        <v>168</v>
      </c>
      <c r="L283" s="45"/>
      <c r="M283" s="221" t="s">
        <v>19</v>
      </c>
      <c r="N283" s="222" t="s">
        <v>43</v>
      </c>
      <c r="O283" s="85"/>
      <c r="P283" s="223">
        <f>O283*H283</f>
        <v>0</v>
      </c>
      <c r="Q283" s="223">
        <v>0.00072000000000000005</v>
      </c>
      <c r="R283" s="223">
        <f>Q283*H283</f>
        <v>0.0086400000000000001</v>
      </c>
      <c r="S283" s="223">
        <v>0</v>
      </c>
      <c r="T283" s="224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5" t="s">
        <v>169</v>
      </c>
      <c r="AT283" s="225" t="s">
        <v>164</v>
      </c>
      <c r="AU283" s="225" t="s">
        <v>81</v>
      </c>
      <c r="AY283" s="18" t="s">
        <v>162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8" t="s">
        <v>79</v>
      </c>
      <c r="BK283" s="226">
        <f>ROUND(I283*H283,2)</f>
        <v>0</v>
      </c>
      <c r="BL283" s="18" t="s">
        <v>169</v>
      </c>
      <c r="BM283" s="225" t="s">
        <v>1222</v>
      </c>
    </row>
    <row r="284" s="2" customFormat="1" ht="16.5" customHeight="1">
      <c r="A284" s="39"/>
      <c r="B284" s="40"/>
      <c r="C284" s="260" t="s">
        <v>611</v>
      </c>
      <c r="D284" s="260" t="s">
        <v>330</v>
      </c>
      <c r="E284" s="261" t="s">
        <v>1223</v>
      </c>
      <c r="F284" s="262" t="s">
        <v>1224</v>
      </c>
      <c r="G284" s="263" t="s">
        <v>208</v>
      </c>
      <c r="H284" s="264">
        <v>12</v>
      </c>
      <c r="I284" s="265"/>
      <c r="J284" s="266">
        <f>ROUND(I284*H284,2)</f>
        <v>0</v>
      </c>
      <c r="K284" s="262" t="s">
        <v>19</v>
      </c>
      <c r="L284" s="267"/>
      <c r="M284" s="268" t="s">
        <v>19</v>
      </c>
      <c r="N284" s="269" t="s">
        <v>43</v>
      </c>
      <c r="O284" s="85"/>
      <c r="P284" s="223">
        <f>O284*H284</f>
        <v>0</v>
      </c>
      <c r="Q284" s="223">
        <v>0.0039300000000000003</v>
      </c>
      <c r="R284" s="223">
        <f>Q284*H284</f>
        <v>0.047160000000000007</v>
      </c>
      <c r="S284" s="223">
        <v>0</v>
      </c>
      <c r="T284" s="224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5" t="s">
        <v>201</v>
      </c>
      <c r="AT284" s="225" t="s">
        <v>330</v>
      </c>
      <c r="AU284" s="225" t="s">
        <v>81</v>
      </c>
      <c r="AY284" s="18" t="s">
        <v>162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8" t="s">
        <v>79</v>
      </c>
      <c r="BK284" s="226">
        <f>ROUND(I284*H284,2)</f>
        <v>0</v>
      </c>
      <c r="BL284" s="18" t="s">
        <v>169</v>
      </c>
      <c r="BM284" s="225" t="s">
        <v>1225</v>
      </c>
    </row>
    <row r="285" s="2" customFormat="1">
      <c r="A285" s="39"/>
      <c r="B285" s="40"/>
      <c r="C285" s="214" t="s">
        <v>615</v>
      </c>
      <c r="D285" s="214" t="s">
        <v>164</v>
      </c>
      <c r="E285" s="215" t="s">
        <v>1226</v>
      </c>
      <c r="F285" s="216" t="s">
        <v>1227</v>
      </c>
      <c r="G285" s="217" t="s">
        <v>208</v>
      </c>
      <c r="H285" s="218">
        <v>16</v>
      </c>
      <c r="I285" s="219"/>
      <c r="J285" s="220">
        <f>ROUND(I285*H285,2)</f>
        <v>0</v>
      </c>
      <c r="K285" s="216" t="s">
        <v>168</v>
      </c>
      <c r="L285" s="45"/>
      <c r="M285" s="221" t="s">
        <v>19</v>
      </c>
      <c r="N285" s="222" t="s">
        <v>43</v>
      </c>
      <c r="O285" s="85"/>
      <c r="P285" s="223">
        <f>O285*H285</f>
        <v>0</v>
      </c>
      <c r="Q285" s="223">
        <v>0.00072000000000000005</v>
      </c>
      <c r="R285" s="223">
        <f>Q285*H285</f>
        <v>0.011520000000000001</v>
      </c>
      <c r="S285" s="223">
        <v>0</v>
      </c>
      <c r="T285" s="224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5" t="s">
        <v>169</v>
      </c>
      <c r="AT285" s="225" t="s">
        <v>164</v>
      </c>
      <c r="AU285" s="225" t="s">
        <v>81</v>
      </c>
      <c r="AY285" s="18" t="s">
        <v>162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8" t="s">
        <v>79</v>
      </c>
      <c r="BK285" s="226">
        <f>ROUND(I285*H285,2)</f>
        <v>0</v>
      </c>
      <c r="BL285" s="18" t="s">
        <v>169</v>
      </c>
      <c r="BM285" s="225" t="s">
        <v>1228</v>
      </c>
    </row>
    <row r="286" s="2" customFormat="1" ht="16.5" customHeight="1">
      <c r="A286" s="39"/>
      <c r="B286" s="40"/>
      <c r="C286" s="260" t="s">
        <v>619</v>
      </c>
      <c r="D286" s="260" t="s">
        <v>330</v>
      </c>
      <c r="E286" s="261" t="s">
        <v>1229</v>
      </c>
      <c r="F286" s="262" t="s">
        <v>1230</v>
      </c>
      <c r="G286" s="263" t="s">
        <v>208</v>
      </c>
      <c r="H286" s="264">
        <v>16</v>
      </c>
      <c r="I286" s="265"/>
      <c r="J286" s="266">
        <f>ROUND(I286*H286,2)</f>
        <v>0</v>
      </c>
      <c r="K286" s="262" t="s">
        <v>19</v>
      </c>
      <c r="L286" s="267"/>
      <c r="M286" s="268" t="s">
        <v>19</v>
      </c>
      <c r="N286" s="269" t="s">
        <v>43</v>
      </c>
      <c r="O286" s="85"/>
      <c r="P286" s="223">
        <f>O286*H286</f>
        <v>0</v>
      </c>
      <c r="Q286" s="223">
        <v>0.0039899999999999996</v>
      </c>
      <c r="R286" s="223">
        <f>Q286*H286</f>
        <v>0.063839999999999994</v>
      </c>
      <c r="S286" s="223">
        <v>0</v>
      </c>
      <c r="T286" s="224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5" t="s">
        <v>201</v>
      </c>
      <c r="AT286" s="225" t="s">
        <v>330</v>
      </c>
      <c r="AU286" s="225" t="s">
        <v>81</v>
      </c>
      <c r="AY286" s="18" t="s">
        <v>162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8" t="s">
        <v>79</v>
      </c>
      <c r="BK286" s="226">
        <f>ROUND(I286*H286,2)</f>
        <v>0</v>
      </c>
      <c r="BL286" s="18" t="s">
        <v>169</v>
      </c>
      <c r="BM286" s="225" t="s">
        <v>1231</v>
      </c>
    </row>
    <row r="287" s="2" customFormat="1">
      <c r="A287" s="39"/>
      <c r="B287" s="40"/>
      <c r="C287" s="214" t="s">
        <v>623</v>
      </c>
      <c r="D287" s="214" t="s">
        <v>164</v>
      </c>
      <c r="E287" s="215" t="s">
        <v>1232</v>
      </c>
      <c r="F287" s="216" t="s">
        <v>1233</v>
      </c>
      <c r="G287" s="217" t="s">
        <v>208</v>
      </c>
      <c r="H287" s="218">
        <v>1</v>
      </c>
      <c r="I287" s="219"/>
      <c r="J287" s="220">
        <f>ROUND(I287*H287,2)</f>
        <v>0</v>
      </c>
      <c r="K287" s="216" t="s">
        <v>168</v>
      </c>
      <c r="L287" s="45"/>
      <c r="M287" s="221" t="s">
        <v>19</v>
      </c>
      <c r="N287" s="222" t="s">
        <v>43</v>
      </c>
      <c r="O287" s="85"/>
      <c r="P287" s="223">
        <f>O287*H287</f>
        <v>0</v>
      </c>
      <c r="Q287" s="223">
        <v>0.0016199999999999999</v>
      </c>
      <c r="R287" s="223">
        <f>Q287*H287</f>
        <v>0.0016199999999999999</v>
      </c>
      <c r="S287" s="223">
        <v>0</v>
      </c>
      <c r="T287" s="224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5" t="s">
        <v>169</v>
      </c>
      <c r="AT287" s="225" t="s">
        <v>164</v>
      </c>
      <c r="AU287" s="225" t="s">
        <v>81</v>
      </c>
      <c r="AY287" s="18" t="s">
        <v>162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8" t="s">
        <v>79</v>
      </c>
      <c r="BK287" s="226">
        <f>ROUND(I287*H287,2)</f>
        <v>0</v>
      </c>
      <c r="BL287" s="18" t="s">
        <v>169</v>
      </c>
      <c r="BM287" s="225" t="s">
        <v>1234</v>
      </c>
    </row>
    <row r="288" s="2" customFormat="1" ht="16.5" customHeight="1">
      <c r="A288" s="39"/>
      <c r="B288" s="40"/>
      <c r="C288" s="260" t="s">
        <v>628</v>
      </c>
      <c r="D288" s="260" t="s">
        <v>330</v>
      </c>
      <c r="E288" s="261" t="s">
        <v>1235</v>
      </c>
      <c r="F288" s="262" t="s">
        <v>1236</v>
      </c>
      <c r="G288" s="263" t="s">
        <v>208</v>
      </c>
      <c r="H288" s="264">
        <v>1</v>
      </c>
      <c r="I288" s="265"/>
      <c r="J288" s="266">
        <f>ROUND(I288*H288,2)</f>
        <v>0</v>
      </c>
      <c r="K288" s="262" t="s">
        <v>19</v>
      </c>
      <c r="L288" s="267"/>
      <c r="M288" s="268" t="s">
        <v>19</v>
      </c>
      <c r="N288" s="269" t="s">
        <v>43</v>
      </c>
      <c r="O288" s="85"/>
      <c r="P288" s="223">
        <f>O288*H288</f>
        <v>0</v>
      </c>
      <c r="Q288" s="223">
        <v>0.016199999999999999</v>
      </c>
      <c r="R288" s="223">
        <f>Q288*H288</f>
        <v>0.016199999999999999</v>
      </c>
      <c r="S288" s="223">
        <v>0</v>
      </c>
      <c r="T288" s="224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5" t="s">
        <v>201</v>
      </c>
      <c r="AT288" s="225" t="s">
        <v>330</v>
      </c>
      <c r="AU288" s="225" t="s">
        <v>81</v>
      </c>
      <c r="AY288" s="18" t="s">
        <v>162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8" t="s">
        <v>79</v>
      </c>
      <c r="BK288" s="226">
        <f>ROUND(I288*H288,2)</f>
        <v>0</v>
      </c>
      <c r="BL288" s="18" t="s">
        <v>169</v>
      </c>
      <c r="BM288" s="225" t="s">
        <v>1237</v>
      </c>
    </row>
    <row r="289" s="2" customFormat="1" ht="16.5" customHeight="1">
      <c r="A289" s="39"/>
      <c r="B289" s="40"/>
      <c r="C289" s="214" t="s">
        <v>635</v>
      </c>
      <c r="D289" s="214" t="s">
        <v>164</v>
      </c>
      <c r="E289" s="215" t="s">
        <v>1238</v>
      </c>
      <c r="F289" s="216" t="s">
        <v>1239</v>
      </c>
      <c r="G289" s="217" t="s">
        <v>208</v>
      </c>
      <c r="H289" s="218">
        <v>1</v>
      </c>
      <c r="I289" s="219"/>
      <c r="J289" s="220">
        <f>ROUND(I289*H289,2)</f>
        <v>0</v>
      </c>
      <c r="K289" s="216" t="s">
        <v>19</v>
      </c>
      <c r="L289" s="45"/>
      <c r="M289" s="221" t="s">
        <v>19</v>
      </c>
      <c r="N289" s="222" t="s">
        <v>43</v>
      </c>
      <c r="O289" s="85"/>
      <c r="P289" s="223">
        <f>O289*H289</f>
        <v>0</v>
      </c>
      <c r="Q289" s="223">
        <v>0</v>
      </c>
      <c r="R289" s="223">
        <f>Q289*H289</f>
        <v>0</v>
      </c>
      <c r="S289" s="223">
        <v>0.017299999999999999</v>
      </c>
      <c r="T289" s="224">
        <f>S289*H289</f>
        <v>0.017299999999999999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5" t="s">
        <v>169</v>
      </c>
      <c r="AT289" s="225" t="s">
        <v>164</v>
      </c>
      <c r="AU289" s="225" t="s">
        <v>81</v>
      </c>
      <c r="AY289" s="18" t="s">
        <v>162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8" t="s">
        <v>79</v>
      </c>
      <c r="BK289" s="226">
        <f>ROUND(I289*H289,2)</f>
        <v>0</v>
      </c>
      <c r="BL289" s="18" t="s">
        <v>169</v>
      </c>
      <c r="BM289" s="225" t="s">
        <v>1240</v>
      </c>
    </row>
    <row r="290" s="2" customFormat="1">
      <c r="A290" s="39"/>
      <c r="B290" s="40"/>
      <c r="C290" s="214" t="s">
        <v>640</v>
      </c>
      <c r="D290" s="214" t="s">
        <v>164</v>
      </c>
      <c r="E290" s="215" t="s">
        <v>1241</v>
      </c>
      <c r="F290" s="216" t="s">
        <v>1242</v>
      </c>
      <c r="G290" s="217" t="s">
        <v>208</v>
      </c>
      <c r="H290" s="218">
        <v>1</v>
      </c>
      <c r="I290" s="219"/>
      <c r="J290" s="220">
        <f>ROUND(I290*H290,2)</f>
        <v>0</v>
      </c>
      <c r="K290" s="216" t="s">
        <v>168</v>
      </c>
      <c r="L290" s="45"/>
      <c r="M290" s="221" t="s">
        <v>19</v>
      </c>
      <c r="N290" s="222" t="s">
        <v>43</v>
      </c>
      <c r="O290" s="85"/>
      <c r="P290" s="223">
        <f>O290*H290</f>
        <v>0</v>
      </c>
      <c r="Q290" s="223">
        <v>0.00165</v>
      </c>
      <c r="R290" s="223">
        <f>Q290*H290</f>
        <v>0.00165</v>
      </c>
      <c r="S290" s="223">
        <v>0</v>
      </c>
      <c r="T290" s="224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5" t="s">
        <v>169</v>
      </c>
      <c r="AT290" s="225" t="s">
        <v>164</v>
      </c>
      <c r="AU290" s="225" t="s">
        <v>81</v>
      </c>
      <c r="AY290" s="18" t="s">
        <v>162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8" t="s">
        <v>79</v>
      </c>
      <c r="BK290" s="226">
        <f>ROUND(I290*H290,2)</f>
        <v>0</v>
      </c>
      <c r="BL290" s="18" t="s">
        <v>169</v>
      </c>
      <c r="BM290" s="225" t="s">
        <v>1243</v>
      </c>
    </row>
    <row r="291" s="2" customFormat="1" ht="16.5" customHeight="1">
      <c r="A291" s="39"/>
      <c r="B291" s="40"/>
      <c r="C291" s="260" t="s">
        <v>644</v>
      </c>
      <c r="D291" s="260" t="s">
        <v>330</v>
      </c>
      <c r="E291" s="261" t="s">
        <v>1244</v>
      </c>
      <c r="F291" s="262" t="s">
        <v>1245</v>
      </c>
      <c r="G291" s="263" t="s">
        <v>208</v>
      </c>
      <c r="H291" s="264">
        <v>1</v>
      </c>
      <c r="I291" s="265"/>
      <c r="J291" s="266">
        <f>ROUND(I291*H291,2)</f>
        <v>0</v>
      </c>
      <c r="K291" s="262" t="s">
        <v>19</v>
      </c>
      <c r="L291" s="267"/>
      <c r="M291" s="268" t="s">
        <v>19</v>
      </c>
      <c r="N291" s="269" t="s">
        <v>43</v>
      </c>
      <c r="O291" s="85"/>
      <c r="P291" s="223">
        <f>O291*H291</f>
        <v>0</v>
      </c>
      <c r="Q291" s="223">
        <v>0.020500000000000001</v>
      </c>
      <c r="R291" s="223">
        <f>Q291*H291</f>
        <v>0.020500000000000001</v>
      </c>
      <c r="S291" s="223">
        <v>0</v>
      </c>
      <c r="T291" s="224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5" t="s">
        <v>201</v>
      </c>
      <c r="AT291" s="225" t="s">
        <v>330</v>
      </c>
      <c r="AU291" s="225" t="s">
        <v>81</v>
      </c>
      <c r="AY291" s="18" t="s">
        <v>162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8" t="s">
        <v>79</v>
      </c>
      <c r="BK291" s="226">
        <f>ROUND(I291*H291,2)</f>
        <v>0</v>
      </c>
      <c r="BL291" s="18" t="s">
        <v>169</v>
      </c>
      <c r="BM291" s="225" t="s">
        <v>1246</v>
      </c>
    </row>
    <row r="292" s="2" customFormat="1" ht="16.5" customHeight="1">
      <c r="A292" s="39"/>
      <c r="B292" s="40"/>
      <c r="C292" s="214" t="s">
        <v>652</v>
      </c>
      <c r="D292" s="214" t="s">
        <v>164</v>
      </c>
      <c r="E292" s="215" t="s">
        <v>1247</v>
      </c>
      <c r="F292" s="216" t="s">
        <v>1248</v>
      </c>
      <c r="G292" s="217" t="s">
        <v>208</v>
      </c>
      <c r="H292" s="218">
        <v>1</v>
      </c>
      <c r="I292" s="219"/>
      <c r="J292" s="220">
        <f>ROUND(I292*H292,2)</f>
        <v>0</v>
      </c>
      <c r="K292" s="216" t="s">
        <v>168</v>
      </c>
      <c r="L292" s="45"/>
      <c r="M292" s="221" t="s">
        <v>19</v>
      </c>
      <c r="N292" s="222" t="s">
        <v>43</v>
      </c>
      <c r="O292" s="85"/>
      <c r="P292" s="223">
        <f>O292*H292</f>
        <v>0</v>
      </c>
      <c r="Q292" s="223">
        <v>0.00036000000000000002</v>
      </c>
      <c r="R292" s="223">
        <f>Q292*H292</f>
        <v>0.00036000000000000002</v>
      </c>
      <c r="S292" s="223">
        <v>0</v>
      </c>
      <c r="T292" s="224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5" t="s">
        <v>169</v>
      </c>
      <c r="AT292" s="225" t="s">
        <v>164</v>
      </c>
      <c r="AU292" s="225" t="s">
        <v>81</v>
      </c>
      <c r="AY292" s="18" t="s">
        <v>162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8" t="s">
        <v>79</v>
      </c>
      <c r="BK292" s="226">
        <f>ROUND(I292*H292,2)</f>
        <v>0</v>
      </c>
      <c r="BL292" s="18" t="s">
        <v>169</v>
      </c>
      <c r="BM292" s="225" t="s">
        <v>1249</v>
      </c>
    </row>
    <row r="293" s="2" customFormat="1" ht="16.5" customHeight="1">
      <c r="A293" s="39"/>
      <c r="B293" s="40"/>
      <c r="C293" s="260" t="s">
        <v>658</v>
      </c>
      <c r="D293" s="260" t="s">
        <v>330</v>
      </c>
      <c r="E293" s="261" t="s">
        <v>1250</v>
      </c>
      <c r="F293" s="262" t="s">
        <v>1251</v>
      </c>
      <c r="G293" s="263" t="s">
        <v>208</v>
      </c>
      <c r="H293" s="264">
        <v>1</v>
      </c>
      <c r="I293" s="265"/>
      <c r="J293" s="266">
        <f>ROUND(I293*H293,2)</f>
        <v>0</v>
      </c>
      <c r="K293" s="262" t="s">
        <v>19</v>
      </c>
      <c r="L293" s="267"/>
      <c r="M293" s="268" t="s">
        <v>19</v>
      </c>
      <c r="N293" s="269" t="s">
        <v>43</v>
      </c>
      <c r="O293" s="85"/>
      <c r="P293" s="223">
        <f>O293*H293</f>
        <v>0</v>
      </c>
      <c r="Q293" s="223">
        <v>0.14299999999999999</v>
      </c>
      <c r="R293" s="223">
        <f>Q293*H293</f>
        <v>0.14299999999999999</v>
      </c>
      <c r="S293" s="223">
        <v>0</v>
      </c>
      <c r="T293" s="22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5" t="s">
        <v>201</v>
      </c>
      <c r="AT293" s="225" t="s">
        <v>330</v>
      </c>
      <c r="AU293" s="225" t="s">
        <v>81</v>
      </c>
      <c r="AY293" s="18" t="s">
        <v>162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8" t="s">
        <v>79</v>
      </c>
      <c r="BK293" s="226">
        <f>ROUND(I293*H293,2)</f>
        <v>0</v>
      </c>
      <c r="BL293" s="18" t="s">
        <v>169</v>
      </c>
      <c r="BM293" s="225" t="s">
        <v>1252</v>
      </c>
    </row>
    <row r="294" s="2" customFormat="1">
      <c r="A294" s="39"/>
      <c r="B294" s="40"/>
      <c r="C294" s="214" t="s">
        <v>665</v>
      </c>
      <c r="D294" s="214" t="s">
        <v>164</v>
      </c>
      <c r="E294" s="215" t="s">
        <v>1253</v>
      </c>
      <c r="F294" s="216" t="s">
        <v>1254</v>
      </c>
      <c r="G294" s="217" t="s">
        <v>208</v>
      </c>
      <c r="H294" s="218">
        <v>28</v>
      </c>
      <c r="I294" s="219"/>
      <c r="J294" s="220">
        <f>ROUND(I294*H294,2)</f>
        <v>0</v>
      </c>
      <c r="K294" s="216" t="s">
        <v>168</v>
      </c>
      <c r="L294" s="45"/>
      <c r="M294" s="221" t="s">
        <v>19</v>
      </c>
      <c r="N294" s="222" t="s">
        <v>43</v>
      </c>
      <c r="O294" s="85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5" t="s">
        <v>169</v>
      </c>
      <c r="AT294" s="225" t="s">
        <v>164</v>
      </c>
      <c r="AU294" s="225" t="s">
        <v>81</v>
      </c>
      <c r="AY294" s="18" t="s">
        <v>162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8" t="s">
        <v>79</v>
      </c>
      <c r="BK294" s="226">
        <f>ROUND(I294*H294,2)</f>
        <v>0</v>
      </c>
      <c r="BL294" s="18" t="s">
        <v>169</v>
      </c>
      <c r="BM294" s="225" t="s">
        <v>1255</v>
      </c>
    </row>
    <row r="295" s="2" customFormat="1" ht="16.5" customHeight="1">
      <c r="A295" s="39"/>
      <c r="B295" s="40"/>
      <c r="C295" s="260" t="s">
        <v>670</v>
      </c>
      <c r="D295" s="260" t="s">
        <v>330</v>
      </c>
      <c r="E295" s="261" t="s">
        <v>1256</v>
      </c>
      <c r="F295" s="262" t="s">
        <v>1257</v>
      </c>
      <c r="G295" s="263" t="s">
        <v>208</v>
      </c>
      <c r="H295" s="264">
        <v>12</v>
      </c>
      <c r="I295" s="265"/>
      <c r="J295" s="266">
        <f>ROUND(I295*H295,2)</f>
        <v>0</v>
      </c>
      <c r="K295" s="262" t="s">
        <v>19</v>
      </c>
      <c r="L295" s="267"/>
      <c r="M295" s="268" t="s">
        <v>19</v>
      </c>
      <c r="N295" s="269" t="s">
        <v>43</v>
      </c>
      <c r="O295" s="85"/>
      <c r="P295" s="223">
        <f>O295*H295</f>
        <v>0</v>
      </c>
      <c r="Q295" s="223">
        <v>0.0030000000000000001</v>
      </c>
      <c r="R295" s="223">
        <f>Q295*H295</f>
        <v>0.036000000000000004</v>
      </c>
      <c r="S295" s="223">
        <v>0</v>
      </c>
      <c r="T295" s="224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5" t="s">
        <v>201</v>
      </c>
      <c r="AT295" s="225" t="s">
        <v>330</v>
      </c>
      <c r="AU295" s="225" t="s">
        <v>81</v>
      </c>
      <c r="AY295" s="18" t="s">
        <v>162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8" t="s">
        <v>79</v>
      </c>
      <c r="BK295" s="226">
        <f>ROUND(I295*H295,2)</f>
        <v>0</v>
      </c>
      <c r="BL295" s="18" t="s">
        <v>169</v>
      </c>
      <c r="BM295" s="225" t="s">
        <v>1258</v>
      </c>
    </row>
    <row r="296" s="2" customFormat="1" ht="16.5" customHeight="1">
      <c r="A296" s="39"/>
      <c r="B296" s="40"/>
      <c r="C296" s="260" t="s">
        <v>675</v>
      </c>
      <c r="D296" s="260" t="s">
        <v>330</v>
      </c>
      <c r="E296" s="261" t="s">
        <v>1259</v>
      </c>
      <c r="F296" s="262" t="s">
        <v>1260</v>
      </c>
      <c r="G296" s="263" t="s">
        <v>208</v>
      </c>
      <c r="H296" s="264">
        <v>16</v>
      </c>
      <c r="I296" s="265"/>
      <c r="J296" s="266">
        <f>ROUND(I296*H296,2)</f>
        <v>0</v>
      </c>
      <c r="K296" s="262" t="s">
        <v>19</v>
      </c>
      <c r="L296" s="267"/>
      <c r="M296" s="268" t="s">
        <v>19</v>
      </c>
      <c r="N296" s="269" t="s">
        <v>43</v>
      </c>
      <c r="O296" s="85"/>
      <c r="P296" s="223">
        <f>O296*H296</f>
        <v>0</v>
      </c>
      <c r="Q296" s="223">
        <v>0.0040000000000000001</v>
      </c>
      <c r="R296" s="223">
        <f>Q296*H296</f>
        <v>0.064000000000000001</v>
      </c>
      <c r="S296" s="223">
        <v>0</v>
      </c>
      <c r="T296" s="224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5" t="s">
        <v>201</v>
      </c>
      <c r="AT296" s="225" t="s">
        <v>330</v>
      </c>
      <c r="AU296" s="225" t="s">
        <v>81</v>
      </c>
      <c r="AY296" s="18" t="s">
        <v>162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8" t="s">
        <v>79</v>
      </c>
      <c r="BK296" s="226">
        <f>ROUND(I296*H296,2)</f>
        <v>0</v>
      </c>
      <c r="BL296" s="18" t="s">
        <v>169</v>
      </c>
      <c r="BM296" s="225" t="s">
        <v>1261</v>
      </c>
    </row>
    <row r="297" s="2" customFormat="1" ht="16.5" customHeight="1">
      <c r="A297" s="39"/>
      <c r="B297" s="40"/>
      <c r="C297" s="214" t="s">
        <v>680</v>
      </c>
      <c r="D297" s="214" t="s">
        <v>164</v>
      </c>
      <c r="E297" s="215" t="s">
        <v>1262</v>
      </c>
      <c r="F297" s="216" t="s">
        <v>1263</v>
      </c>
      <c r="G297" s="217" t="s">
        <v>97</v>
      </c>
      <c r="H297" s="218">
        <v>12</v>
      </c>
      <c r="I297" s="219"/>
      <c r="J297" s="220">
        <f>ROUND(I297*H297,2)</f>
        <v>0</v>
      </c>
      <c r="K297" s="216" t="s">
        <v>168</v>
      </c>
      <c r="L297" s="45"/>
      <c r="M297" s="221" t="s">
        <v>19</v>
      </c>
      <c r="N297" s="222" t="s">
        <v>43</v>
      </c>
      <c r="O297" s="85"/>
      <c r="P297" s="223">
        <f>O297*H297</f>
        <v>0</v>
      </c>
      <c r="Q297" s="223">
        <v>0</v>
      </c>
      <c r="R297" s="223">
        <f>Q297*H297</f>
        <v>0</v>
      </c>
      <c r="S297" s="223">
        <v>0</v>
      </c>
      <c r="T297" s="224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5" t="s">
        <v>169</v>
      </c>
      <c r="AT297" s="225" t="s">
        <v>164</v>
      </c>
      <c r="AU297" s="225" t="s">
        <v>81</v>
      </c>
      <c r="AY297" s="18" t="s">
        <v>162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8" t="s">
        <v>79</v>
      </c>
      <c r="BK297" s="226">
        <f>ROUND(I297*H297,2)</f>
        <v>0</v>
      </c>
      <c r="BL297" s="18" t="s">
        <v>169</v>
      </c>
      <c r="BM297" s="225" t="s">
        <v>1264</v>
      </c>
    </row>
    <row r="298" s="13" customFormat="1">
      <c r="A298" s="13"/>
      <c r="B298" s="227"/>
      <c r="C298" s="228"/>
      <c r="D298" s="229" t="s">
        <v>171</v>
      </c>
      <c r="E298" s="230" t="s">
        <v>19</v>
      </c>
      <c r="F298" s="231" t="s">
        <v>931</v>
      </c>
      <c r="G298" s="228"/>
      <c r="H298" s="232">
        <v>12</v>
      </c>
      <c r="I298" s="233"/>
      <c r="J298" s="228"/>
      <c r="K298" s="228"/>
      <c r="L298" s="234"/>
      <c r="M298" s="235"/>
      <c r="N298" s="236"/>
      <c r="O298" s="236"/>
      <c r="P298" s="236"/>
      <c r="Q298" s="236"/>
      <c r="R298" s="236"/>
      <c r="S298" s="236"/>
      <c r="T298" s="237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8" t="s">
        <v>171</v>
      </c>
      <c r="AU298" s="238" t="s">
        <v>81</v>
      </c>
      <c r="AV298" s="13" t="s">
        <v>81</v>
      </c>
      <c r="AW298" s="13" t="s">
        <v>33</v>
      </c>
      <c r="AX298" s="13" t="s">
        <v>79</v>
      </c>
      <c r="AY298" s="238" t="s">
        <v>162</v>
      </c>
    </row>
    <row r="299" s="2" customFormat="1" ht="16.5" customHeight="1">
      <c r="A299" s="39"/>
      <c r="B299" s="40"/>
      <c r="C299" s="214" t="s">
        <v>684</v>
      </c>
      <c r="D299" s="214" t="s">
        <v>164</v>
      </c>
      <c r="E299" s="215" t="s">
        <v>1265</v>
      </c>
      <c r="F299" s="216" t="s">
        <v>1266</v>
      </c>
      <c r="G299" s="217" t="s">
        <v>97</v>
      </c>
      <c r="H299" s="218">
        <v>12</v>
      </c>
      <c r="I299" s="219"/>
      <c r="J299" s="220">
        <f>ROUND(I299*H299,2)</f>
        <v>0</v>
      </c>
      <c r="K299" s="216" t="s">
        <v>168</v>
      </c>
      <c r="L299" s="45"/>
      <c r="M299" s="221" t="s">
        <v>19</v>
      </c>
      <c r="N299" s="222" t="s">
        <v>43</v>
      </c>
      <c r="O299" s="85"/>
      <c r="P299" s="223">
        <f>O299*H299</f>
        <v>0</v>
      </c>
      <c r="Q299" s="223">
        <v>0</v>
      </c>
      <c r="R299" s="223">
        <f>Q299*H299</f>
        <v>0</v>
      </c>
      <c r="S299" s="223">
        <v>0</v>
      </c>
      <c r="T299" s="224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5" t="s">
        <v>169</v>
      </c>
      <c r="AT299" s="225" t="s">
        <v>164</v>
      </c>
      <c r="AU299" s="225" t="s">
        <v>81</v>
      </c>
      <c r="AY299" s="18" t="s">
        <v>162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8" t="s">
        <v>79</v>
      </c>
      <c r="BK299" s="226">
        <f>ROUND(I299*H299,2)</f>
        <v>0</v>
      </c>
      <c r="BL299" s="18" t="s">
        <v>169</v>
      </c>
      <c r="BM299" s="225" t="s">
        <v>1267</v>
      </c>
    </row>
    <row r="300" s="13" customFormat="1">
      <c r="A300" s="13"/>
      <c r="B300" s="227"/>
      <c r="C300" s="228"/>
      <c r="D300" s="229" t="s">
        <v>171</v>
      </c>
      <c r="E300" s="230" t="s">
        <v>19</v>
      </c>
      <c r="F300" s="231" t="s">
        <v>931</v>
      </c>
      <c r="G300" s="228"/>
      <c r="H300" s="232">
        <v>12</v>
      </c>
      <c r="I300" s="233"/>
      <c r="J300" s="228"/>
      <c r="K300" s="228"/>
      <c r="L300" s="234"/>
      <c r="M300" s="235"/>
      <c r="N300" s="236"/>
      <c r="O300" s="236"/>
      <c r="P300" s="236"/>
      <c r="Q300" s="236"/>
      <c r="R300" s="236"/>
      <c r="S300" s="236"/>
      <c r="T300" s="23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8" t="s">
        <v>171</v>
      </c>
      <c r="AU300" s="238" t="s">
        <v>81</v>
      </c>
      <c r="AV300" s="13" t="s">
        <v>81</v>
      </c>
      <c r="AW300" s="13" t="s">
        <v>33</v>
      </c>
      <c r="AX300" s="13" t="s">
        <v>79</v>
      </c>
      <c r="AY300" s="238" t="s">
        <v>162</v>
      </c>
    </row>
    <row r="301" s="2" customFormat="1" ht="16.5" customHeight="1">
      <c r="A301" s="39"/>
      <c r="B301" s="40"/>
      <c r="C301" s="214" t="s">
        <v>689</v>
      </c>
      <c r="D301" s="214" t="s">
        <v>164</v>
      </c>
      <c r="E301" s="215" t="s">
        <v>1268</v>
      </c>
      <c r="F301" s="216" t="s">
        <v>1269</v>
      </c>
      <c r="G301" s="217" t="s">
        <v>208</v>
      </c>
      <c r="H301" s="218">
        <v>2</v>
      </c>
      <c r="I301" s="219"/>
      <c r="J301" s="220">
        <f>ROUND(I301*H301,2)</f>
        <v>0</v>
      </c>
      <c r="K301" s="216" t="s">
        <v>168</v>
      </c>
      <c r="L301" s="45"/>
      <c r="M301" s="221" t="s">
        <v>19</v>
      </c>
      <c r="N301" s="222" t="s">
        <v>43</v>
      </c>
      <c r="O301" s="85"/>
      <c r="P301" s="223">
        <f>O301*H301</f>
        <v>0</v>
      </c>
      <c r="Q301" s="223">
        <v>0.45937</v>
      </c>
      <c r="R301" s="223">
        <f>Q301*H301</f>
        <v>0.91874</v>
      </c>
      <c r="S301" s="223">
        <v>0</v>
      </c>
      <c r="T301" s="224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5" t="s">
        <v>169</v>
      </c>
      <c r="AT301" s="225" t="s">
        <v>164</v>
      </c>
      <c r="AU301" s="225" t="s">
        <v>81</v>
      </c>
      <c r="AY301" s="18" t="s">
        <v>162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8" t="s">
        <v>79</v>
      </c>
      <c r="BK301" s="226">
        <f>ROUND(I301*H301,2)</f>
        <v>0</v>
      </c>
      <c r="BL301" s="18" t="s">
        <v>169</v>
      </c>
      <c r="BM301" s="225" t="s">
        <v>1270</v>
      </c>
    </row>
    <row r="302" s="2" customFormat="1" ht="16.5" customHeight="1">
      <c r="A302" s="39"/>
      <c r="B302" s="40"/>
      <c r="C302" s="214" t="s">
        <v>693</v>
      </c>
      <c r="D302" s="214" t="s">
        <v>164</v>
      </c>
      <c r="E302" s="215" t="s">
        <v>560</v>
      </c>
      <c r="F302" s="216" t="s">
        <v>561</v>
      </c>
      <c r="G302" s="217" t="s">
        <v>97</v>
      </c>
      <c r="H302" s="218">
        <v>255.63</v>
      </c>
      <c r="I302" s="219"/>
      <c r="J302" s="220">
        <f>ROUND(I302*H302,2)</f>
        <v>0</v>
      </c>
      <c r="K302" s="216" t="s">
        <v>168</v>
      </c>
      <c r="L302" s="45"/>
      <c r="M302" s="221" t="s">
        <v>19</v>
      </c>
      <c r="N302" s="222" t="s">
        <v>43</v>
      </c>
      <c r="O302" s="85"/>
      <c r="P302" s="223">
        <f>O302*H302</f>
        <v>0</v>
      </c>
      <c r="Q302" s="223">
        <v>0</v>
      </c>
      <c r="R302" s="223">
        <f>Q302*H302</f>
        <v>0</v>
      </c>
      <c r="S302" s="223">
        <v>0</v>
      </c>
      <c r="T302" s="224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5" t="s">
        <v>169</v>
      </c>
      <c r="AT302" s="225" t="s">
        <v>164</v>
      </c>
      <c r="AU302" s="225" t="s">
        <v>81</v>
      </c>
      <c r="AY302" s="18" t="s">
        <v>162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8" t="s">
        <v>79</v>
      </c>
      <c r="BK302" s="226">
        <f>ROUND(I302*H302,2)</f>
        <v>0</v>
      </c>
      <c r="BL302" s="18" t="s">
        <v>169</v>
      </c>
      <c r="BM302" s="225" t="s">
        <v>1271</v>
      </c>
    </row>
    <row r="303" s="13" customFormat="1">
      <c r="A303" s="13"/>
      <c r="B303" s="227"/>
      <c r="C303" s="228"/>
      <c r="D303" s="229" t="s">
        <v>171</v>
      </c>
      <c r="E303" s="230" t="s">
        <v>19</v>
      </c>
      <c r="F303" s="231" t="s">
        <v>933</v>
      </c>
      <c r="G303" s="228"/>
      <c r="H303" s="232">
        <v>255.63</v>
      </c>
      <c r="I303" s="233"/>
      <c r="J303" s="228"/>
      <c r="K303" s="228"/>
      <c r="L303" s="234"/>
      <c r="M303" s="235"/>
      <c r="N303" s="236"/>
      <c r="O303" s="236"/>
      <c r="P303" s="236"/>
      <c r="Q303" s="236"/>
      <c r="R303" s="236"/>
      <c r="S303" s="236"/>
      <c r="T303" s="23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8" t="s">
        <v>171</v>
      </c>
      <c r="AU303" s="238" t="s">
        <v>81</v>
      </c>
      <c r="AV303" s="13" t="s">
        <v>81</v>
      </c>
      <c r="AW303" s="13" t="s">
        <v>33</v>
      </c>
      <c r="AX303" s="13" t="s">
        <v>79</v>
      </c>
      <c r="AY303" s="238" t="s">
        <v>162</v>
      </c>
    </row>
    <row r="304" s="2" customFormat="1" ht="16.5" customHeight="1">
      <c r="A304" s="39"/>
      <c r="B304" s="40"/>
      <c r="C304" s="214" t="s">
        <v>698</v>
      </c>
      <c r="D304" s="214" t="s">
        <v>164</v>
      </c>
      <c r="E304" s="215" t="s">
        <v>1272</v>
      </c>
      <c r="F304" s="216" t="s">
        <v>1273</v>
      </c>
      <c r="G304" s="217" t="s">
        <v>97</v>
      </c>
      <c r="H304" s="218">
        <v>255.63</v>
      </c>
      <c r="I304" s="219"/>
      <c r="J304" s="220">
        <f>ROUND(I304*H304,2)</f>
        <v>0</v>
      </c>
      <c r="K304" s="216" t="s">
        <v>168</v>
      </c>
      <c r="L304" s="45"/>
      <c r="M304" s="221" t="s">
        <v>19</v>
      </c>
      <c r="N304" s="222" t="s">
        <v>43</v>
      </c>
      <c r="O304" s="85"/>
      <c r="P304" s="223">
        <f>O304*H304</f>
        <v>0</v>
      </c>
      <c r="Q304" s="223">
        <v>0</v>
      </c>
      <c r="R304" s="223">
        <f>Q304*H304</f>
        <v>0</v>
      </c>
      <c r="S304" s="223">
        <v>0</v>
      </c>
      <c r="T304" s="224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5" t="s">
        <v>169</v>
      </c>
      <c r="AT304" s="225" t="s">
        <v>164</v>
      </c>
      <c r="AU304" s="225" t="s">
        <v>81</v>
      </c>
      <c r="AY304" s="18" t="s">
        <v>162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8" t="s">
        <v>79</v>
      </c>
      <c r="BK304" s="226">
        <f>ROUND(I304*H304,2)</f>
        <v>0</v>
      </c>
      <c r="BL304" s="18" t="s">
        <v>169</v>
      </c>
      <c r="BM304" s="225" t="s">
        <v>1274</v>
      </c>
    </row>
    <row r="305" s="13" customFormat="1">
      <c r="A305" s="13"/>
      <c r="B305" s="227"/>
      <c r="C305" s="228"/>
      <c r="D305" s="229" t="s">
        <v>171</v>
      </c>
      <c r="E305" s="230" t="s">
        <v>19</v>
      </c>
      <c r="F305" s="231" t="s">
        <v>933</v>
      </c>
      <c r="G305" s="228"/>
      <c r="H305" s="232">
        <v>255.63</v>
      </c>
      <c r="I305" s="233"/>
      <c r="J305" s="228"/>
      <c r="K305" s="228"/>
      <c r="L305" s="234"/>
      <c r="M305" s="235"/>
      <c r="N305" s="236"/>
      <c r="O305" s="236"/>
      <c r="P305" s="236"/>
      <c r="Q305" s="236"/>
      <c r="R305" s="236"/>
      <c r="S305" s="236"/>
      <c r="T305" s="23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8" t="s">
        <v>171</v>
      </c>
      <c r="AU305" s="238" t="s">
        <v>81</v>
      </c>
      <c r="AV305" s="13" t="s">
        <v>81</v>
      </c>
      <c r="AW305" s="13" t="s">
        <v>33</v>
      </c>
      <c r="AX305" s="13" t="s">
        <v>79</v>
      </c>
      <c r="AY305" s="238" t="s">
        <v>162</v>
      </c>
    </row>
    <row r="306" s="2" customFormat="1" ht="16.5" customHeight="1">
      <c r="A306" s="39"/>
      <c r="B306" s="40"/>
      <c r="C306" s="214" t="s">
        <v>705</v>
      </c>
      <c r="D306" s="214" t="s">
        <v>164</v>
      </c>
      <c r="E306" s="215" t="s">
        <v>1275</v>
      </c>
      <c r="F306" s="216" t="s">
        <v>1276</v>
      </c>
      <c r="G306" s="217" t="s">
        <v>208</v>
      </c>
      <c r="H306" s="218">
        <v>28</v>
      </c>
      <c r="I306" s="219"/>
      <c r="J306" s="220">
        <f>ROUND(I306*H306,2)</f>
        <v>0</v>
      </c>
      <c r="K306" s="216" t="s">
        <v>168</v>
      </c>
      <c r="L306" s="45"/>
      <c r="M306" s="221" t="s">
        <v>19</v>
      </c>
      <c r="N306" s="222" t="s">
        <v>43</v>
      </c>
      <c r="O306" s="85"/>
      <c r="P306" s="223">
        <f>O306*H306</f>
        <v>0</v>
      </c>
      <c r="Q306" s="223">
        <v>0.063829999999999998</v>
      </c>
      <c r="R306" s="223">
        <f>Q306*H306</f>
        <v>1.7872399999999999</v>
      </c>
      <c r="S306" s="223">
        <v>0</v>
      </c>
      <c r="T306" s="224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5" t="s">
        <v>169</v>
      </c>
      <c r="AT306" s="225" t="s">
        <v>164</v>
      </c>
      <c r="AU306" s="225" t="s">
        <v>81</v>
      </c>
      <c r="AY306" s="18" t="s">
        <v>162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8" t="s">
        <v>79</v>
      </c>
      <c r="BK306" s="226">
        <f>ROUND(I306*H306,2)</f>
        <v>0</v>
      </c>
      <c r="BL306" s="18" t="s">
        <v>169</v>
      </c>
      <c r="BM306" s="225" t="s">
        <v>1277</v>
      </c>
    </row>
    <row r="307" s="2" customFormat="1" ht="16.5" customHeight="1">
      <c r="A307" s="39"/>
      <c r="B307" s="40"/>
      <c r="C307" s="260" t="s">
        <v>713</v>
      </c>
      <c r="D307" s="260" t="s">
        <v>330</v>
      </c>
      <c r="E307" s="261" t="s">
        <v>1278</v>
      </c>
      <c r="F307" s="262" t="s">
        <v>1279</v>
      </c>
      <c r="G307" s="263" t="s">
        <v>208</v>
      </c>
      <c r="H307" s="264">
        <v>28</v>
      </c>
      <c r="I307" s="265"/>
      <c r="J307" s="266">
        <f>ROUND(I307*H307,2)</f>
        <v>0</v>
      </c>
      <c r="K307" s="262" t="s">
        <v>19</v>
      </c>
      <c r="L307" s="267"/>
      <c r="M307" s="268" t="s">
        <v>19</v>
      </c>
      <c r="N307" s="269" t="s">
        <v>43</v>
      </c>
      <c r="O307" s="85"/>
      <c r="P307" s="223">
        <f>O307*H307</f>
        <v>0</v>
      </c>
      <c r="Q307" s="223">
        <v>0.0071000000000000004</v>
      </c>
      <c r="R307" s="223">
        <f>Q307*H307</f>
        <v>0.1988</v>
      </c>
      <c r="S307" s="223">
        <v>0</v>
      </c>
      <c r="T307" s="224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5" t="s">
        <v>201</v>
      </c>
      <c r="AT307" s="225" t="s">
        <v>330</v>
      </c>
      <c r="AU307" s="225" t="s">
        <v>81</v>
      </c>
      <c r="AY307" s="18" t="s">
        <v>162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8" t="s">
        <v>79</v>
      </c>
      <c r="BK307" s="226">
        <f>ROUND(I307*H307,2)</f>
        <v>0</v>
      </c>
      <c r="BL307" s="18" t="s">
        <v>169</v>
      </c>
      <c r="BM307" s="225" t="s">
        <v>1280</v>
      </c>
    </row>
    <row r="308" s="2" customFormat="1" ht="16.5" customHeight="1">
      <c r="A308" s="39"/>
      <c r="B308" s="40"/>
      <c r="C308" s="260" t="s">
        <v>720</v>
      </c>
      <c r="D308" s="260" t="s">
        <v>330</v>
      </c>
      <c r="E308" s="261" t="s">
        <v>1281</v>
      </c>
      <c r="F308" s="262" t="s">
        <v>1282</v>
      </c>
      <c r="G308" s="263" t="s">
        <v>208</v>
      </c>
      <c r="H308" s="264">
        <v>28</v>
      </c>
      <c r="I308" s="265"/>
      <c r="J308" s="266">
        <f>ROUND(I308*H308,2)</f>
        <v>0</v>
      </c>
      <c r="K308" s="262" t="s">
        <v>19</v>
      </c>
      <c r="L308" s="267"/>
      <c r="M308" s="268" t="s">
        <v>19</v>
      </c>
      <c r="N308" s="269" t="s">
        <v>43</v>
      </c>
      <c r="O308" s="85"/>
      <c r="P308" s="223">
        <f>O308*H308</f>
        <v>0</v>
      </c>
      <c r="Q308" s="223">
        <v>0.00064999999999999997</v>
      </c>
      <c r="R308" s="223">
        <f>Q308*H308</f>
        <v>0.018200000000000001</v>
      </c>
      <c r="S308" s="223">
        <v>0</v>
      </c>
      <c r="T308" s="224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5" t="s">
        <v>201</v>
      </c>
      <c r="AT308" s="225" t="s">
        <v>330</v>
      </c>
      <c r="AU308" s="225" t="s">
        <v>81</v>
      </c>
      <c r="AY308" s="18" t="s">
        <v>162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8" t="s">
        <v>79</v>
      </c>
      <c r="BK308" s="226">
        <f>ROUND(I308*H308,2)</f>
        <v>0</v>
      </c>
      <c r="BL308" s="18" t="s">
        <v>169</v>
      </c>
      <c r="BM308" s="225" t="s">
        <v>1283</v>
      </c>
    </row>
    <row r="309" s="2" customFormat="1" ht="16.5" customHeight="1">
      <c r="A309" s="39"/>
      <c r="B309" s="40"/>
      <c r="C309" s="214" t="s">
        <v>725</v>
      </c>
      <c r="D309" s="214" t="s">
        <v>164</v>
      </c>
      <c r="E309" s="215" t="s">
        <v>1284</v>
      </c>
      <c r="F309" s="216" t="s">
        <v>1285</v>
      </c>
      <c r="G309" s="217" t="s">
        <v>208</v>
      </c>
      <c r="H309" s="218">
        <v>2</v>
      </c>
      <c r="I309" s="219"/>
      <c r="J309" s="220">
        <f>ROUND(I309*H309,2)</f>
        <v>0</v>
      </c>
      <c r="K309" s="216" t="s">
        <v>168</v>
      </c>
      <c r="L309" s="45"/>
      <c r="M309" s="221" t="s">
        <v>19</v>
      </c>
      <c r="N309" s="222" t="s">
        <v>43</v>
      </c>
      <c r="O309" s="85"/>
      <c r="P309" s="223">
        <f>O309*H309</f>
        <v>0</v>
      </c>
      <c r="Q309" s="223">
        <v>0.12303</v>
      </c>
      <c r="R309" s="223">
        <f>Q309*H309</f>
        <v>0.24606</v>
      </c>
      <c r="S309" s="223">
        <v>0</v>
      </c>
      <c r="T309" s="224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5" t="s">
        <v>169</v>
      </c>
      <c r="AT309" s="225" t="s">
        <v>164</v>
      </c>
      <c r="AU309" s="225" t="s">
        <v>81</v>
      </c>
      <c r="AY309" s="18" t="s">
        <v>162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8" t="s">
        <v>79</v>
      </c>
      <c r="BK309" s="226">
        <f>ROUND(I309*H309,2)</f>
        <v>0</v>
      </c>
      <c r="BL309" s="18" t="s">
        <v>169</v>
      </c>
      <c r="BM309" s="225" t="s">
        <v>1286</v>
      </c>
    </row>
    <row r="310" s="13" customFormat="1">
      <c r="A310" s="13"/>
      <c r="B310" s="227"/>
      <c r="C310" s="228"/>
      <c r="D310" s="229" t="s">
        <v>171</v>
      </c>
      <c r="E310" s="230" t="s">
        <v>19</v>
      </c>
      <c r="F310" s="231" t="s">
        <v>1287</v>
      </c>
      <c r="G310" s="228"/>
      <c r="H310" s="232">
        <v>1</v>
      </c>
      <c r="I310" s="233"/>
      <c r="J310" s="228"/>
      <c r="K310" s="228"/>
      <c r="L310" s="234"/>
      <c r="M310" s="235"/>
      <c r="N310" s="236"/>
      <c r="O310" s="236"/>
      <c r="P310" s="236"/>
      <c r="Q310" s="236"/>
      <c r="R310" s="236"/>
      <c r="S310" s="236"/>
      <c r="T310" s="23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8" t="s">
        <v>171</v>
      </c>
      <c r="AU310" s="238" t="s">
        <v>81</v>
      </c>
      <c r="AV310" s="13" t="s">
        <v>81</v>
      </c>
      <c r="AW310" s="13" t="s">
        <v>33</v>
      </c>
      <c r="AX310" s="13" t="s">
        <v>72</v>
      </c>
      <c r="AY310" s="238" t="s">
        <v>162</v>
      </c>
    </row>
    <row r="311" s="13" customFormat="1">
      <c r="A311" s="13"/>
      <c r="B311" s="227"/>
      <c r="C311" s="228"/>
      <c r="D311" s="229" t="s">
        <v>171</v>
      </c>
      <c r="E311" s="230" t="s">
        <v>19</v>
      </c>
      <c r="F311" s="231" t="s">
        <v>1288</v>
      </c>
      <c r="G311" s="228"/>
      <c r="H311" s="232">
        <v>1</v>
      </c>
      <c r="I311" s="233"/>
      <c r="J311" s="228"/>
      <c r="K311" s="228"/>
      <c r="L311" s="234"/>
      <c r="M311" s="235"/>
      <c r="N311" s="236"/>
      <c r="O311" s="236"/>
      <c r="P311" s="236"/>
      <c r="Q311" s="236"/>
      <c r="R311" s="236"/>
      <c r="S311" s="236"/>
      <c r="T311" s="237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8" t="s">
        <v>171</v>
      </c>
      <c r="AU311" s="238" t="s">
        <v>81</v>
      </c>
      <c r="AV311" s="13" t="s">
        <v>81</v>
      </c>
      <c r="AW311" s="13" t="s">
        <v>33</v>
      </c>
      <c r="AX311" s="13" t="s">
        <v>72</v>
      </c>
      <c r="AY311" s="238" t="s">
        <v>162</v>
      </c>
    </row>
    <row r="312" s="14" customFormat="1">
      <c r="A312" s="14"/>
      <c r="B312" s="239"/>
      <c r="C312" s="240"/>
      <c r="D312" s="229" t="s">
        <v>171</v>
      </c>
      <c r="E312" s="241" t="s">
        <v>19</v>
      </c>
      <c r="F312" s="242" t="s">
        <v>174</v>
      </c>
      <c r="G312" s="240"/>
      <c r="H312" s="243">
        <v>2</v>
      </c>
      <c r="I312" s="244"/>
      <c r="J312" s="240"/>
      <c r="K312" s="240"/>
      <c r="L312" s="245"/>
      <c r="M312" s="246"/>
      <c r="N312" s="247"/>
      <c r="O312" s="247"/>
      <c r="P312" s="247"/>
      <c r="Q312" s="247"/>
      <c r="R312" s="247"/>
      <c r="S312" s="247"/>
      <c r="T312" s="248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9" t="s">
        <v>171</v>
      </c>
      <c r="AU312" s="249" t="s">
        <v>81</v>
      </c>
      <c r="AV312" s="14" t="s">
        <v>169</v>
      </c>
      <c r="AW312" s="14" t="s">
        <v>33</v>
      </c>
      <c r="AX312" s="14" t="s">
        <v>79</v>
      </c>
      <c r="AY312" s="249" t="s">
        <v>162</v>
      </c>
    </row>
    <row r="313" s="2" customFormat="1" ht="16.5" customHeight="1">
      <c r="A313" s="39"/>
      <c r="B313" s="40"/>
      <c r="C313" s="260" t="s">
        <v>732</v>
      </c>
      <c r="D313" s="260" t="s">
        <v>330</v>
      </c>
      <c r="E313" s="261" t="s">
        <v>1289</v>
      </c>
      <c r="F313" s="262" t="s">
        <v>1290</v>
      </c>
      <c r="G313" s="263" t="s">
        <v>208</v>
      </c>
      <c r="H313" s="264">
        <v>2</v>
      </c>
      <c r="I313" s="265"/>
      <c r="J313" s="266">
        <f>ROUND(I313*H313,2)</f>
        <v>0</v>
      </c>
      <c r="K313" s="262" t="s">
        <v>19</v>
      </c>
      <c r="L313" s="267"/>
      <c r="M313" s="268" t="s">
        <v>19</v>
      </c>
      <c r="N313" s="269" t="s">
        <v>43</v>
      </c>
      <c r="O313" s="85"/>
      <c r="P313" s="223">
        <f>O313*H313</f>
        <v>0</v>
      </c>
      <c r="Q313" s="223">
        <v>0.011299999999999999</v>
      </c>
      <c r="R313" s="223">
        <f>Q313*H313</f>
        <v>0.022599999999999999</v>
      </c>
      <c r="S313" s="223">
        <v>0</v>
      </c>
      <c r="T313" s="224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5" t="s">
        <v>201</v>
      </c>
      <c r="AT313" s="225" t="s">
        <v>330</v>
      </c>
      <c r="AU313" s="225" t="s">
        <v>81</v>
      </c>
      <c r="AY313" s="18" t="s">
        <v>162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8" t="s">
        <v>79</v>
      </c>
      <c r="BK313" s="226">
        <f>ROUND(I313*H313,2)</f>
        <v>0</v>
      </c>
      <c r="BL313" s="18" t="s">
        <v>169</v>
      </c>
      <c r="BM313" s="225" t="s">
        <v>1291</v>
      </c>
    </row>
    <row r="314" s="2" customFormat="1" ht="16.5" customHeight="1">
      <c r="A314" s="39"/>
      <c r="B314" s="40"/>
      <c r="C314" s="260" t="s">
        <v>736</v>
      </c>
      <c r="D314" s="260" t="s">
        <v>330</v>
      </c>
      <c r="E314" s="261" t="s">
        <v>1281</v>
      </c>
      <c r="F314" s="262" t="s">
        <v>1282</v>
      </c>
      <c r="G314" s="263" t="s">
        <v>208</v>
      </c>
      <c r="H314" s="264">
        <v>2</v>
      </c>
      <c r="I314" s="265"/>
      <c r="J314" s="266">
        <f>ROUND(I314*H314,2)</f>
        <v>0</v>
      </c>
      <c r="K314" s="262" t="s">
        <v>19</v>
      </c>
      <c r="L314" s="267"/>
      <c r="M314" s="268" t="s">
        <v>19</v>
      </c>
      <c r="N314" s="269" t="s">
        <v>43</v>
      </c>
      <c r="O314" s="85"/>
      <c r="P314" s="223">
        <f>O314*H314</f>
        <v>0</v>
      </c>
      <c r="Q314" s="223">
        <v>0.00064999999999999997</v>
      </c>
      <c r="R314" s="223">
        <f>Q314*H314</f>
        <v>0.0012999999999999999</v>
      </c>
      <c r="S314" s="223">
        <v>0</v>
      </c>
      <c r="T314" s="224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5" t="s">
        <v>201</v>
      </c>
      <c r="AT314" s="225" t="s">
        <v>330</v>
      </c>
      <c r="AU314" s="225" t="s">
        <v>81</v>
      </c>
      <c r="AY314" s="18" t="s">
        <v>162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8" t="s">
        <v>79</v>
      </c>
      <c r="BK314" s="226">
        <f>ROUND(I314*H314,2)</f>
        <v>0</v>
      </c>
      <c r="BL314" s="18" t="s">
        <v>169</v>
      </c>
      <c r="BM314" s="225" t="s">
        <v>1292</v>
      </c>
    </row>
    <row r="315" s="2" customFormat="1" ht="16.5" customHeight="1">
      <c r="A315" s="39"/>
      <c r="B315" s="40"/>
      <c r="C315" s="260" t="s">
        <v>742</v>
      </c>
      <c r="D315" s="260" t="s">
        <v>330</v>
      </c>
      <c r="E315" s="261" t="s">
        <v>1293</v>
      </c>
      <c r="F315" s="262" t="s">
        <v>1294</v>
      </c>
      <c r="G315" s="263" t="s">
        <v>208</v>
      </c>
      <c r="H315" s="264">
        <v>2</v>
      </c>
      <c r="I315" s="265"/>
      <c r="J315" s="266">
        <f>ROUND(I315*H315,2)</f>
        <v>0</v>
      </c>
      <c r="K315" s="262" t="s">
        <v>19</v>
      </c>
      <c r="L315" s="267"/>
      <c r="M315" s="268" t="s">
        <v>19</v>
      </c>
      <c r="N315" s="269" t="s">
        <v>43</v>
      </c>
      <c r="O315" s="85"/>
      <c r="P315" s="223">
        <f>O315*H315</f>
        <v>0</v>
      </c>
      <c r="Q315" s="223">
        <v>0.0073000000000000001</v>
      </c>
      <c r="R315" s="223">
        <f>Q315*H315</f>
        <v>0.0146</v>
      </c>
      <c r="S315" s="223">
        <v>0</v>
      </c>
      <c r="T315" s="224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5" t="s">
        <v>201</v>
      </c>
      <c r="AT315" s="225" t="s">
        <v>330</v>
      </c>
      <c r="AU315" s="225" t="s">
        <v>81</v>
      </c>
      <c r="AY315" s="18" t="s">
        <v>162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8" t="s">
        <v>79</v>
      </c>
      <c r="BK315" s="226">
        <f>ROUND(I315*H315,2)</f>
        <v>0</v>
      </c>
      <c r="BL315" s="18" t="s">
        <v>169</v>
      </c>
      <c r="BM315" s="225" t="s">
        <v>1295</v>
      </c>
    </row>
    <row r="316" s="2" customFormat="1" ht="16.5" customHeight="1">
      <c r="A316" s="39"/>
      <c r="B316" s="40"/>
      <c r="C316" s="214" t="s">
        <v>746</v>
      </c>
      <c r="D316" s="214" t="s">
        <v>164</v>
      </c>
      <c r="E316" s="215" t="s">
        <v>1296</v>
      </c>
      <c r="F316" s="216" t="s">
        <v>1297</v>
      </c>
      <c r="G316" s="217" t="s">
        <v>208</v>
      </c>
      <c r="H316" s="218">
        <v>30</v>
      </c>
      <c r="I316" s="219"/>
      <c r="J316" s="220">
        <f>ROUND(I316*H316,2)</f>
        <v>0</v>
      </c>
      <c r="K316" s="216" t="s">
        <v>168</v>
      </c>
      <c r="L316" s="45"/>
      <c r="M316" s="221" t="s">
        <v>19</v>
      </c>
      <c r="N316" s="222" t="s">
        <v>43</v>
      </c>
      <c r="O316" s="85"/>
      <c r="P316" s="223">
        <f>O316*H316</f>
        <v>0</v>
      </c>
      <c r="Q316" s="223">
        <v>0.00031</v>
      </c>
      <c r="R316" s="223">
        <f>Q316*H316</f>
        <v>0.0092999999999999992</v>
      </c>
      <c r="S316" s="223">
        <v>0</v>
      </c>
      <c r="T316" s="224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5" t="s">
        <v>169</v>
      </c>
      <c r="AT316" s="225" t="s">
        <v>164</v>
      </c>
      <c r="AU316" s="225" t="s">
        <v>81</v>
      </c>
      <c r="AY316" s="18" t="s">
        <v>162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8" t="s">
        <v>79</v>
      </c>
      <c r="BK316" s="226">
        <f>ROUND(I316*H316,2)</f>
        <v>0</v>
      </c>
      <c r="BL316" s="18" t="s">
        <v>169</v>
      </c>
      <c r="BM316" s="225" t="s">
        <v>1298</v>
      </c>
    </row>
    <row r="317" s="13" customFormat="1">
      <c r="A317" s="13"/>
      <c r="B317" s="227"/>
      <c r="C317" s="228"/>
      <c r="D317" s="229" t="s">
        <v>171</v>
      </c>
      <c r="E317" s="230" t="s">
        <v>19</v>
      </c>
      <c r="F317" s="231" t="s">
        <v>1299</v>
      </c>
      <c r="G317" s="228"/>
      <c r="H317" s="232">
        <v>1</v>
      </c>
      <c r="I317" s="233"/>
      <c r="J317" s="228"/>
      <c r="K317" s="228"/>
      <c r="L317" s="234"/>
      <c r="M317" s="235"/>
      <c r="N317" s="236"/>
      <c r="O317" s="236"/>
      <c r="P317" s="236"/>
      <c r="Q317" s="236"/>
      <c r="R317" s="236"/>
      <c r="S317" s="236"/>
      <c r="T317" s="237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8" t="s">
        <v>171</v>
      </c>
      <c r="AU317" s="238" t="s">
        <v>81</v>
      </c>
      <c r="AV317" s="13" t="s">
        <v>81</v>
      </c>
      <c r="AW317" s="13" t="s">
        <v>33</v>
      </c>
      <c r="AX317" s="13" t="s">
        <v>72</v>
      </c>
      <c r="AY317" s="238" t="s">
        <v>162</v>
      </c>
    </row>
    <row r="318" s="13" customFormat="1">
      <c r="A318" s="13"/>
      <c r="B318" s="227"/>
      <c r="C318" s="228"/>
      <c r="D318" s="229" t="s">
        <v>171</v>
      </c>
      <c r="E318" s="230" t="s">
        <v>19</v>
      </c>
      <c r="F318" s="231" t="s">
        <v>1300</v>
      </c>
      <c r="G318" s="228"/>
      <c r="H318" s="232">
        <v>1</v>
      </c>
      <c r="I318" s="233"/>
      <c r="J318" s="228"/>
      <c r="K318" s="228"/>
      <c r="L318" s="234"/>
      <c r="M318" s="235"/>
      <c r="N318" s="236"/>
      <c r="O318" s="236"/>
      <c r="P318" s="236"/>
      <c r="Q318" s="236"/>
      <c r="R318" s="236"/>
      <c r="S318" s="236"/>
      <c r="T318" s="23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8" t="s">
        <v>171</v>
      </c>
      <c r="AU318" s="238" t="s">
        <v>81</v>
      </c>
      <c r="AV318" s="13" t="s">
        <v>81</v>
      </c>
      <c r="AW318" s="13" t="s">
        <v>33</v>
      </c>
      <c r="AX318" s="13" t="s">
        <v>72</v>
      </c>
      <c r="AY318" s="238" t="s">
        <v>162</v>
      </c>
    </row>
    <row r="319" s="13" customFormat="1">
      <c r="A319" s="13"/>
      <c r="B319" s="227"/>
      <c r="C319" s="228"/>
      <c r="D319" s="229" t="s">
        <v>171</v>
      </c>
      <c r="E319" s="230" t="s">
        <v>19</v>
      </c>
      <c r="F319" s="231" t="s">
        <v>1301</v>
      </c>
      <c r="G319" s="228"/>
      <c r="H319" s="232">
        <v>28</v>
      </c>
      <c r="I319" s="233"/>
      <c r="J319" s="228"/>
      <c r="K319" s="228"/>
      <c r="L319" s="234"/>
      <c r="M319" s="235"/>
      <c r="N319" s="236"/>
      <c r="O319" s="236"/>
      <c r="P319" s="236"/>
      <c r="Q319" s="236"/>
      <c r="R319" s="236"/>
      <c r="S319" s="236"/>
      <c r="T319" s="237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8" t="s">
        <v>171</v>
      </c>
      <c r="AU319" s="238" t="s">
        <v>81</v>
      </c>
      <c r="AV319" s="13" t="s">
        <v>81</v>
      </c>
      <c r="AW319" s="13" t="s">
        <v>33</v>
      </c>
      <c r="AX319" s="13" t="s">
        <v>72</v>
      </c>
      <c r="AY319" s="238" t="s">
        <v>162</v>
      </c>
    </row>
    <row r="320" s="14" customFormat="1">
      <c r="A320" s="14"/>
      <c r="B320" s="239"/>
      <c r="C320" s="240"/>
      <c r="D320" s="229" t="s">
        <v>171</v>
      </c>
      <c r="E320" s="241" t="s">
        <v>19</v>
      </c>
      <c r="F320" s="242" t="s">
        <v>174</v>
      </c>
      <c r="G320" s="240"/>
      <c r="H320" s="243">
        <v>30</v>
      </c>
      <c r="I320" s="244"/>
      <c r="J320" s="240"/>
      <c r="K320" s="240"/>
      <c r="L320" s="245"/>
      <c r="M320" s="246"/>
      <c r="N320" s="247"/>
      <c r="O320" s="247"/>
      <c r="P320" s="247"/>
      <c r="Q320" s="247"/>
      <c r="R320" s="247"/>
      <c r="S320" s="247"/>
      <c r="T320" s="248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9" t="s">
        <v>171</v>
      </c>
      <c r="AU320" s="249" t="s">
        <v>81</v>
      </c>
      <c r="AV320" s="14" t="s">
        <v>169</v>
      </c>
      <c r="AW320" s="14" t="s">
        <v>33</v>
      </c>
      <c r="AX320" s="14" t="s">
        <v>79</v>
      </c>
      <c r="AY320" s="249" t="s">
        <v>162</v>
      </c>
    </row>
    <row r="321" s="2" customFormat="1" ht="16.5" customHeight="1">
      <c r="A321" s="39"/>
      <c r="B321" s="40"/>
      <c r="C321" s="214" t="s">
        <v>1302</v>
      </c>
      <c r="D321" s="214" t="s">
        <v>164</v>
      </c>
      <c r="E321" s="215" t="s">
        <v>1303</v>
      </c>
      <c r="F321" s="216" t="s">
        <v>1304</v>
      </c>
      <c r="G321" s="217" t="s">
        <v>97</v>
      </c>
      <c r="H321" s="218">
        <v>299.69999999999999</v>
      </c>
      <c r="I321" s="219"/>
      <c r="J321" s="220">
        <f>ROUND(I321*H321,2)</f>
        <v>0</v>
      </c>
      <c r="K321" s="216" t="s">
        <v>168</v>
      </c>
      <c r="L321" s="45"/>
      <c r="M321" s="221" t="s">
        <v>19</v>
      </c>
      <c r="N321" s="222" t="s">
        <v>43</v>
      </c>
      <c r="O321" s="85"/>
      <c r="P321" s="223">
        <f>O321*H321</f>
        <v>0</v>
      </c>
      <c r="Q321" s="223">
        <v>0.00019000000000000001</v>
      </c>
      <c r="R321" s="223">
        <f>Q321*H321</f>
        <v>0.056943000000000001</v>
      </c>
      <c r="S321" s="223">
        <v>0</v>
      </c>
      <c r="T321" s="224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5" t="s">
        <v>169</v>
      </c>
      <c r="AT321" s="225" t="s">
        <v>164</v>
      </c>
      <c r="AU321" s="225" t="s">
        <v>81</v>
      </c>
      <c r="AY321" s="18" t="s">
        <v>162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8" t="s">
        <v>79</v>
      </c>
      <c r="BK321" s="226">
        <f>ROUND(I321*H321,2)</f>
        <v>0</v>
      </c>
      <c r="BL321" s="18" t="s">
        <v>169</v>
      </c>
      <c r="BM321" s="225" t="s">
        <v>1305</v>
      </c>
    </row>
    <row r="322" s="13" customFormat="1">
      <c r="A322" s="13"/>
      <c r="B322" s="227"/>
      <c r="C322" s="228"/>
      <c r="D322" s="229" t="s">
        <v>171</v>
      </c>
      <c r="E322" s="230" t="s">
        <v>19</v>
      </c>
      <c r="F322" s="231" t="s">
        <v>1306</v>
      </c>
      <c r="G322" s="228"/>
      <c r="H322" s="232">
        <v>299.69999999999999</v>
      </c>
      <c r="I322" s="233"/>
      <c r="J322" s="228"/>
      <c r="K322" s="228"/>
      <c r="L322" s="234"/>
      <c r="M322" s="235"/>
      <c r="N322" s="236"/>
      <c r="O322" s="236"/>
      <c r="P322" s="236"/>
      <c r="Q322" s="236"/>
      <c r="R322" s="236"/>
      <c r="S322" s="236"/>
      <c r="T322" s="23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8" t="s">
        <v>171</v>
      </c>
      <c r="AU322" s="238" t="s">
        <v>81</v>
      </c>
      <c r="AV322" s="13" t="s">
        <v>81</v>
      </c>
      <c r="AW322" s="13" t="s">
        <v>33</v>
      </c>
      <c r="AX322" s="13" t="s">
        <v>79</v>
      </c>
      <c r="AY322" s="238" t="s">
        <v>162</v>
      </c>
    </row>
    <row r="323" s="2" customFormat="1" ht="16.5" customHeight="1">
      <c r="A323" s="39"/>
      <c r="B323" s="40"/>
      <c r="C323" s="214" t="s">
        <v>1307</v>
      </c>
      <c r="D323" s="214" t="s">
        <v>164</v>
      </c>
      <c r="E323" s="215" t="s">
        <v>1308</v>
      </c>
      <c r="F323" s="216" t="s">
        <v>1309</v>
      </c>
      <c r="G323" s="217" t="s">
        <v>97</v>
      </c>
      <c r="H323" s="218">
        <v>267.60000000000002</v>
      </c>
      <c r="I323" s="219"/>
      <c r="J323" s="220">
        <f>ROUND(I323*H323,2)</f>
        <v>0</v>
      </c>
      <c r="K323" s="216" t="s">
        <v>168</v>
      </c>
      <c r="L323" s="45"/>
      <c r="M323" s="221" t="s">
        <v>19</v>
      </c>
      <c r="N323" s="222" t="s">
        <v>43</v>
      </c>
      <c r="O323" s="85"/>
      <c r="P323" s="223">
        <f>O323*H323</f>
        <v>0</v>
      </c>
      <c r="Q323" s="223">
        <v>9.0000000000000006E-05</v>
      </c>
      <c r="R323" s="223">
        <f>Q323*H323</f>
        <v>0.024084000000000005</v>
      </c>
      <c r="S323" s="223">
        <v>0</v>
      </c>
      <c r="T323" s="224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5" t="s">
        <v>169</v>
      </c>
      <c r="AT323" s="225" t="s">
        <v>164</v>
      </c>
      <c r="AU323" s="225" t="s">
        <v>81</v>
      </c>
      <c r="AY323" s="18" t="s">
        <v>162</v>
      </c>
      <c r="BE323" s="226">
        <f>IF(N323="základní",J323,0)</f>
        <v>0</v>
      </c>
      <c r="BF323" s="226">
        <f>IF(N323="snížená",J323,0)</f>
        <v>0</v>
      </c>
      <c r="BG323" s="226">
        <f>IF(N323="zákl. přenesená",J323,0)</f>
        <v>0</v>
      </c>
      <c r="BH323" s="226">
        <f>IF(N323="sníž. přenesená",J323,0)</f>
        <v>0</v>
      </c>
      <c r="BI323" s="226">
        <f>IF(N323="nulová",J323,0)</f>
        <v>0</v>
      </c>
      <c r="BJ323" s="18" t="s">
        <v>79</v>
      </c>
      <c r="BK323" s="226">
        <f>ROUND(I323*H323,2)</f>
        <v>0</v>
      </c>
      <c r="BL323" s="18" t="s">
        <v>169</v>
      </c>
      <c r="BM323" s="225" t="s">
        <v>1310</v>
      </c>
    </row>
    <row r="324" s="13" customFormat="1">
      <c r="A324" s="13"/>
      <c r="B324" s="227"/>
      <c r="C324" s="228"/>
      <c r="D324" s="229" t="s">
        <v>171</v>
      </c>
      <c r="E324" s="230" t="s">
        <v>19</v>
      </c>
      <c r="F324" s="231" t="s">
        <v>1311</v>
      </c>
      <c r="G324" s="228"/>
      <c r="H324" s="232">
        <v>267.60000000000002</v>
      </c>
      <c r="I324" s="233"/>
      <c r="J324" s="228"/>
      <c r="K324" s="228"/>
      <c r="L324" s="234"/>
      <c r="M324" s="235"/>
      <c r="N324" s="236"/>
      <c r="O324" s="236"/>
      <c r="P324" s="236"/>
      <c r="Q324" s="236"/>
      <c r="R324" s="236"/>
      <c r="S324" s="236"/>
      <c r="T324" s="23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8" t="s">
        <v>171</v>
      </c>
      <c r="AU324" s="238" t="s">
        <v>81</v>
      </c>
      <c r="AV324" s="13" t="s">
        <v>81</v>
      </c>
      <c r="AW324" s="13" t="s">
        <v>33</v>
      </c>
      <c r="AX324" s="13" t="s">
        <v>79</v>
      </c>
      <c r="AY324" s="238" t="s">
        <v>162</v>
      </c>
    </row>
    <row r="325" s="2" customFormat="1" ht="16.5" customHeight="1">
      <c r="A325" s="39"/>
      <c r="B325" s="40"/>
      <c r="C325" s="260" t="s">
        <v>1312</v>
      </c>
      <c r="D325" s="260" t="s">
        <v>330</v>
      </c>
      <c r="E325" s="261" t="s">
        <v>1313</v>
      </c>
      <c r="F325" s="262" t="s">
        <v>1314</v>
      </c>
      <c r="G325" s="263" t="s">
        <v>208</v>
      </c>
      <c r="H325" s="264">
        <v>2</v>
      </c>
      <c r="I325" s="265"/>
      <c r="J325" s="266">
        <f>ROUND(I325*H325,2)</f>
        <v>0</v>
      </c>
      <c r="K325" s="262" t="s">
        <v>19</v>
      </c>
      <c r="L325" s="267"/>
      <c r="M325" s="268" t="s">
        <v>19</v>
      </c>
      <c r="N325" s="269" t="s">
        <v>43</v>
      </c>
      <c r="O325" s="85"/>
      <c r="P325" s="223">
        <f>O325*H325</f>
        <v>0</v>
      </c>
      <c r="Q325" s="223">
        <v>0.00010000000000000001</v>
      </c>
      <c r="R325" s="223">
        <f>Q325*H325</f>
        <v>0.00020000000000000001</v>
      </c>
      <c r="S325" s="223">
        <v>0</v>
      </c>
      <c r="T325" s="224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5" t="s">
        <v>201</v>
      </c>
      <c r="AT325" s="225" t="s">
        <v>330</v>
      </c>
      <c r="AU325" s="225" t="s">
        <v>81</v>
      </c>
      <c r="AY325" s="18" t="s">
        <v>162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8" t="s">
        <v>79</v>
      </c>
      <c r="BK325" s="226">
        <f>ROUND(I325*H325,2)</f>
        <v>0</v>
      </c>
      <c r="BL325" s="18" t="s">
        <v>169</v>
      </c>
      <c r="BM325" s="225" t="s">
        <v>1315</v>
      </c>
    </row>
    <row r="326" s="2" customFormat="1" ht="16.5" customHeight="1">
      <c r="A326" s="39"/>
      <c r="B326" s="40"/>
      <c r="C326" s="260" t="s">
        <v>1316</v>
      </c>
      <c r="D326" s="260" t="s">
        <v>330</v>
      </c>
      <c r="E326" s="261" t="s">
        <v>1317</v>
      </c>
      <c r="F326" s="262" t="s">
        <v>1318</v>
      </c>
      <c r="G326" s="263" t="s">
        <v>208</v>
      </c>
      <c r="H326" s="264">
        <v>5</v>
      </c>
      <c r="I326" s="265"/>
      <c r="J326" s="266">
        <f>ROUND(I326*H326,2)</f>
        <v>0</v>
      </c>
      <c r="K326" s="262" t="s">
        <v>19</v>
      </c>
      <c r="L326" s="267"/>
      <c r="M326" s="268" t="s">
        <v>19</v>
      </c>
      <c r="N326" s="269" t="s">
        <v>43</v>
      </c>
      <c r="O326" s="85"/>
      <c r="P326" s="223">
        <f>O326*H326</f>
        <v>0</v>
      </c>
      <c r="Q326" s="223">
        <v>0.00010000000000000001</v>
      </c>
      <c r="R326" s="223">
        <f>Q326*H326</f>
        <v>0.00050000000000000001</v>
      </c>
      <c r="S326" s="223">
        <v>0</v>
      </c>
      <c r="T326" s="224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5" t="s">
        <v>201</v>
      </c>
      <c r="AT326" s="225" t="s">
        <v>330</v>
      </c>
      <c r="AU326" s="225" t="s">
        <v>81</v>
      </c>
      <c r="AY326" s="18" t="s">
        <v>162</v>
      </c>
      <c r="BE326" s="226">
        <f>IF(N326="základní",J326,0)</f>
        <v>0</v>
      </c>
      <c r="BF326" s="226">
        <f>IF(N326="snížená",J326,0)</f>
        <v>0</v>
      </c>
      <c r="BG326" s="226">
        <f>IF(N326="zákl. přenesená",J326,0)</f>
        <v>0</v>
      </c>
      <c r="BH326" s="226">
        <f>IF(N326="sníž. přenesená",J326,0)</f>
        <v>0</v>
      </c>
      <c r="BI326" s="226">
        <f>IF(N326="nulová",J326,0)</f>
        <v>0</v>
      </c>
      <c r="BJ326" s="18" t="s">
        <v>79</v>
      </c>
      <c r="BK326" s="226">
        <f>ROUND(I326*H326,2)</f>
        <v>0</v>
      </c>
      <c r="BL326" s="18" t="s">
        <v>169</v>
      </c>
      <c r="BM326" s="225" t="s">
        <v>1319</v>
      </c>
    </row>
    <row r="327" s="2" customFormat="1" ht="16.5" customHeight="1">
      <c r="A327" s="39"/>
      <c r="B327" s="40"/>
      <c r="C327" s="260" t="s">
        <v>1320</v>
      </c>
      <c r="D327" s="260" t="s">
        <v>330</v>
      </c>
      <c r="E327" s="261" t="s">
        <v>1321</v>
      </c>
      <c r="F327" s="262" t="s">
        <v>1322</v>
      </c>
      <c r="G327" s="263" t="s">
        <v>208</v>
      </c>
      <c r="H327" s="264">
        <v>56</v>
      </c>
      <c r="I327" s="265"/>
      <c r="J327" s="266">
        <f>ROUND(I327*H327,2)</f>
        <v>0</v>
      </c>
      <c r="K327" s="262" t="s">
        <v>19</v>
      </c>
      <c r="L327" s="267"/>
      <c r="M327" s="268" t="s">
        <v>19</v>
      </c>
      <c r="N327" s="269" t="s">
        <v>43</v>
      </c>
      <c r="O327" s="85"/>
      <c r="P327" s="223">
        <f>O327*H327</f>
        <v>0</v>
      </c>
      <c r="Q327" s="223">
        <v>0.00025000000000000001</v>
      </c>
      <c r="R327" s="223">
        <f>Q327*H327</f>
        <v>0.014</v>
      </c>
      <c r="S327" s="223">
        <v>0</v>
      </c>
      <c r="T327" s="224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5" t="s">
        <v>201</v>
      </c>
      <c r="AT327" s="225" t="s">
        <v>330</v>
      </c>
      <c r="AU327" s="225" t="s">
        <v>81</v>
      </c>
      <c r="AY327" s="18" t="s">
        <v>162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8" t="s">
        <v>79</v>
      </c>
      <c r="BK327" s="226">
        <f>ROUND(I327*H327,2)</f>
        <v>0</v>
      </c>
      <c r="BL327" s="18" t="s">
        <v>169</v>
      </c>
      <c r="BM327" s="225" t="s">
        <v>1323</v>
      </c>
    </row>
    <row r="328" s="13" customFormat="1">
      <c r="A328" s="13"/>
      <c r="B328" s="227"/>
      <c r="C328" s="228"/>
      <c r="D328" s="229" t="s">
        <v>171</v>
      </c>
      <c r="E328" s="230" t="s">
        <v>19</v>
      </c>
      <c r="F328" s="231" t="s">
        <v>1324</v>
      </c>
      <c r="G328" s="228"/>
      <c r="H328" s="232">
        <v>16</v>
      </c>
      <c r="I328" s="233"/>
      <c r="J328" s="228"/>
      <c r="K328" s="228"/>
      <c r="L328" s="234"/>
      <c r="M328" s="235"/>
      <c r="N328" s="236"/>
      <c r="O328" s="236"/>
      <c r="P328" s="236"/>
      <c r="Q328" s="236"/>
      <c r="R328" s="236"/>
      <c r="S328" s="236"/>
      <c r="T328" s="23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8" t="s">
        <v>171</v>
      </c>
      <c r="AU328" s="238" t="s">
        <v>81</v>
      </c>
      <c r="AV328" s="13" t="s">
        <v>81</v>
      </c>
      <c r="AW328" s="13" t="s">
        <v>33</v>
      </c>
      <c r="AX328" s="13" t="s">
        <v>72</v>
      </c>
      <c r="AY328" s="238" t="s">
        <v>162</v>
      </c>
    </row>
    <row r="329" s="13" customFormat="1">
      <c r="A329" s="13"/>
      <c r="B329" s="227"/>
      <c r="C329" s="228"/>
      <c r="D329" s="229" t="s">
        <v>171</v>
      </c>
      <c r="E329" s="230" t="s">
        <v>19</v>
      </c>
      <c r="F329" s="231" t="s">
        <v>1325</v>
      </c>
      <c r="G329" s="228"/>
      <c r="H329" s="232">
        <v>40</v>
      </c>
      <c r="I329" s="233"/>
      <c r="J329" s="228"/>
      <c r="K329" s="228"/>
      <c r="L329" s="234"/>
      <c r="M329" s="235"/>
      <c r="N329" s="236"/>
      <c r="O329" s="236"/>
      <c r="P329" s="236"/>
      <c r="Q329" s="236"/>
      <c r="R329" s="236"/>
      <c r="S329" s="236"/>
      <c r="T329" s="23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8" t="s">
        <v>171</v>
      </c>
      <c r="AU329" s="238" t="s">
        <v>81</v>
      </c>
      <c r="AV329" s="13" t="s">
        <v>81</v>
      </c>
      <c r="AW329" s="13" t="s">
        <v>33</v>
      </c>
      <c r="AX329" s="13" t="s">
        <v>72</v>
      </c>
      <c r="AY329" s="238" t="s">
        <v>162</v>
      </c>
    </row>
    <row r="330" s="14" customFormat="1">
      <c r="A330" s="14"/>
      <c r="B330" s="239"/>
      <c r="C330" s="240"/>
      <c r="D330" s="229" t="s">
        <v>171</v>
      </c>
      <c r="E330" s="241" t="s">
        <v>19</v>
      </c>
      <c r="F330" s="242" t="s">
        <v>174</v>
      </c>
      <c r="G330" s="240"/>
      <c r="H330" s="243">
        <v>56</v>
      </c>
      <c r="I330" s="244"/>
      <c r="J330" s="240"/>
      <c r="K330" s="240"/>
      <c r="L330" s="245"/>
      <c r="M330" s="246"/>
      <c r="N330" s="247"/>
      <c r="O330" s="247"/>
      <c r="P330" s="247"/>
      <c r="Q330" s="247"/>
      <c r="R330" s="247"/>
      <c r="S330" s="247"/>
      <c r="T330" s="248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9" t="s">
        <v>171</v>
      </c>
      <c r="AU330" s="249" t="s">
        <v>81</v>
      </c>
      <c r="AV330" s="14" t="s">
        <v>169</v>
      </c>
      <c r="AW330" s="14" t="s">
        <v>33</v>
      </c>
      <c r="AX330" s="14" t="s">
        <v>79</v>
      </c>
      <c r="AY330" s="249" t="s">
        <v>162</v>
      </c>
    </row>
    <row r="331" s="2" customFormat="1" ht="16.5" customHeight="1">
      <c r="A331" s="39"/>
      <c r="B331" s="40"/>
      <c r="C331" s="260" t="s">
        <v>1326</v>
      </c>
      <c r="D331" s="260" t="s">
        <v>330</v>
      </c>
      <c r="E331" s="261" t="s">
        <v>1327</v>
      </c>
      <c r="F331" s="262" t="s">
        <v>1328</v>
      </c>
      <c r="G331" s="263" t="s">
        <v>208</v>
      </c>
      <c r="H331" s="264">
        <v>112</v>
      </c>
      <c r="I331" s="265"/>
      <c r="J331" s="266">
        <f>ROUND(I331*H331,2)</f>
        <v>0</v>
      </c>
      <c r="K331" s="262" t="s">
        <v>19</v>
      </c>
      <c r="L331" s="267"/>
      <c r="M331" s="268" t="s">
        <v>19</v>
      </c>
      <c r="N331" s="269" t="s">
        <v>43</v>
      </c>
      <c r="O331" s="85"/>
      <c r="P331" s="223">
        <f>O331*H331</f>
        <v>0</v>
      </c>
      <c r="Q331" s="223">
        <v>1.0000000000000001E-05</v>
      </c>
      <c r="R331" s="223">
        <f>Q331*H331</f>
        <v>0.0011200000000000001</v>
      </c>
      <c r="S331" s="223">
        <v>0</v>
      </c>
      <c r="T331" s="224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5" t="s">
        <v>201</v>
      </c>
      <c r="AT331" s="225" t="s">
        <v>330</v>
      </c>
      <c r="AU331" s="225" t="s">
        <v>81</v>
      </c>
      <c r="AY331" s="18" t="s">
        <v>162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8" t="s">
        <v>79</v>
      </c>
      <c r="BK331" s="226">
        <f>ROUND(I331*H331,2)</f>
        <v>0</v>
      </c>
      <c r="BL331" s="18" t="s">
        <v>169</v>
      </c>
      <c r="BM331" s="225" t="s">
        <v>1329</v>
      </c>
    </row>
    <row r="332" s="13" customFormat="1">
      <c r="A332" s="13"/>
      <c r="B332" s="227"/>
      <c r="C332" s="228"/>
      <c r="D332" s="229" t="s">
        <v>171</v>
      </c>
      <c r="E332" s="228"/>
      <c r="F332" s="231" t="s">
        <v>1330</v>
      </c>
      <c r="G332" s="228"/>
      <c r="H332" s="232">
        <v>112</v>
      </c>
      <c r="I332" s="233"/>
      <c r="J332" s="228"/>
      <c r="K332" s="228"/>
      <c r="L332" s="234"/>
      <c r="M332" s="235"/>
      <c r="N332" s="236"/>
      <c r="O332" s="236"/>
      <c r="P332" s="236"/>
      <c r="Q332" s="236"/>
      <c r="R332" s="236"/>
      <c r="S332" s="236"/>
      <c r="T332" s="23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8" t="s">
        <v>171</v>
      </c>
      <c r="AU332" s="238" t="s">
        <v>81</v>
      </c>
      <c r="AV332" s="13" t="s">
        <v>81</v>
      </c>
      <c r="AW332" s="13" t="s">
        <v>4</v>
      </c>
      <c r="AX332" s="13" t="s">
        <v>79</v>
      </c>
      <c r="AY332" s="238" t="s">
        <v>162</v>
      </c>
    </row>
    <row r="333" s="2" customFormat="1" ht="16.5" customHeight="1">
      <c r="A333" s="39"/>
      <c r="B333" s="40"/>
      <c r="C333" s="260" t="s">
        <v>1331</v>
      </c>
      <c r="D333" s="260" t="s">
        <v>330</v>
      </c>
      <c r="E333" s="261" t="s">
        <v>1332</v>
      </c>
      <c r="F333" s="262" t="s">
        <v>1333</v>
      </c>
      <c r="G333" s="263" t="s">
        <v>208</v>
      </c>
      <c r="H333" s="264">
        <v>1</v>
      </c>
      <c r="I333" s="265"/>
      <c r="J333" s="266">
        <f>ROUND(I333*H333,2)</f>
        <v>0</v>
      </c>
      <c r="K333" s="262" t="s">
        <v>19</v>
      </c>
      <c r="L333" s="267"/>
      <c r="M333" s="268" t="s">
        <v>19</v>
      </c>
      <c r="N333" s="269" t="s">
        <v>43</v>
      </c>
      <c r="O333" s="85"/>
      <c r="P333" s="223">
        <f>O333*H333</f>
        <v>0</v>
      </c>
      <c r="Q333" s="223">
        <v>0.0015</v>
      </c>
      <c r="R333" s="223">
        <f>Q333*H333</f>
        <v>0.0015</v>
      </c>
      <c r="S333" s="223">
        <v>0</v>
      </c>
      <c r="T333" s="224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5" t="s">
        <v>201</v>
      </c>
      <c r="AT333" s="225" t="s">
        <v>330</v>
      </c>
      <c r="AU333" s="225" t="s">
        <v>81</v>
      </c>
      <c r="AY333" s="18" t="s">
        <v>162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8" t="s">
        <v>79</v>
      </c>
      <c r="BK333" s="226">
        <f>ROUND(I333*H333,2)</f>
        <v>0</v>
      </c>
      <c r="BL333" s="18" t="s">
        <v>169</v>
      </c>
      <c r="BM333" s="225" t="s">
        <v>1334</v>
      </c>
    </row>
    <row r="334" s="12" customFormat="1" ht="22.8" customHeight="1">
      <c r="A334" s="12"/>
      <c r="B334" s="198"/>
      <c r="C334" s="199"/>
      <c r="D334" s="200" t="s">
        <v>71</v>
      </c>
      <c r="E334" s="212" t="s">
        <v>1335</v>
      </c>
      <c r="F334" s="212" t="s">
        <v>1336</v>
      </c>
      <c r="G334" s="199"/>
      <c r="H334" s="199"/>
      <c r="I334" s="202"/>
      <c r="J334" s="213">
        <f>BK334</f>
        <v>0</v>
      </c>
      <c r="K334" s="199"/>
      <c r="L334" s="204"/>
      <c r="M334" s="205"/>
      <c r="N334" s="206"/>
      <c r="O334" s="206"/>
      <c r="P334" s="207">
        <f>SUM(P335:P419)</f>
        <v>0</v>
      </c>
      <c r="Q334" s="206"/>
      <c r="R334" s="207">
        <f>SUM(R335:R419)</f>
        <v>0.52491425000000003</v>
      </c>
      <c r="S334" s="206"/>
      <c r="T334" s="208">
        <f>SUM(T335:T419)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09" t="s">
        <v>79</v>
      </c>
      <c r="AT334" s="210" t="s">
        <v>71</v>
      </c>
      <c r="AU334" s="210" t="s">
        <v>79</v>
      </c>
      <c r="AY334" s="209" t="s">
        <v>162</v>
      </c>
      <c r="BK334" s="211">
        <f>SUM(BK335:BK419)</f>
        <v>0</v>
      </c>
    </row>
    <row r="335" s="2" customFormat="1" ht="16.5" customHeight="1">
      <c r="A335" s="39"/>
      <c r="B335" s="40"/>
      <c r="C335" s="214" t="s">
        <v>1337</v>
      </c>
      <c r="D335" s="214" t="s">
        <v>164</v>
      </c>
      <c r="E335" s="215" t="s">
        <v>714</v>
      </c>
      <c r="F335" s="216" t="s">
        <v>715</v>
      </c>
      <c r="G335" s="217" t="s">
        <v>167</v>
      </c>
      <c r="H335" s="218">
        <v>400</v>
      </c>
      <c r="I335" s="219"/>
      <c r="J335" s="220">
        <f>ROUND(I335*H335,2)</f>
        <v>0</v>
      </c>
      <c r="K335" s="216" t="s">
        <v>168</v>
      </c>
      <c r="L335" s="45"/>
      <c r="M335" s="221" t="s">
        <v>19</v>
      </c>
      <c r="N335" s="222" t="s">
        <v>43</v>
      </c>
      <c r="O335" s="85"/>
      <c r="P335" s="223">
        <f>O335*H335</f>
        <v>0</v>
      </c>
      <c r="Q335" s="223">
        <v>0</v>
      </c>
      <c r="R335" s="223">
        <f>Q335*H335</f>
        <v>0</v>
      </c>
      <c r="S335" s="223">
        <v>0</v>
      </c>
      <c r="T335" s="224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5" t="s">
        <v>240</v>
      </c>
      <c r="AT335" s="225" t="s">
        <v>164</v>
      </c>
      <c r="AU335" s="225" t="s">
        <v>81</v>
      </c>
      <c r="AY335" s="18" t="s">
        <v>162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8" t="s">
        <v>79</v>
      </c>
      <c r="BK335" s="226">
        <f>ROUND(I335*H335,2)</f>
        <v>0</v>
      </c>
      <c r="BL335" s="18" t="s">
        <v>240</v>
      </c>
      <c r="BM335" s="225" t="s">
        <v>1338</v>
      </c>
    </row>
    <row r="336" s="2" customFormat="1">
      <c r="A336" s="39"/>
      <c r="B336" s="40"/>
      <c r="C336" s="41"/>
      <c r="D336" s="229" t="s">
        <v>717</v>
      </c>
      <c r="E336" s="41"/>
      <c r="F336" s="270" t="s">
        <v>718</v>
      </c>
      <c r="G336" s="41"/>
      <c r="H336" s="41"/>
      <c r="I336" s="271"/>
      <c r="J336" s="41"/>
      <c r="K336" s="41"/>
      <c r="L336" s="45"/>
      <c r="M336" s="272"/>
      <c r="N336" s="273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717</v>
      </c>
      <c r="AU336" s="18" t="s">
        <v>81</v>
      </c>
    </row>
    <row r="337" s="13" customFormat="1">
      <c r="A337" s="13"/>
      <c r="B337" s="227"/>
      <c r="C337" s="228"/>
      <c r="D337" s="229" t="s">
        <v>171</v>
      </c>
      <c r="E337" s="230" t="s">
        <v>19</v>
      </c>
      <c r="F337" s="231" t="s">
        <v>1339</v>
      </c>
      <c r="G337" s="228"/>
      <c r="H337" s="232">
        <v>400</v>
      </c>
      <c r="I337" s="233"/>
      <c r="J337" s="228"/>
      <c r="K337" s="228"/>
      <c r="L337" s="234"/>
      <c r="M337" s="235"/>
      <c r="N337" s="236"/>
      <c r="O337" s="236"/>
      <c r="P337" s="236"/>
      <c r="Q337" s="236"/>
      <c r="R337" s="236"/>
      <c r="S337" s="236"/>
      <c r="T337" s="23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8" t="s">
        <v>171</v>
      </c>
      <c r="AU337" s="238" t="s">
        <v>81</v>
      </c>
      <c r="AV337" s="13" t="s">
        <v>81</v>
      </c>
      <c r="AW337" s="13" t="s">
        <v>33</v>
      </c>
      <c r="AX337" s="13" t="s">
        <v>79</v>
      </c>
      <c r="AY337" s="238" t="s">
        <v>162</v>
      </c>
    </row>
    <row r="338" s="2" customFormat="1" ht="16.5" customHeight="1">
      <c r="A338" s="39"/>
      <c r="B338" s="40"/>
      <c r="C338" s="260" t="s">
        <v>1340</v>
      </c>
      <c r="D338" s="260" t="s">
        <v>330</v>
      </c>
      <c r="E338" s="261" t="s">
        <v>721</v>
      </c>
      <c r="F338" s="262" t="s">
        <v>722</v>
      </c>
      <c r="G338" s="263" t="s">
        <v>167</v>
      </c>
      <c r="H338" s="264">
        <v>460</v>
      </c>
      <c r="I338" s="265"/>
      <c r="J338" s="266">
        <f>ROUND(I338*H338,2)</f>
        <v>0</v>
      </c>
      <c r="K338" s="262" t="s">
        <v>168</v>
      </c>
      <c r="L338" s="267"/>
      <c r="M338" s="268" t="s">
        <v>19</v>
      </c>
      <c r="N338" s="269" t="s">
        <v>43</v>
      </c>
      <c r="O338" s="85"/>
      <c r="P338" s="223">
        <f>O338*H338</f>
        <v>0</v>
      </c>
      <c r="Q338" s="223">
        <v>0.00020000000000000001</v>
      </c>
      <c r="R338" s="223">
        <f>Q338*H338</f>
        <v>0.091999999999999998</v>
      </c>
      <c r="S338" s="223">
        <v>0</v>
      </c>
      <c r="T338" s="224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5" t="s">
        <v>343</v>
      </c>
      <c r="AT338" s="225" t="s">
        <v>330</v>
      </c>
      <c r="AU338" s="225" t="s">
        <v>81</v>
      </c>
      <c r="AY338" s="18" t="s">
        <v>162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8" t="s">
        <v>79</v>
      </c>
      <c r="BK338" s="226">
        <f>ROUND(I338*H338,2)</f>
        <v>0</v>
      </c>
      <c r="BL338" s="18" t="s">
        <v>240</v>
      </c>
      <c r="BM338" s="225" t="s">
        <v>1341</v>
      </c>
    </row>
    <row r="339" s="13" customFormat="1">
      <c r="A339" s="13"/>
      <c r="B339" s="227"/>
      <c r="C339" s="228"/>
      <c r="D339" s="229" t="s">
        <v>171</v>
      </c>
      <c r="E339" s="228"/>
      <c r="F339" s="231" t="s">
        <v>1342</v>
      </c>
      <c r="G339" s="228"/>
      <c r="H339" s="232">
        <v>460</v>
      </c>
      <c r="I339" s="233"/>
      <c r="J339" s="228"/>
      <c r="K339" s="228"/>
      <c r="L339" s="234"/>
      <c r="M339" s="235"/>
      <c r="N339" s="236"/>
      <c r="O339" s="236"/>
      <c r="P339" s="236"/>
      <c r="Q339" s="236"/>
      <c r="R339" s="236"/>
      <c r="S339" s="236"/>
      <c r="T339" s="23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8" t="s">
        <v>171</v>
      </c>
      <c r="AU339" s="238" t="s">
        <v>81</v>
      </c>
      <c r="AV339" s="13" t="s">
        <v>81</v>
      </c>
      <c r="AW339" s="13" t="s">
        <v>4</v>
      </c>
      <c r="AX339" s="13" t="s">
        <v>79</v>
      </c>
      <c r="AY339" s="238" t="s">
        <v>162</v>
      </c>
    </row>
    <row r="340" s="2" customFormat="1">
      <c r="A340" s="39"/>
      <c r="B340" s="40"/>
      <c r="C340" s="214" t="s">
        <v>1343</v>
      </c>
      <c r="D340" s="214" t="s">
        <v>164</v>
      </c>
      <c r="E340" s="215" t="s">
        <v>1344</v>
      </c>
      <c r="F340" s="216" t="s">
        <v>1345</v>
      </c>
      <c r="G340" s="217" t="s">
        <v>208</v>
      </c>
      <c r="H340" s="218">
        <v>3</v>
      </c>
      <c r="I340" s="219"/>
      <c r="J340" s="220">
        <f>ROUND(I340*H340,2)</f>
        <v>0</v>
      </c>
      <c r="K340" s="216" t="s">
        <v>168</v>
      </c>
      <c r="L340" s="45"/>
      <c r="M340" s="221" t="s">
        <v>19</v>
      </c>
      <c r="N340" s="222" t="s">
        <v>43</v>
      </c>
      <c r="O340" s="85"/>
      <c r="P340" s="223">
        <f>O340*H340</f>
        <v>0</v>
      </c>
      <c r="Q340" s="223">
        <v>0</v>
      </c>
      <c r="R340" s="223">
        <f>Q340*H340</f>
        <v>0</v>
      </c>
      <c r="S340" s="223">
        <v>0</v>
      </c>
      <c r="T340" s="224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5" t="s">
        <v>169</v>
      </c>
      <c r="AT340" s="225" t="s">
        <v>164</v>
      </c>
      <c r="AU340" s="225" t="s">
        <v>81</v>
      </c>
      <c r="AY340" s="18" t="s">
        <v>162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8" t="s">
        <v>79</v>
      </c>
      <c r="BK340" s="226">
        <f>ROUND(I340*H340,2)</f>
        <v>0</v>
      </c>
      <c r="BL340" s="18" t="s">
        <v>169</v>
      </c>
      <c r="BM340" s="225" t="s">
        <v>1346</v>
      </c>
    </row>
    <row r="341" s="2" customFormat="1" ht="16.5" customHeight="1">
      <c r="A341" s="39"/>
      <c r="B341" s="40"/>
      <c r="C341" s="260" t="s">
        <v>1347</v>
      </c>
      <c r="D341" s="260" t="s">
        <v>330</v>
      </c>
      <c r="E341" s="261" t="s">
        <v>1348</v>
      </c>
      <c r="F341" s="262" t="s">
        <v>1349</v>
      </c>
      <c r="G341" s="263" t="s">
        <v>208</v>
      </c>
      <c r="H341" s="264">
        <v>2</v>
      </c>
      <c r="I341" s="265"/>
      <c r="J341" s="266">
        <f>ROUND(I341*H341,2)</f>
        <v>0</v>
      </c>
      <c r="K341" s="262" t="s">
        <v>19</v>
      </c>
      <c r="L341" s="267"/>
      <c r="M341" s="268" t="s">
        <v>19</v>
      </c>
      <c r="N341" s="269" t="s">
        <v>43</v>
      </c>
      <c r="O341" s="85"/>
      <c r="P341" s="223">
        <f>O341*H341</f>
        <v>0</v>
      </c>
      <c r="Q341" s="223">
        <v>0.0050400000000000002</v>
      </c>
      <c r="R341" s="223">
        <f>Q341*H341</f>
        <v>0.01008</v>
      </c>
      <c r="S341" s="223">
        <v>0</v>
      </c>
      <c r="T341" s="224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5" t="s">
        <v>201</v>
      </c>
      <c r="AT341" s="225" t="s">
        <v>330</v>
      </c>
      <c r="AU341" s="225" t="s">
        <v>81</v>
      </c>
      <c r="AY341" s="18" t="s">
        <v>162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8" t="s">
        <v>79</v>
      </c>
      <c r="BK341" s="226">
        <f>ROUND(I341*H341,2)</f>
        <v>0</v>
      </c>
      <c r="BL341" s="18" t="s">
        <v>169</v>
      </c>
      <c r="BM341" s="225" t="s">
        <v>1350</v>
      </c>
    </row>
    <row r="342" s="2" customFormat="1" ht="16.5" customHeight="1">
      <c r="A342" s="39"/>
      <c r="B342" s="40"/>
      <c r="C342" s="260" t="s">
        <v>1351</v>
      </c>
      <c r="D342" s="260" t="s">
        <v>330</v>
      </c>
      <c r="E342" s="261" t="s">
        <v>1075</v>
      </c>
      <c r="F342" s="262" t="s">
        <v>1076</v>
      </c>
      <c r="G342" s="263" t="s">
        <v>208</v>
      </c>
      <c r="H342" s="264">
        <v>1</v>
      </c>
      <c r="I342" s="265"/>
      <c r="J342" s="266">
        <f>ROUND(I342*H342,2)</f>
        <v>0</v>
      </c>
      <c r="K342" s="262" t="s">
        <v>19</v>
      </c>
      <c r="L342" s="267"/>
      <c r="M342" s="268" t="s">
        <v>19</v>
      </c>
      <c r="N342" s="269" t="s">
        <v>43</v>
      </c>
      <c r="O342" s="85"/>
      <c r="P342" s="223">
        <f>O342*H342</f>
        <v>0</v>
      </c>
      <c r="Q342" s="223">
        <v>0.0054000000000000003</v>
      </c>
      <c r="R342" s="223">
        <f>Q342*H342</f>
        <v>0.0054000000000000003</v>
      </c>
      <c r="S342" s="223">
        <v>0</v>
      </c>
      <c r="T342" s="224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5" t="s">
        <v>201</v>
      </c>
      <c r="AT342" s="225" t="s">
        <v>330</v>
      </c>
      <c r="AU342" s="225" t="s">
        <v>81</v>
      </c>
      <c r="AY342" s="18" t="s">
        <v>162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8" t="s">
        <v>79</v>
      </c>
      <c r="BK342" s="226">
        <f>ROUND(I342*H342,2)</f>
        <v>0</v>
      </c>
      <c r="BL342" s="18" t="s">
        <v>169</v>
      </c>
      <c r="BM342" s="225" t="s">
        <v>1352</v>
      </c>
    </row>
    <row r="343" s="2" customFormat="1">
      <c r="A343" s="39"/>
      <c r="B343" s="40"/>
      <c r="C343" s="214" t="s">
        <v>1353</v>
      </c>
      <c r="D343" s="214" t="s">
        <v>164</v>
      </c>
      <c r="E343" s="215" t="s">
        <v>1354</v>
      </c>
      <c r="F343" s="216" t="s">
        <v>1355</v>
      </c>
      <c r="G343" s="217" t="s">
        <v>208</v>
      </c>
      <c r="H343" s="218">
        <v>1</v>
      </c>
      <c r="I343" s="219"/>
      <c r="J343" s="220">
        <f>ROUND(I343*H343,2)</f>
        <v>0</v>
      </c>
      <c r="K343" s="216" t="s">
        <v>168</v>
      </c>
      <c r="L343" s="45"/>
      <c r="M343" s="221" t="s">
        <v>19</v>
      </c>
      <c r="N343" s="222" t="s">
        <v>43</v>
      </c>
      <c r="O343" s="85"/>
      <c r="P343" s="223">
        <f>O343*H343</f>
        <v>0</v>
      </c>
      <c r="Q343" s="223">
        <v>0.00087000000000000001</v>
      </c>
      <c r="R343" s="223">
        <f>Q343*H343</f>
        <v>0.00087000000000000001</v>
      </c>
      <c r="S343" s="223">
        <v>0</v>
      </c>
      <c r="T343" s="224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5" t="s">
        <v>169</v>
      </c>
      <c r="AT343" s="225" t="s">
        <v>164</v>
      </c>
      <c r="AU343" s="225" t="s">
        <v>81</v>
      </c>
      <c r="AY343" s="18" t="s">
        <v>162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8" t="s">
        <v>79</v>
      </c>
      <c r="BK343" s="226">
        <f>ROUND(I343*H343,2)</f>
        <v>0</v>
      </c>
      <c r="BL343" s="18" t="s">
        <v>169</v>
      </c>
      <c r="BM343" s="225" t="s">
        <v>1356</v>
      </c>
    </row>
    <row r="344" s="2" customFormat="1" ht="16.5" customHeight="1">
      <c r="A344" s="39"/>
      <c r="B344" s="40"/>
      <c r="C344" s="260" t="s">
        <v>1357</v>
      </c>
      <c r="D344" s="260" t="s">
        <v>330</v>
      </c>
      <c r="E344" s="261" t="s">
        <v>1358</v>
      </c>
      <c r="F344" s="262" t="s">
        <v>1359</v>
      </c>
      <c r="G344" s="263" t="s">
        <v>208</v>
      </c>
      <c r="H344" s="264">
        <v>1</v>
      </c>
      <c r="I344" s="265"/>
      <c r="J344" s="266">
        <f>ROUND(I344*H344,2)</f>
        <v>0</v>
      </c>
      <c r="K344" s="262" t="s">
        <v>19</v>
      </c>
      <c r="L344" s="267"/>
      <c r="M344" s="268" t="s">
        <v>19</v>
      </c>
      <c r="N344" s="269" t="s">
        <v>43</v>
      </c>
      <c r="O344" s="85"/>
      <c r="P344" s="223">
        <f>O344*H344</f>
        <v>0</v>
      </c>
      <c r="Q344" s="223">
        <v>0.0041999999999999997</v>
      </c>
      <c r="R344" s="223">
        <f>Q344*H344</f>
        <v>0.0041999999999999997</v>
      </c>
      <c r="S344" s="223">
        <v>0</v>
      </c>
      <c r="T344" s="224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5" t="s">
        <v>201</v>
      </c>
      <c r="AT344" s="225" t="s">
        <v>330</v>
      </c>
      <c r="AU344" s="225" t="s">
        <v>81</v>
      </c>
      <c r="AY344" s="18" t="s">
        <v>162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8" t="s">
        <v>79</v>
      </c>
      <c r="BK344" s="226">
        <f>ROUND(I344*H344,2)</f>
        <v>0</v>
      </c>
      <c r="BL344" s="18" t="s">
        <v>169</v>
      </c>
      <c r="BM344" s="225" t="s">
        <v>1360</v>
      </c>
    </row>
    <row r="345" s="2" customFormat="1">
      <c r="A345" s="39"/>
      <c r="B345" s="40"/>
      <c r="C345" s="214" t="s">
        <v>1361</v>
      </c>
      <c r="D345" s="214" t="s">
        <v>164</v>
      </c>
      <c r="E345" s="215" t="s">
        <v>1362</v>
      </c>
      <c r="F345" s="216" t="s">
        <v>1363</v>
      </c>
      <c r="G345" s="217" t="s">
        <v>208</v>
      </c>
      <c r="H345" s="218">
        <v>1</v>
      </c>
      <c r="I345" s="219"/>
      <c r="J345" s="220">
        <f>ROUND(I345*H345,2)</f>
        <v>0</v>
      </c>
      <c r="K345" s="216" t="s">
        <v>168</v>
      </c>
      <c r="L345" s="45"/>
      <c r="M345" s="221" t="s">
        <v>19</v>
      </c>
      <c r="N345" s="222" t="s">
        <v>43</v>
      </c>
      <c r="O345" s="85"/>
      <c r="P345" s="223">
        <f>O345*H345</f>
        <v>0</v>
      </c>
      <c r="Q345" s="223">
        <v>0</v>
      </c>
      <c r="R345" s="223">
        <f>Q345*H345</f>
        <v>0</v>
      </c>
      <c r="S345" s="223">
        <v>0</v>
      </c>
      <c r="T345" s="224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5" t="s">
        <v>169</v>
      </c>
      <c r="AT345" s="225" t="s">
        <v>164</v>
      </c>
      <c r="AU345" s="225" t="s">
        <v>81</v>
      </c>
      <c r="AY345" s="18" t="s">
        <v>162</v>
      </c>
      <c r="BE345" s="226">
        <f>IF(N345="základní",J345,0)</f>
        <v>0</v>
      </c>
      <c r="BF345" s="226">
        <f>IF(N345="snížená",J345,0)</f>
        <v>0</v>
      </c>
      <c r="BG345" s="226">
        <f>IF(N345="zákl. přenesená",J345,0)</f>
        <v>0</v>
      </c>
      <c r="BH345" s="226">
        <f>IF(N345="sníž. přenesená",J345,0)</f>
        <v>0</v>
      </c>
      <c r="BI345" s="226">
        <f>IF(N345="nulová",J345,0)</f>
        <v>0</v>
      </c>
      <c r="BJ345" s="18" t="s">
        <v>79</v>
      </c>
      <c r="BK345" s="226">
        <f>ROUND(I345*H345,2)</f>
        <v>0</v>
      </c>
      <c r="BL345" s="18" t="s">
        <v>169</v>
      </c>
      <c r="BM345" s="225" t="s">
        <v>1364</v>
      </c>
    </row>
    <row r="346" s="2" customFormat="1" ht="16.5" customHeight="1">
      <c r="A346" s="39"/>
      <c r="B346" s="40"/>
      <c r="C346" s="260" t="s">
        <v>1365</v>
      </c>
      <c r="D346" s="260" t="s">
        <v>330</v>
      </c>
      <c r="E346" s="261" t="s">
        <v>1366</v>
      </c>
      <c r="F346" s="262" t="s">
        <v>1367</v>
      </c>
      <c r="G346" s="263" t="s">
        <v>208</v>
      </c>
      <c r="H346" s="264">
        <v>1</v>
      </c>
      <c r="I346" s="265"/>
      <c r="J346" s="266">
        <f>ROUND(I346*H346,2)</f>
        <v>0</v>
      </c>
      <c r="K346" s="262" t="s">
        <v>19</v>
      </c>
      <c r="L346" s="267"/>
      <c r="M346" s="268" t="s">
        <v>19</v>
      </c>
      <c r="N346" s="269" t="s">
        <v>43</v>
      </c>
      <c r="O346" s="85"/>
      <c r="P346" s="223">
        <f>O346*H346</f>
        <v>0</v>
      </c>
      <c r="Q346" s="223">
        <v>0.0089999999999999993</v>
      </c>
      <c r="R346" s="223">
        <f>Q346*H346</f>
        <v>0.0089999999999999993</v>
      </c>
      <c r="S346" s="223">
        <v>0</v>
      </c>
      <c r="T346" s="224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5" t="s">
        <v>201</v>
      </c>
      <c r="AT346" s="225" t="s">
        <v>330</v>
      </c>
      <c r="AU346" s="225" t="s">
        <v>81</v>
      </c>
      <c r="AY346" s="18" t="s">
        <v>162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8" t="s">
        <v>79</v>
      </c>
      <c r="BK346" s="226">
        <f>ROUND(I346*H346,2)</f>
        <v>0</v>
      </c>
      <c r="BL346" s="18" t="s">
        <v>169</v>
      </c>
      <c r="BM346" s="225" t="s">
        <v>1368</v>
      </c>
    </row>
    <row r="347" s="2" customFormat="1">
      <c r="A347" s="39"/>
      <c r="B347" s="40"/>
      <c r="C347" s="214" t="s">
        <v>1369</v>
      </c>
      <c r="D347" s="214" t="s">
        <v>164</v>
      </c>
      <c r="E347" s="215" t="s">
        <v>1370</v>
      </c>
      <c r="F347" s="216" t="s">
        <v>1371</v>
      </c>
      <c r="G347" s="217" t="s">
        <v>208</v>
      </c>
      <c r="H347" s="218">
        <v>1</v>
      </c>
      <c r="I347" s="219"/>
      <c r="J347" s="220">
        <f>ROUND(I347*H347,2)</f>
        <v>0</v>
      </c>
      <c r="K347" s="216" t="s">
        <v>168</v>
      </c>
      <c r="L347" s="45"/>
      <c r="M347" s="221" t="s">
        <v>19</v>
      </c>
      <c r="N347" s="222" t="s">
        <v>43</v>
      </c>
      <c r="O347" s="85"/>
      <c r="P347" s="223">
        <f>O347*H347</f>
        <v>0</v>
      </c>
      <c r="Q347" s="223">
        <v>0.00166</v>
      </c>
      <c r="R347" s="223">
        <f>Q347*H347</f>
        <v>0.00166</v>
      </c>
      <c r="S347" s="223">
        <v>0</v>
      </c>
      <c r="T347" s="224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5" t="s">
        <v>169</v>
      </c>
      <c r="AT347" s="225" t="s">
        <v>164</v>
      </c>
      <c r="AU347" s="225" t="s">
        <v>81</v>
      </c>
      <c r="AY347" s="18" t="s">
        <v>162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8" t="s">
        <v>79</v>
      </c>
      <c r="BK347" s="226">
        <f>ROUND(I347*H347,2)</f>
        <v>0</v>
      </c>
      <c r="BL347" s="18" t="s">
        <v>169</v>
      </c>
      <c r="BM347" s="225" t="s">
        <v>1372</v>
      </c>
    </row>
    <row r="348" s="2" customFormat="1" ht="16.5" customHeight="1">
      <c r="A348" s="39"/>
      <c r="B348" s="40"/>
      <c r="C348" s="260" t="s">
        <v>1373</v>
      </c>
      <c r="D348" s="260" t="s">
        <v>330</v>
      </c>
      <c r="E348" s="261" t="s">
        <v>1374</v>
      </c>
      <c r="F348" s="262" t="s">
        <v>1375</v>
      </c>
      <c r="G348" s="263" t="s">
        <v>208</v>
      </c>
      <c r="H348" s="264">
        <v>1</v>
      </c>
      <c r="I348" s="265"/>
      <c r="J348" s="266">
        <f>ROUND(I348*H348,2)</f>
        <v>0</v>
      </c>
      <c r="K348" s="262" t="s">
        <v>19</v>
      </c>
      <c r="L348" s="267"/>
      <c r="M348" s="268" t="s">
        <v>19</v>
      </c>
      <c r="N348" s="269" t="s">
        <v>43</v>
      </c>
      <c r="O348" s="85"/>
      <c r="P348" s="223">
        <f>O348*H348</f>
        <v>0</v>
      </c>
      <c r="Q348" s="223">
        <v>0.0094999999999999998</v>
      </c>
      <c r="R348" s="223">
        <f>Q348*H348</f>
        <v>0.0094999999999999998</v>
      </c>
      <c r="S348" s="223">
        <v>0</v>
      </c>
      <c r="T348" s="224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5" t="s">
        <v>201</v>
      </c>
      <c r="AT348" s="225" t="s">
        <v>330</v>
      </c>
      <c r="AU348" s="225" t="s">
        <v>81</v>
      </c>
      <c r="AY348" s="18" t="s">
        <v>162</v>
      </c>
      <c r="BE348" s="226">
        <f>IF(N348="základní",J348,0)</f>
        <v>0</v>
      </c>
      <c r="BF348" s="226">
        <f>IF(N348="snížená",J348,0)</f>
        <v>0</v>
      </c>
      <c r="BG348" s="226">
        <f>IF(N348="zákl. přenesená",J348,0)</f>
        <v>0</v>
      </c>
      <c r="BH348" s="226">
        <f>IF(N348="sníž. přenesená",J348,0)</f>
        <v>0</v>
      </c>
      <c r="BI348" s="226">
        <f>IF(N348="nulová",J348,0)</f>
        <v>0</v>
      </c>
      <c r="BJ348" s="18" t="s">
        <v>79</v>
      </c>
      <c r="BK348" s="226">
        <f>ROUND(I348*H348,2)</f>
        <v>0</v>
      </c>
      <c r="BL348" s="18" t="s">
        <v>169</v>
      </c>
      <c r="BM348" s="225" t="s">
        <v>1376</v>
      </c>
    </row>
    <row r="349" s="2" customFormat="1">
      <c r="A349" s="39"/>
      <c r="B349" s="40"/>
      <c r="C349" s="214" t="s">
        <v>1377</v>
      </c>
      <c r="D349" s="214" t="s">
        <v>164</v>
      </c>
      <c r="E349" s="215" t="s">
        <v>1378</v>
      </c>
      <c r="F349" s="216" t="s">
        <v>1379</v>
      </c>
      <c r="G349" s="217" t="s">
        <v>208</v>
      </c>
      <c r="H349" s="218">
        <v>2</v>
      </c>
      <c r="I349" s="219"/>
      <c r="J349" s="220">
        <f>ROUND(I349*H349,2)</f>
        <v>0</v>
      </c>
      <c r="K349" s="216" t="s">
        <v>168</v>
      </c>
      <c r="L349" s="45"/>
      <c r="M349" s="221" t="s">
        <v>19</v>
      </c>
      <c r="N349" s="222" t="s">
        <v>43</v>
      </c>
      <c r="O349" s="85"/>
      <c r="P349" s="223">
        <f>O349*H349</f>
        <v>0</v>
      </c>
      <c r="Q349" s="223">
        <v>0.0051000000000000004</v>
      </c>
      <c r="R349" s="223">
        <f>Q349*H349</f>
        <v>0.010200000000000001</v>
      </c>
      <c r="S349" s="223">
        <v>0</v>
      </c>
      <c r="T349" s="224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5" t="s">
        <v>169</v>
      </c>
      <c r="AT349" s="225" t="s">
        <v>164</v>
      </c>
      <c r="AU349" s="225" t="s">
        <v>81</v>
      </c>
      <c r="AY349" s="18" t="s">
        <v>162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8" t="s">
        <v>79</v>
      </c>
      <c r="BK349" s="226">
        <f>ROUND(I349*H349,2)</f>
        <v>0</v>
      </c>
      <c r="BL349" s="18" t="s">
        <v>169</v>
      </c>
      <c r="BM349" s="225" t="s">
        <v>1380</v>
      </c>
    </row>
    <row r="350" s="2" customFormat="1" ht="16.5" customHeight="1">
      <c r="A350" s="39"/>
      <c r="B350" s="40"/>
      <c r="C350" s="260" t="s">
        <v>1381</v>
      </c>
      <c r="D350" s="260" t="s">
        <v>330</v>
      </c>
      <c r="E350" s="261" t="s">
        <v>1382</v>
      </c>
      <c r="F350" s="262" t="s">
        <v>1383</v>
      </c>
      <c r="G350" s="263" t="s">
        <v>208</v>
      </c>
      <c r="H350" s="264">
        <v>1</v>
      </c>
      <c r="I350" s="265"/>
      <c r="J350" s="266">
        <f>ROUND(I350*H350,2)</f>
        <v>0</v>
      </c>
      <c r="K350" s="262" t="s">
        <v>19</v>
      </c>
      <c r="L350" s="267"/>
      <c r="M350" s="268" t="s">
        <v>19</v>
      </c>
      <c r="N350" s="269" t="s">
        <v>43</v>
      </c>
      <c r="O350" s="85"/>
      <c r="P350" s="223">
        <f>O350*H350</f>
        <v>0</v>
      </c>
      <c r="Q350" s="223">
        <v>0.016400000000000001</v>
      </c>
      <c r="R350" s="223">
        <f>Q350*H350</f>
        <v>0.016400000000000001</v>
      </c>
      <c r="S350" s="223">
        <v>0</v>
      </c>
      <c r="T350" s="22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5" t="s">
        <v>201</v>
      </c>
      <c r="AT350" s="225" t="s">
        <v>330</v>
      </c>
      <c r="AU350" s="225" t="s">
        <v>81</v>
      </c>
      <c r="AY350" s="18" t="s">
        <v>162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8" t="s">
        <v>79</v>
      </c>
      <c r="BK350" s="226">
        <f>ROUND(I350*H350,2)</f>
        <v>0</v>
      </c>
      <c r="BL350" s="18" t="s">
        <v>169</v>
      </c>
      <c r="BM350" s="225" t="s">
        <v>1384</v>
      </c>
    </row>
    <row r="351" s="2" customFormat="1" ht="16.5" customHeight="1">
      <c r="A351" s="39"/>
      <c r="B351" s="40"/>
      <c r="C351" s="260" t="s">
        <v>1385</v>
      </c>
      <c r="D351" s="260" t="s">
        <v>330</v>
      </c>
      <c r="E351" s="261" t="s">
        <v>1386</v>
      </c>
      <c r="F351" s="262" t="s">
        <v>1106</v>
      </c>
      <c r="G351" s="263" t="s">
        <v>208</v>
      </c>
      <c r="H351" s="264">
        <v>1</v>
      </c>
      <c r="I351" s="265"/>
      <c r="J351" s="266">
        <f>ROUND(I351*H351,2)</f>
        <v>0</v>
      </c>
      <c r="K351" s="262" t="s">
        <v>19</v>
      </c>
      <c r="L351" s="267"/>
      <c r="M351" s="268" t="s">
        <v>19</v>
      </c>
      <c r="N351" s="269" t="s">
        <v>43</v>
      </c>
      <c r="O351" s="85"/>
      <c r="P351" s="223">
        <f>O351*H351</f>
        <v>0</v>
      </c>
      <c r="Q351" s="223">
        <v>0.038399999999999997</v>
      </c>
      <c r="R351" s="223">
        <f>Q351*H351</f>
        <v>0.038399999999999997</v>
      </c>
      <c r="S351" s="223">
        <v>0</v>
      </c>
      <c r="T351" s="224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5" t="s">
        <v>201</v>
      </c>
      <c r="AT351" s="225" t="s">
        <v>330</v>
      </c>
      <c r="AU351" s="225" t="s">
        <v>81</v>
      </c>
      <c r="AY351" s="18" t="s">
        <v>162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8" t="s">
        <v>79</v>
      </c>
      <c r="BK351" s="226">
        <f>ROUND(I351*H351,2)</f>
        <v>0</v>
      </c>
      <c r="BL351" s="18" t="s">
        <v>169</v>
      </c>
      <c r="BM351" s="225" t="s">
        <v>1387</v>
      </c>
    </row>
    <row r="352" s="2" customFormat="1">
      <c r="A352" s="39"/>
      <c r="B352" s="40"/>
      <c r="C352" s="214" t="s">
        <v>1388</v>
      </c>
      <c r="D352" s="214" t="s">
        <v>164</v>
      </c>
      <c r="E352" s="215" t="s">
        <v>1389</v>
      </c>
      <c r="F352" s="216" t="s">
        <v>1390</v>
      </c>
      <c r="G352" s="217" t="s">
        <v>97</v>
      </c>
      <c r="H352" s="218">
        <v>50</v>
      </c>
      <c r="I352" s="219"/>
      <c r="J352" s="220">
        <f>ROUND(I352*H352,2)</f>
        <v>0</v>
      </c>
      <c r="K352" s="216" t="s">
        <v>168</v>
      </c>
      <c r="L352" s="45"/>
      <c r="M352" s="221" t="s">
        <v>19</v>
      </c>
      <c r="N352" s="222" t="s">
        <v>43</v>
      </c>
      <c r="O352" s="85"/>
      <c r="P352" s="223">
        <f>O352*H352</f>
        <v>0</v>
      </c>
      <c r="Q352" s="223">
        <v>0</v>
      </c>
      <c r="R352" s="223">
        <f>Q352*H352</f>
        <v>0</v>
      </c>
      <c r="S352" s="223">
        <v>0</v>
      </c>
      <c r="T352" s="224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5" t="s">
        <v>169</v>
      </c>
      <c r="AT352" s="225" t="s">
        <v>164</v>
      </c>
      <c r="AU352" s="225" t="s">
        <v>81</v>
      </c>
      <c r="AY352" s="18" t="s">
        <v>162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8" t="s">
        <v>79</v>
      </c>
      <c r="BK352" s="226">
        <f>ROUND(I352*H352,2)</f>
        <v>0</v>
      </c>
      <c r="BL352" s="18" t="s">
        <v>169</v>
      </c>
      <c r="BM352" s="225" t="s">
        <v>1391</v>
      </c>
    </row>
    <row r="353" s="13" customFormat="1">
      <c r="A353" s="13"/>
      <c r="B353" s="227"/>
      <c r="C353" s="228"/>
      <c r="D353" s="229" t="s">
        <v>171</v>
      </c>
      <c r="E353" s="230" t="s">
        <v>19</v>
      </c>
      <c r="F353" s="231" t="s">
        <v>1392</v>
      </c>
      <c r="G353" s="228"/>
      <c r="H353" s="232">
        <v>50</v>
      </c>
      <c r="I353" s="233"/>
      <c r="J353" s="228"/>
      <c r="K353" s="228"/>
      <c r="L353" s="234"/>
      <c r="M353" s="235"/>
      <c r="N353" s="236"/>
      <c r="O353" s="236"/>
      <c r="P353" s="236"/>
      <c r="Q353" s="236"/>
      <c r="R353" s="236"/>
      <c r="S353" s="236"/>
      <c r="T353" s="23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8" t="s">
        <v>171</v>
      </c>
      <c r="AU353" s="238" t="s">
        <v>81</v>
      </c>
      <c r="AV353" s="13" t="s">
        <v>81</v>
      </c>
      <c r="AW353" s="13" t="s">
        <v>33</v>
      </c>
      <c r="AX353" s="13" t="s">
        <v>79</v>
      </c>
      <c r="AY353" s="238" t="s">
        <v>162</v>
      </c>
    </row>
    <row r="354" s="2" customFormat="1" ht="16.5" customHeight="1">
      <c r="A354" s="39"/>
      <c r="B354" s="40"/>
      <c r="C354" s="260" t="s">
        <v>1393</v>
      </c>
      <c r="D354" s="260" t="s">
        <v>330</v>
      </c>
      <c r="E354" s="261" t="s">
        <v>1394</v>
      </c>
      <c r="F354" s="262" t="s">
        <v>1395</v>
      </c>
      <c r="G354" s="263" t="s">
        <v>97</v>
      </c>
      <c r="H354" s="264">
        <v>50.75</v>
      </c>
      <c r="I354" s="265"/>
      <c r="J354" s="266">
        <f>ROUND(I354*H354,2)</f>
        <v>0</v>
      </c>
      <c r="K354" s="262" t="s">
        <v>168</v>
      </c>
      <c r="L354" s="267"/>
      <c r="M354" s="268" t="s">
        <v>19</v>
      </c>
      <c r="N354" s="269" t="s">
        <v>43</v>
      </c>
      <c r="O354" s="85"/>
      <c r="P354" s="223">
        <f>O354*H354</f>
        <v>0</v>
      </c>
      <c r="Q354" s="223">
        <v>0.00027</v>
      </c>
      <c r="R354" s="223">
        <f>Q354*H354</f>
        <v>0.013702499999999999</v>
      </c>
      <c r="S354" s="223">
        <v>0</v>
      </c>
      <c r="T354" s="224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5" t="s">
        <v>201</v>
      </c>
      <c r="AT354" s="225" t="s">
        <v>330</v>
      </c>
      <c r="AU354" s="225" t="s">
        <v>81</v>
      </c>
      <c r="AY354" s="18" t="s">
        <v>162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8" t="s">
        <v>79</v>
      </c>
      <c r="BK354" s="226">
        <f>ROUND(I354*H354,2)</f>
        <v>0</v>
      </c>
      <c r="BL354" s="18" t="s">
        <v>169</v>
      </c>
      <c r="BM354" s="225" t="s">
        <v>1396</v>
      </c>
    </row>
    <row r="355" s="2" customFormat="1">
      <c r="A355" s="39"/>
      <c r="B355" s="40"/>
      <c r="C355" s="41"/>
      <c r="D355" s="229" t="s">
        <v>717</v>
      </c>
      <c r="E355" s="41"/>
      <c r="F355" s="270" t="s">
        <v>1397</v>
      </c>
      <c r="G355" s="41"/>
      <c r="H355" s="41"/>
      <c r="I355" s="271"/>
      <c r="J355" s="41"/>
      <c r="K355" s="41"/>
      <c r="L355" s="45"/>
      <c r="M355" s="272"/>
      <c r="N355" s="273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717</v>
      </c>
      <c r="AU355" s="18" t="s">
        <v>81</v>
      </c>
    </row>
    <row r="356" s="13" customFormat="1">
      <c r="A356" s="13"/>
      <c r="B356" s="227"/>
      <c r="C356" s="228"/>
      <c r="D356" s="229" t="s">
        <v>171</v>
      </c>
      <c r="E356" s="228"/>
      <c r="F356" s="231" t="s">
        <v>1398</v>
      </c>
      <c r="G356" s="228"/>
      <c r="H356" s="232">
        <v>50.75</v>
      </c>
      <c r="I356" s="233"/>
      <c r="J356" s="228"/>
      <c r="K356" s="228"/>
      <c r="L356" s="234"/>
      <c r="M356" s="235"/>
      <c r="N356" s="236"/>
      <c r="O356" s="236"/>
      <c r="P356" s="236"/>
      <c r="Q356" s="236"/>
      <c r="R356" s="236"/>
      <c r="S356" s="236"/>
      <c r="T356" s="23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8" t="s">
        <v>171</v>
      </c>
      <c r="AU356" s="238" t="s">
        <v>81</v>
      </c>
      <c r="AV356" s="13" t="s">
        <v>81</v>
      </c>
      <c r="AW356" s="13" t="s">
        <v>4</v>
      </c>
      <c r="AX356" s="13" t="s">
        <v>79</v>
      </c>
      <c r="AY356" s="238" t="s">
        <v>162</v>
      </c>
    </row>
    <row r="357" s="2" customFormat="1">
      <c r="A357" s="39"/>
      <c r="B357" s="40"/>
      <c r="C357" s="214" t="s">
        <v>1399</v>
      </c>
      <c r="D357" s="214" t="s">
        <v>164</v>
      </c>
      <c r="E357" s="215" t="s">
        <v>1400</v>
      </c>
      <c r="F357" s="216" t="s">
        <v>1401</v>
      </c>
      <c r="G357" s="217" t="s">
        <v>97</v>
      </c>
      <c r="H357" s="218">
        <v>20</v>
      </c>
      <c r="I357" s="219"/>
      <c r="J357" s="220">
        <f>ROUND(I357*H357,2)</f>
        <v>0</v>
      </c>
      <c r="K357" s="216" t="s">
        <v>168</v>
      </c>
      <c r="L357" s="45"/>
      <c r="M357" s="221" t="s">
        <v>19</v>
      </c>
      <c r="N357" s="222" t="s">
        <v>43</v>
      </c>
      <c r="O357" s="85"/>
      <c r="P357" s="223">
        <f>O357*H357</f>
        <v>0</v>
      </c>
      <c r="Q357" s="223">
        <v>0</v>
      </c>
      <c r="R357" s="223">
        <f>Q357*H357</f>
        <v>0</v>
      </c>
      <c r="S357" s="223">
        <v>0</v>
      </c>
      <c r="T357" s="224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5" t="s">
        <v>169</v>
      </c>
      <c r="AT357" s="225" t="s">
        <v>164</v>
      </c>
      <c r="AU357" s="225" t="s">
        <v>81</v>
      </c>
      <c r="AY357" s="18" t="s">
        <v>162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8" t="s">
        <v>79</v>
      </c>
      <c r="BK357" s="226">
        <f>ROUND(I357*H357,2)</f>
        <v>0</v>
      </c>
      <c r="BL357" s="18" t="s">
        <v>169</v>
      </c>
      <c r="BM357" s="225" t="s">
        <v>1402</v>
      </c>
    </row>
    <row r="358" s="13" customFormat="1">
      <c r="A358" s="13"/>
      <c r="B358" s="227"/>
      <c r="C358" s="228"/>
      <c r="D358" s="229" t="s">
        <v>171</v>
      </c>
      <c r="E358" s="230" t="s">
        <v>19</v>
      </c>
      <c r="F358" s="231" t="s">
        <v>1403</v>
      </c>
      <c r="G358" s="228"/>
      <c r="H358" s="232">
        <v>20</v>
      </c>
      <c r="I358" s="233"/>
      <c r="J358" s="228"/>
      <c r="K358" s="228"/>
      <c r="L358" s="234"/>
      <c r="M358" s="235"/>
      <c r="N358" s="236"/>
      <c r="O358" s="236"/>
      <c r="P358" s="236"/>
      <c r="Q358" s="236"/>
      <c r="R358" s="236"/>
      <c r="S358" s="236"/>
      <c r="T358" s="237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8" t="s">
        <v>171</v>
      </c>
      <c r="AU358" s="238" t="s">
        <v>81</v>
      </c>
      <c r="AV358" s="13" t="s">
        <v>81</v>
      </c>
      <c r="AW358" s="13" t="s">
        <v>33</v>
      </c>
      <c r="AX358" s="13" t="s">
        <v>79</v>
      </c>
      <c r="AY358" s="238" t="s">
        <v>162</v>
      </c>
    </row>
    <row r="359" s="2" customFormat="1" ht="16.5" customHeight="1">
      <c r="A359" s="39"/>
      <c r="B359" s="40"/>
      <c r="C359" s="260" t="s">
        <v>1404</v>
      </c>
      <c r="D359" s="260" t="s">
        <v>330</v>
      </c>
      <c r="E359" s="261" t="s">
        <v>1405</v>
      </c>
      <c r="F359" s="262" t="s">
        <v>1406</v>
      </c>
      <c r="G359" s="263" t="s">
        <v>97</v>
      </c>
      <c r="H359" s="264">
        <v>20.300000000000001</v>
      </c>
      <c r="I359" s="265"/>
      <c r="J359" s="266">
        <f>ROUND(I359*H359,2)</f>
        <v>0</v>
      </c>
      <c r="K359" s="262" t="s">
        <v>168</v>
      </c>
      <c r="L359" s="267"/>
      <c r="M359" s="268" t="s">
        <v>19</v>
      </c>
      <c r="N359" s="269" t="s">
        <v>43</v>
      </c>
      <c r="O359" s="85"/>
      <c r="P359" s="223">
        <f>O359*H359</f>
        <v>0</v>
      </c>
      <c r="Q359" s="223">
        <v>0.00042000000000000002</v>
      </c>
      <c r="R359" s="223">
        <f>Q359*H359</f>
        <v>0.0085260000000000006</v>
      </c>
      <c r="S359" s="223">
        <v>0</v>
      </c>
      <c r="T359" s="224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5" t="s">
        <v>201</v>
      </c>
      <c r="AT359" s="225" t="s">
        <v>330</v>
      </c>
      <c r="AU359" s="225" t="s">
        <v>81</v>
      </c>
      <c r="AY359" s="18" t="s">
        <v>162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8" t="s">
        <v>79</v>
      </c>
      <c r="BK359" s="226">
        <f>ROUND(I359*H359,2)</f>
        <v>0</v>
      </c>
      <c r="BL359" s="18" t="s">
        <v>169</v>
      </c>
      <c r="BM359" s="225" t="s">
        <v>1407</v>
      </c>
    </row>
    <row r="360" s="2" customFormat="1">
      <c r="A360" s="39"/>
      <c r="B360" s="40"/>
      <c r="C360" s="41"/>
      <c r="D360" s="229" t="s">
        <v>717</v>
      </c>
      <c r="E360" s="41"/>
      <c r="F360" s="270" t="s">
        <v>1397</v>
      </c>
      <c r="G360" s="41"/>
      <c r="H360" s="41"/>
      <c r="I360" s="271"/>
      <c r="J360" s="41"/>
      <c r="K360" s="41"/>
      <c r="L360" s="45"/>
      <c r="M360" s="272"/>
      <c r="N360" s="273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717</v>
      </c>
      <c r="AU360" s="18" t="s">
        <v>81</v>
      </c>
    </row>
    <row r="361" s="13" customFormat="1">
      <c r="A361" s="13"/>
      <c r="B361" s="227"/>
      <c r="C361" s="228"/>
      <c r="D361" s="229" t="s">
        <v>171</v>
      </c>
      <c r="E361" s="228"/>
      <c r="F361" s="231" t="s">
        <v>1408</v>
      </c>
      <c r="G361" s="228"/>
      <c r="H361" s="232">
        <v>20.300000000000001</v>
      </c>
      <c r="I361" s="233"/>
      <c r="J361" s="228"/>
      <c r="K361" s="228"/>
      <c r="L361" s="234"/>
      <c r="M361" s="235"/>
      <c r="N361" s="236"/>
      <c r="O361" s="236"/>
      <c r="P361" s="236"/>
      <c r="Q361" s="236"/>
      <c r="R361" s="236"/>
      <c r="S361" s="236"/>
      <c r="T361" s="237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8" t="s">
        <v>171</v>
      </c>
      <c r="AU361" s="238" t="s">
        <v>81</v>
      </c>
      <c r="AV361" s="13" t="s">
        <v>81</v>
      </c>
      <c r="AW361" s="13" t="s">
        <v>4</v>
      </c>
      <c r="AX361" s="13" t="s">
        <v>79</v>
      </c>
      <c r="AY361" s="238" t="s">
        <v>162</v>
      </c>
    </row>
    <row r="362" s="2" customFormat="1">
      <c r="A362" s="39"/>
      <c r="B362" s="40"/>
      <c r="C362" s="214" t="s">
        <v>1409</v>
      </c>
      <c r="D362" s="214" t="s">
        <v>164</v>
      </c>
      <c r="E362" s="215" t="s">
        <v>1410</v>
      </c>
      <c r="F362" s="216" t="s">
        <v>1411</v>
      </c>
      <c r="G362" s="217" t="s">
        <v>97</v>
      </c>
      <c r="H362" s="218">
        <v>15</v>
      </c>
      <c r="I362" s="219"/>
      <c r="J362" s="220">
        <f>ROUND(I362*H362,2)</f>
        <v>0</v>
      </c>
      <c r="K362" s="216" t="s">
        <v>168</v>
      </c>
      <c r="L362" s="45"/>
      <c r="M362" s="221" t="s">
        <v>19</v>
      </c>
      <c r="N362" s="222" t="s">
        <v>43</v>
      </c>
      <c r="O362" s="85"/>
      <c r="P362" s="223">
        <f>O362*H362</f>
        <v>0</v>
      </c>
      <c r="Q362" s="223">
        <v>0</v>
      </c>
      <c r="R362" s="223">
        <f>Q362*H362</f>
        <v>0</v>
      </c>
      <c r="S362" s="223">
        <v>0</v>
      </c>
      <c r="T362" s="224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5" t="s">
        <v>169</v>
      </c>
      <c r="AT362" s="225" t="s">
        <v>164</v>
      </c>
      <c r="AU362" s="225" t="s">
        <v>81</v>
      </c>
      <c r="AY362" s="18" t="s">
        <v>162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8" t="s">
        <v>79</v>
      </c>
      <c r="BK362" s="226">
        <f>ROUND(I362*H362,2)</f>
        <v>0</v>
      </c>
      <c r="BL362" s="18" t="s">
        <v>169</v>
      </c>
      <c r="BM362" s="225" t="s">
        <v>1412</v>
      </c>
    </row>
    <row r="363" s="13" customFormat="1">
      <c r="A363" s="13"/>
      <c r="B363" s="227"/>
      <c r="C363" s="228"/>
      <c r="D363" s="229" t="s">
        <v>171</v>
      </c>
      <c r="E363" s="230" t="s">
        <v>19</v>
      </c>
      <c r="F363" s="231" t="s">
        <v>1413</v>
      </c>
      <c r="G363" s="228"/>
      <c r="H363" s="232">
        <v>15</v>
      </c>
      <c r="I363" s="233"/>
      <c r="J363" s="228"/>
      <c r="K363" s="228"/>
      <c r="L363" s="234"/>
      <c r="M363" s="235"/>
      <c r="N363" s="236"/>
      <c r="O363" s="236"/>
      <c r="P363" s="236"/>
      <c r="Q363" s="236"/>
      <c r="R363" s="236"/>
      <c r="S363" s="236"/>
      <c r="T363" s="237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8" t="s">
        <v>171</v>
      </c>
      <c r="AU363" s="238" t="s">
        <v>81</v>
      </c>
      <c r="AV363" s="13" t="s">
        <v>81</v>
      </c>
      <c r="AW363" s="13" t="s">
        <v>33</v>
      </c>
      <c r="AX363" s="13" t="s">
        <v>79</v>
      </c>
      <c r="AY363" s="238" t="s">
        <v>162</v>
      </c>
    </row>
    <row r="364" s="2" customFormat="1" ht="16.5" customHeight="1">
      <c r="A364" s="39"/>
      <c r="B364" s="40"/>
      <c r="C364" s="260" t="s">
        <v>1414</v>
      </c>
      <c r="D364" s="260" t="s">
        <v>330</v>
      </c>
      <c r="E364" s="261" t="s">
        <v>1415</v>
      </c>
      <c r="F364" s="262" t="s">
        <v>1416</v>
      </c>
      <c r="G364" s="263" t="s">
        <v>97</v>
      </c>
      <c r="H364" s="264">
        <v>15.225</v>
      </c>
      <c r="I364" s="265"/>
      <c r="J364" s="266">
        <f>ROUND(I364*H364,2)</f>
        <v>0</v>
      </c>
      <c r="K364" s="262" t="s">
        <v>168</v>
      </c>
      <c r="L364" s="267"/>
      <c r="M364" s="268" t="s">
        <v>19</v>
      </c>
      <c r="N364" s="269" t="s">
        <v>43</v>
      </c>
      <c r="O364" s="85"/>
      <c r="P364" s="223">
        <f>O364*H364</f>
        <v>0</v>
      </c>
      <c r="Q364" s="223">
        <v>0.00067000000000000002</v>
      </c>
      <c r="R364" s="223">
        <f>Q364*H364</f>
        <v>0.01020075</v>
      </c>
      <c r="S364" s="223">
        <v>0</v>
      </c>
      <c r="T364" s="224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5" t="s">
        <v>201</v>
      </c>
      <c r="AT364" s="225" t="s">
        <v>330</v>
      </c>
      <c r="AU364" s="225" t="s">
        <v>81</v>
      </c>
      <c r="AY364" s="18" t="s">
        <v>162</v>
      </c>
      <c r="BE364" s="226">
        <f>IF(N364="základní",J364,0)</f>
        <v>0</v>
      </c>
      <c r="BF364" s="226">
        <f>IF(N364="snížená",J364,0)</f>
        <v>0</v>
      </c>
      <c r="BG364" s="226">
        <f>IF(N364="zákl. přenesená",J364,0)</f>
        <v>0</v>
      </c>
      <c r="BH364" s="226">
        <f>IF(N364="sníž. přenesená",J364,0)</f>
        <v>0</v>
      </c>
      <c r="BI364" s="226">
        <f>IF(N364="nulová",J364,0)</f>
        <v>0</v>
      </c>
      <c r="BJ364" s="18" t="s">
        <v>79</v>
      </c>
      <c r="BK364" s="226">
        <f>ROUND(I364*H364,2)</f>
        <v>0</v>
      </c>
      <c r="BL364" s="18" t="s">
        <v>169</v>
      </c>
      <c r="BM364" s="225" t="s">
        <v>1417</v>
      </c>
    </row>
    <row r="365" s="2" customFormat="1">
      <c r="A365" s="39"/>
      <c r="B365" s="40"/>
      <c r="C365" s="41"/>
      <c r="D365" s="229" t="s">
        <v>717</v>
      </c>
      <c r="E365" s="41"/>
      <c r="F365" s="270" t="s">
        <v>1397</v>
      </c>
      <c r="G365" s="41"/>
      <c r="H365" s="41"/>
      <c r="I365" s="271"/>
      <c r="J365" s="41"/>
      <c r="K365" s="41"/>
      <c r="L365" s="45"/>
      <c r="M365" s="272"/>
      <c r="N365" s="273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717</v>
      </c>
      <c r="AU365" s="18" t="s">
        <v>81</v>
      </c>
    </row>
    <row r="366" s="13" customFormat="1">
      <c r="A366" s="13"/>
      <c r="B366" s="227"/>
      <c r="C366" s="228"/>
      <c r="D366" s="229" t="s">
        <v>171</v>
      </c>
      <c r="E366" s="228"/>
      <c r="F366" s="231" t="s">
        <v>1418</v>
      </c>
      <c r="G366" s="228"/>
      <c r="H366" s="232">
        <v>15.225</v>
      </c>
      <c r="I366" s="233"/>
      <c r="J366" s="228"/>
      <c r="K366" s="228"/>
      <c r="L366" s="234"/>
      <c r="M366" s="235"/>
      <c r="N366" s="236"/>
      <c r="O366" s="236"/>
      <c r="P366" s="236"/>
      <c r="Q366" s="236"/>
      <c r="R366" s="236"/>
      <c r="S366" s="236"/>
      <c r="T366" s="237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8" t="s">
        <v>171</v>
      </c>
      <c r="AU366" s="238" t="s">
        <v>81</v>
      </c>
      <c r="AV366" s="13" t="s">
        <v>81</v>
      </c>
      <c r="AW366" s="13" t="s">
        <v>4</v>
      </c>
      <c r="AX366" s="13" t="s">
        <v>79</v>
      </c>
      <c r="AY366" s="238" t="s">
        <v>162</v>
      </c>
    </row>
    <row r="367" s="2" customFormat="1">
      <c r="A367" s="39"/>
      <c r="B367" s="40"/>
      <c r="C367" s="214" t="s">
        <v>1419</v>
      </c>
      <c r="D367" s="214" t="s">
        <v>164</v>
      </c>
      <c r="E367" s="215" t="s">
        <v>1420</v>
      </c>
      <c r="F367" s="216" t="s">
        <v>1421</v>
      </c>
      <c r="G367" s="217" t="s">
        <v>97</v>
      </c>
      <c r="H367" s="218">
        <v>100</v>
      </c>
      <c r="I367" s="219"/>
      <c r="J367" s="220">
        <f>ROUND(I367*H367,2)</f>
        <v>0</v>
      </c>
      <c r="K367" s="216" t="s">
        <v>168</v>
      </c>
      <c r="L367" s="45"/>
      <c r="M367" s="221" t="s">
        <v>19</v>
      </c>
      <c r="N367" s="222" t="s">
        <v>43</v>
      </c>
      <c r="O367" s="85"/>
      <c r="P367" s="223">
        <f>O367*H367</f>
        <v>0</v>
      </c>
      <c r="Q367" s="223">
        <v>0</v>
      </c>
      <c r="R367" s="223">
        <f>Q367*H367</f>
        <v>0</v>
      </c>
      <c r="S367" s="223">
        <v>0</v>
      </c>
      <c r="T367" s="224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5" t="s">
        <v>169</v>
      </c>
      <c r="AT367" s="225" t="s">
        <v>164</v>
      </c>
      <c r="AU367" s="225" t="s">
        <v>81</v>
      </c>
      <c r="AY367" s="18" t="s">
        <v>162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8" t="s">
        <v>79</v>
      </c>
      <c r="BK367" s="226">
        <f>ROUND(I367*H367,2)</f>
        <v>0</v>
      </c>
      <c r="BL367" s="18" t="s">
        <v>169</v>
      </c>
      <c r="BM367" s="225" t="s">
        <v>1422</v>
      </c>
    </row>
    <row r="368" s="13" customFormat="1">
      <c r="A368" s="13"/>
      <c r="B368" s="227"/>
      <c r="C368" s="228"/>
      <c r="D368" s="229" t="s">
        <v>171</v>
      </c>
      <c r="E368" s="230" t="s">
        <v>19</v>
      </c>
      <c r="F368" s="231" t="s">
        <v>1423</v>
      </c>
      <c r="G368" s="228"/>
      <c r="H368" s="232">
        <v>100</v>
      </c>
      <c r="I368" s="233"/>
      <c r="J368" s="228"/>
      <c r="K368" s="228"/>
      <c r="L368" s="234"/>
      <c r="M368" s="235"/>
      <c r="N368" s="236"/>
      <c r="O368" s="236"/>
      <c r="P368" s="236"/>
      <c r="Q368" s="236"/>
      <c r="R368" s="236"/>
      <c r="S368" s="236"/>
      <c r="T368" s="23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8" t="s">
        <v>171</v>
      </c>
      <c r="AU368" s="238" t="s">
        <v>81</v>
      </c>
      <c r="AV368" s="13" t="s">
        <v>81</v>
      </c>
      <c r="AW368" s="13" t="s">
        <v>33</v>
      </c>
      <c r="AX368" s="13" t="s">
        <v>79</v>
      </c>
      <c r="AY368" s="238" t="s">
        <v>162</v>
      </c>
    </row>
    <row r="369" s="2" customFormat="1" ht="16.5" customHeight="1">
      <c r="A369" s="39"/>
      <c r="B369" s="40"/>
      <c r="C369" s="260" t="s">
        <v>1424</v>
      </c>
      <c r="D369" s="260" t="s">
        <v>330</v>
      </c>
      <c r="E369" s="261" t="s">
        <v>1425</v>
      </c>
      <c r="F369" s="262" t="s">
        <v>1426</v>
      </c>
      <c r="G369" s="263" t="s">
        <v>97</v>
      </c>
      <c r="H369" s="264">
        <v>101.5</v>
      </c>
      <c r="I369" s="265"/>
      <c r="J369" s="266">
        <f>ROUND(I369*H369,2)</f>
        <v>0</v>
      </c>
      <c r="K369" s="262" t="s">
        <v>168</v>
      </c>
      <c r="L369" s="267"/>
      <c r="M369" s="268" t="s">
        <v>19</v>
      </c>
      <c r="N369" s="269" t="s">
        <v>43</v>
      </c>
      <c r="O369" s="85"/>
      <c r="P369" s="223">
        <f>O369*H369</f>
        <v>0</v>
      </c>
      <c r="Q369" s="223">
        <v>0.00072000000000000005</v>
      </c>
      <c r="R369" s="223">
        <f>Q369*H369</f>
        <v>0.073080000000000006</v>
      </c>
      <c r="S369" s="223">
        <v>0</v>
      </c>
      <c r="T369" s="224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5" t="s">
        <v>201</v>
      </c>
      <c r="AT369" s="225" t="s">
        <v>330</v>
      </c>
      <c r="AU369" s="225" t="s">
        <v>81</v>
      </c>
      <c r="AY369" s="18" t="s">
        <v>162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8" t="s">
        <v>79</v>
      </c>
      <c r="BK369" s="226">
        <f>ROUND(I369*H369,2)</f>
        <v>0</v>
      </c>
      <c r="BL369" s="18" t="s">
        <v>169</v>
      </c>
      <c r="BM369" s="225" t="s">
        <v>1427</v>
      </c>
    </row>
    <row r="370" s="2" customFormat="1">
      <c r="A370" s="39"/>
      <c r="B370" s="40"/>
      <c r="C370" s="41"/>
      <c r="D370" s="229" t="s">
        <v>717</v>
      </c>
      <c r="E370" s="41"/>
      <c r="F370" s="270" t="s">
        <v>1397</v>
      </c>
      <c r="G370" s="41"/>
      <c r="H370" s="41"/>
      <c r="I370" s="271"/>
      <c r="J370" s="41"/>
      <c r="K370" s="41"/>
      <c r="L370" s="45"/>
      <c r="M370" s="272"/>
      <c r="N370" s="273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717</v>
      </c>
      <c r="AU370" s="18" t="s">
        <v>81</v>
      </c>
    </row>
    <row r="371" s="13" customFormat="1">
      <c r="A371" s="13"/>
      <c r="B371" s="227"/>
      <c r="C371" s="228"/>
      <c r="D371" s="229" t="s">
        <v>171</v>
      </c>
      <c r="E371" s="228"/>
      <c r="F371" s="231" t="s">
        <v>1428</v>
      </c>
      <c r="G371" s="228"/>
      <c r="H371" s="232">
        <v>101.5</v>
      </c>
      <c r="I371" s="233"/>
      <c r="J371" s="228"/>
      <c r="K371" s="228"/>
      <c r="L371" s="234"/>
      <c r="M371" s="235"/>
      <c r="N371" s="236"/>
      <c r="O371" s="236"/>
      <c r="P371" s="236"/>
      <c r="Q371" s="236"/>
      <c r="R371" s="236"/>
      <c r="S371" s="236"/>
      <c r="T371" s="237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8" t="s">
        <v>171</v>
      </c>
      <c r="AU371" s="238" t="s">
        <v>81</v>
      </c>
      <c r="AV371" s="13" t="s">
        <v>81</v>
      </c>
      <c r="AW371" s="13" t="s">
        <v>4</v>
      </c>
      <c r="AX371" s="13" t="s">
        <v>79</v>
      </c>
      <c r="AY371" s="238" t="s">
        <v>162</v>
      </c>
    </row>
    <row r="372" s="2" customFormat="1">
      <c r="A372" s="39"/>
      <c r="B372" s="40"/>
      <c r="C372" s="214" t="s">
        <v>1429</v>
      </c>
      <c r="D372" s="214" t="s">
        <v>164</v>
      </c>
      <c r="E372" s="215" t="s">
        <v>1430</v>
      </c>
      <c r="F372" s="216" t="s">
        <v>1431</v>
      </c>
      <c r="G372" s="217" t="s">
        <v>97</v>
      </c>
      <c r="H372" s="218">
        <v>90</v>
      </c>
      <c r="I372" s="219"/>
      <c r="J372" s="220">
        <f>ROUND(I372*H372,2)</f>
        <v>0</v>
      </c>
      <c r="K372" s="216" t="s">
        <v>168</v>
      </c>
      <c r="L372" s="45"/>
      <c r="M372" s="221" t="s">
        <v>19</v>
      </c>
      <c r="N372" s="222" t="s">
        <v>43</v>
      </c>
      <c r="O372" s="85"/>
      <c r="P372" s="223">
        <f>O372*H372</f>
        <v>0</v>
      </c>
      <c r="Q372" s="223">
        <v>0</v>
      </c>
      <c r="R372" s="223">
        <f>Q372*H372</f>
        <v>0</v>
      </c>
      <c r="S372" s="223">
        <v>0</v>
      </c>
      <c r="T372" s="224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5" t="s">
        <v>169</v>
      </c>
      <c r="AT372" s="225" t="s">
        <v>164</v>
      </c>
      <c r="AU372" s="225" t="s">
        <v>81</v>
      </c>
      <c r="AY372" s="18" t="s">
        <v>162</v>
      </c>
      <c r="BE372" s="226">
        <f>IF(N372="základní",J372,0)</f>
        <v>0</v>
      </c>
      <c r="BF372" s="226">
        <f>IF(N372="snížená",J372,0)</f>
        <v>0</v>
      </c>
      <c r="BG372" s="226">
        <f>IF(N372="zákl. přenesená",J372,0)</f>
        <v>0</v>
      </c>
      <c r="BH372" s="226">
        <f>IF(N372="sníž. přenesená",J372,0)</f>
        <v>0</v>
      </c>
      <c r="BI372" s="226">
        <f>IF(N372="nulová",J372,0)</f>
        <v>0</v>
      </c>
      <c r="BJ372" s="18" t="s">
        <v>79</v>
      </c>
      <c r="BK372" s="226">
        <f>ROUND(I372*H372,2)</f>
        <v>0</v>
      </c>
      <c r="BL372" s="18" t="s">
        <v>169</v>
      </c>
      <c r="BM372" s="225" t="s">
        <v>1432</v>
      </c>
    </row>
    <row r="373" s="13" customFormat="1">
      <c r="A373" s="13"/>
      <c r="B373" s="227"/>
      <c r="C373" s="228"/>
      <c r="D373" s="229" t="s">
        <v>171</v>
      </c>
      <c r="E373" s="230" t="s">
        <v>19</v>
      </c>
      <c r="F373" s="231" t="s">
        <v>1433</v>
      </c>
      <c r="G373" s="228"/>
      <c r="H373" s="232">
        <v>90</v>
      </c>
      <c r="I373" s="233"/>
      <c r="J373" s="228"/>
      <c r="K373" s="228"/>
      <c r="L373" s="234"/>
      <c r="M373" s="235"/>
      <c r="N373" s="236"/>
      <c r="O373" s="236"/>
      <c r="P373" s="236"/>
      <c r="Q373" s="236"/>
      <c r="R373" s="236"/>
      <c r="S373" s="236"/>
      <c r="T373" s="237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8" t="s">
        <v>171</v>
      </c>
      <c r="AU373" s="238" t="s">
        <v>81</v>
      </c>
      <c r="AV373" s="13" t="s">
        <v>81</v>
      </c>
      <c r="AW373" s="13" t="s">
        <v>33</v>
      </c>
      <c r="AX373" s="13" t="s">
        <v>79</v>
      </c>
      <c r="AY373" s="238" t="s">
        <v>162</v>
      </c>
    </row>
    <row r="374" s="2" customFormat="1" ht="16.5" customHeight="1">
      <c r="A374" s="39"/>
      <c r="B374" s="40"/>
      <c r="C374" s="260" t="s">
        <v>1434</v>
      </c>
      <c r="D374" s="260" t="s">
        <v>330</v>
      </c>
      <c r="E374" s="261" t="s">
        <v>1435</v>
      </c>
      <c r="F374" s="262" t="s">
        <v>1436</v>
      </c>
      <c r="G374" s="263" t="s">
        <v>97</v>
      </c>
      <c r="H374" s="264">
        <v>91.349999999999994</v>
      </c>
      <c r="I374" s="265"/>
      <c r="J374" s="266">
        <f>ROUND(I374*H374,2)</f>
        <v>0</v>
      </c>
      <c r="K374" s="262" t="s">
        <v>168</v>
      </c>
      <c r="L374" s="267"/>
      <c r="M374" s="268" t="s">
        <v>19</v>
      </c>
      <c r="N374" s="269" t="s">
        <v>43</v>
      </c>
      <c r="O374" s="85"/>
      <c r="P374" s="223">
        <f>O374*H374</f>
        <v>0</v>
      </c>
      <c r="Q374" s="223">
        <v>0.0015</v>
      </c>
      <c r="R374" s="223">
        <f>Q374*H374</f>
        <v>0.13702500000000001</v>
      </c>
      <c r="S374" s="223">
        <v>0</v>
      </c>
      <c r="T374" s="224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5" t="s">
        <v>201</v>
      </c>
      <c r="AT374" s="225" t="s">
        <v>330</v>
      </c>
      <c r="AU374" s="225" t="s">
        <v>81</v>
      </c>
      <c r="AY374" s="18" t="s">
        <v>162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18" t="s">
        <v>79</v>
      </c>
      <c r="BK374" s="226">
        <f>ROUND(I374*H374,2)</f>
        <v>0</v>
      </c>
      <c r="BL374" s="18" t="s">
        <v>169</v>
      </c>
      <c r="BM374" s="225" t="s">
        <v>1437</v>
      </c>
    </row>
    <row r="375" s="2" customFormat="1">
      <c r="A375" s="39"/>
      <c r="B375" s="40"/>
      <c r="C375" s="41"/>
      <c r="D375" s="229" t="s">
        <v>717</v>
      </c>
      <c r="E375" s="41"/>
      <c r="F375" s="270" t="s">
        <v>1397</v>
      </c>
      <c r="G375" s="41"/>
      <c r="H375" s="41"/>
      <c r="I375" s="271"/>
      <c r="J375" s="41"/>
      <c r="K375" s="41"/>
      <c r="L375" s="45"/>
      <c r="M375" s="272"/>
      <c r="N375" s="273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717</v>
      </c>
      <c r="AU375" s="18" t="s">
        <v>81</v>
      </c>
    </row>
    <row r="376" s="13" customFormat="1">
      <c r="A376" s="13"/>
      <c r="B376" s="227"/>
      <c r="C376" s="228"/>
      <c r="D376" s="229" t="s">
        <v>171</v>
      </c>
      <c r="E376" s="228"/>
      <c r="F376" s="231" t="s">
        <v>1438</v>
      </c>
      <c r="G376" s="228"/>
      <c r="H376" s="232">
        <v>91.349999999999994</v>
      </c>
      <c r="I376" s="233"/>
      <c r="J376" s="228"/>
      <c r="K376" s="228"/>
      <c r="L376" s="234"/>
      <c r="M376" s="235"/>
      <c r="N376" s="236"/>
      <c r="O376" s="236"/>
      <c r="P376" s="236"/>
      <c r="Q376" s="236"/>
      <c r="R376" s="236"/>
      <c r="S376" s="236"/>
      <c r="T376" s="237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8" t="s">
        <v>171</v>
      </c>
      <c r="AU376" s="238" t="s">
        <v>81</v>
      </c>
      <c r="AV376" s="13" t="s">
        <v>81</v>
      </c>
      <c r="AW376" s="13" t="s">
        <v>4</v>
      </c>
      <c r="AX376" s="13" t="s">
        <v>79</v>
      </c>
      <c r="AY376" s="238" t="s">
        <v>162</v>
      </c>
    </row>
    <row r="377" s="2" customFormat="1">
      <c r="A377" s="39"/>
      <c r="B377" s="40"/>
      <c r="C377" s="214" t="s">
        <v>1439</v>
      </c>
      <c r="D377" s="214" t="s">
        <v>164</v>
      </c>
      <c r="E377" s="215" t="s">
        <v>1440</v>
      </c>
      <c r="F377" s="216" t="s">
        <v>1441</v>
      </c>
      <c r="G377" s="217" t="s">
        <v>208</v>
      </c>
      <c r="H377" s="218">
        <v>12</v>
      </c>
      <c r="I377" s="219"/>
      <c r="J377" s="220">
        <f>ROUND(I377*H377,2)</f>
        <v>0</v>
      </c>
      <c r="K377" s="216" t="s">
        <v>168</v>
      </c>
      <c r="L377" s="45"/>
      <c r="M377" s="221" t="s">
        <v>19</v>
      </c>
      <c r="N377" s="222" t="s">
        <v>43</v>
      </c>
      <c r="O377" s="85"/>
      <c r="P377" s="223">
        <f>O377*H377</f>
        <v>0</v>
      </c>
      <c r="Q377" s="223">
        <v>0</v>
      </c>
      <c r="R377" s="223">
        <f>Q377*H377</f>
        <v>0</v>
      </c>
      <c r="S377" s="223">
        <v>0</v>
      </c>
      <c r="T377" s="224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5" t="s">
        <v>169</v>
      </c>
      <c r="AT377" s="225" t="s">
        <v>164</v>
      </c>
      <c r="AU377" s="225" t="s">
        <v>81</v>
      </c>
      <c r="AY377" s="18" t="s">
        <v>162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8" t="s">
        <v>79</v>
      </c>
      <c r="BK377" s="226">
        <f>ROUND(I377*H377,2)</f>
        <v>0</v>
      </c>
      <c r="BL377" s="18" t="s">
        <v>169</v>
      </c>
      <c r="BM377" s="225" t="s">
        <v>1442</v>
      </c>
    </row>
    <row r="378" s="2" customFormat="1" ht="16.5" customHeight="1">
      <c r="A378" s="39"/>
      <c r="B378" s="40"/>
      <c r="C378" s="260" t="s">
        <v>1443</v>
      </c>
      <c r="D378" s="260" t="s">
        <v>330</v>
      </c>
      <c r="E378" s="261" t="s">
        <v>1444</v>
      </c>
      <c r="F378" s="262" t="s">
        <v>1445</v>
      </c>
      <c r="G378" s="263" t="s">
        <v>208</v>
      </c>
      <c r="H378" s="264">
        <v>2</v>
      </c>
      <c r="I378" s="265"/>
      <c r="J378" s="266">
        <f>ROUND(I378*H378,2)</f>
        <v>0</v>
      </c>
      <c r="K378" s="262" t="s">
        <v>19</v>
      </c>
      <c r="L378" s="267"/>
      <c r="M378" s="268" t="s">
        <v>19</v>
      </c>
      <c r="N378" s="269" t="s">
        <v>43</v>
      </c>
      <c r="O378" s="85"/>
      <c r="P378" s="223">
        <f>O378*H378</f>
        <v>0</v>
      </c>
      <c r="Q378" s="223">
        <v>0.00035</v>
      </c>
      <c r="R378" s="223">
        <f>Q378*H378</f>
        <v>0.00069999999999999999</v>
      </c>
      <c r="S378" s="223">
        <v>0</v>
      </c>
      <c r="T378" s="224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5" t="s">
        <v>201</v>
      </c>
      <c r="AT378" s="225" t="s">
        <v>330</v>
      </c>
      <c r="AU378" s="225" t="s">
        <v>81</v>
      </c>
      <c r="AY378" s="18" t="s">
        <v>162</v>
      </c>
      <c r="BE378" s="226">
        <f>IF(N378="základní",J378,0)</f>
        <v>0</v>
      </c>
      <c r="BF378" s="226">
        <f>IF(N378="snížená",J378,0)</f>
        <v>0</v>
      </c>
      <c r="BG378" s="226">
        <f>IF(N378="zákl. přenesená",J378,0)</f>
        <v>0</v>
      </c>
      <c r="BH378" s="226">
        <f>IF(N378="sníž. přenesená",J378,0)</f>
        <v>0</v>
      </c>
      <c r="BI378" s="226">
        <f>IF(N378="nulová",J378,0)</f>
        <v>0</v>
      </c>
      <c r="BJ378" s="18" t="s">
        <v>79</v>
      </c>
      <c r="BK378" s="226">
        <f>ROUND(I378*H378,2)</f>
        <v>0</v>
      </c>
      <c r="BL378" s="18" t="s">
        <v>169</v>
      </c>
      <c r="BM378" s="225" t="s">
        <v>1446</v>
      </c>
    </row>
    <row r="379" s="2" customFormat="1">
      <c r="A379" s="39"/>
      <c r="B379" s="40"/>
      <c r="C379" s="41"/>
      <c r="D379" s="229" t="s">
        <v>717</v>
      </c>
      <c r="E379" s="41"/>
      <c r="F379" s="270" t="s">
        <v>1397</v>
      </c>
      <c r="G379" s="41"/>
      <c r="H379" s="41"/>
      <c r="I379" s="271"/>
      <c r="J379" s="41"/>
      <c r="K379" s="41"/>
      <c r="L379" s="45"/>
      <c r="M379" s="272"/>
      <c r="N379" s="273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717</v>
      </c>
      <c r="AU379" s="18" t="s">
        <v>81</v>
      </c>
    </row>
    <row r="380" s="2" customFormat="1" ht="16.5" customHeight="1">
      <c r="A380" s="39"/>
      <c r="B380" s="40"/>
      <c r="C380" s="260" t="s">
        <v>1447</v>
      </c>
      <c r="D380" s="260" t="s">
        <v>330</v>
      </c>
      <c r="E380" s="261" t="s">
        <v>1448</v>
      </c>
      <c r="F380" s="262" t="s">
        <v>1449</v>
      </c>
      <c r="G380" s="263" t="s">
        <v>208</v>
      </c>
      <c r="H380" s="264">
        <v>10</v>
      </c>
      <c r="I380" s="265"/>
      <c r="J380" s="266">
        <f>ROUND(I380*H380,2)</f>
        <v>0</v>
      </c>
      <c r="K380" s="262" t="s">
        <v>19</v>
      </c>
      <c r="L380" s="267"/>
      <c r="M380" s="268" t="s">
        <v>19</v>
      </c>
      <c r="N380" s="269" t="s">
        <v>43</v>
      </c>
      <c r="O380" s="85"/>
      <c r="P380" s="223">
        <f>O380*H380</f>
        <v>0</v>
      </c>
      <c r="Q380" s="223">
        <v>0.00064999999999999997</v>
      </c>
      <c r="R380" s="223">
        <f>Q380*H380</f>
        <v>0.0064999999999999997</v>
      </c>
      <c r="S380" s="223">
        <v>0</v>
      </c>
      <c r="T380" s="224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5" t="s">
        <v>201</v>
      </c>
      <c r="AT380" s="225" t="s">
        <v>330</v>
      </c>
      <c r="AU380" s="225" t="s">
        <v>81</v>
      </c>
      <c r="AY380" s="18" t="s">
        <v>162</v>
      </c>
      <c r="BE380" s="226">
        <f>IF(N380="základní",J380,0)</f>
        <v>0</v>
      </c>
      <c r="BF380" s="226">
        <f>IF(N380="snížená",J380,0)</f>
        <v>0</v>
      </c>
      <c r="BG380" s="226">
        <f>IF(N380="zákl. přenesená",J380,0)</f>
        <v>0</v>
      </c>
      <c r="BH380" s="226">
        <f>IF(N380="sníž. přenesená",J380,0)</f>
        <v>0</v>
      </c>
      <c r="BI380" s="226">
        <f>IF(N380="nulová",J380,0)</f>
        <v>0</v>
      </c>
      <c r="BJ380" s="18" t="s">
        <v>79</v>
      </c>
      <c r="BK380" s="226">
        <f>ROUND(I380*H380,2)</f>
        <v>0</v>
      </c>
      <c r="BL380" s="18" t="s">
        <v>169</v>
      </c>
      <c r="BM380" s="225" t="s">
        <v>1450</v>
      </c>
    </row>
    <row r="381" s="2" customFormat="1">
      <c r="A381" s="39"/>
      <c r="B381" s="40"/>
      <c r="C381" s="41"/>
      <c r="D381" s="229" t="s">
        <v>717</v>
      </c>
      <c r="E381" s="41"/>
      <c r="F381" s="270" t="s">
        <v>1397</v>
      </c>
      <c r="G381" s="41"/>
      <c r="H381" s="41"/>
      <c r="I381" s="271"/>
      <c r="J381" s="41"/>
      <c r="K381" s="41"/>
      <c r="L381" s="45"/>
      <c r="M381" s="272"/>
      <c r="N381" s="273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717</v>
      </c>
      <c r="AU381" s="18" t="s">
        <v>81</v>
      </c>
    </row>
    <row r="382" s="2" customFormat="1">
      <c r="A382" s="39"/>
      <c r="B382" s="40"/>
      <c r="C382" s="214" t="s">
        <v>1451</v>
      </c>
      <c r="D382" s="214" t="s">
        <v>164</v>
      </c>
      <c r="E382" s="215" t="s">
        <v>1452</v>
      </c>
      <c r="F382" s="216" t="s">
        <v>1453</v>
      </c>
      <c r="G382" s="217" t="s">
        <v>208</v>
      </c>
      <c r="H382" s="218">
        <v>14</v>
      </c>
      <c r="I382" s="219"/>
      <c r="J382" s="220">
        <f>ROUND(I382*H382,2)</f>
        <v>0</v>
      </c>
      <c r="K382" s="216" t="s">
        <v>168</v>
      </c>
      <c r="L382" s="45"/>
      <c r="M382" s="221" t="s">
        <v>19</v>
      </c>
      <c r="N382" s="222" t="s">
        <v>43</v>
      </c>
      <c r="O382" s="85"/>
      <c r="P382" s="223">
        <f>O382*H382</f>
        <v>0</v>
      </c>
      <c r="Q382" s="223">
        <v>0</v>
      </c>
      <c r="R382" s="223">
        <f>Q382*H382</f>
        <v>0</v>
      </c>
      <c r="S382" s="223">
        <v>0</v>
      </c>
      <c r="T382" s="224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5" t="s">
        <v>169</v>
      </c>
      <c r="AT382" s="225" t="s">
        <v>164</v>
      </c>
      <c r="AU382" s="225" t="s">
        <v>81</v>
      </c>
      <c r="AY382" s="18" t="s">
        <v>162</v>
      </c>
      <c r="BE382" s="226">
        <f>IF(N382="základní",J382,0)</f>
        <v>0</v>
      </c>
      <c r="BF382" s="226">
        <f>IF(N382="snížená",J382,0)</f>
        <v>0</v>
      </c>
      <c r="BG382" s="226">
        <f>IF(N382="zákl. přenesená",J382,0)</f>
        <v>0</v>
      </c>
      <c r="BH382" s="226">
        <f>IF(N382="sníž. přenesená",J382,0)</f>
        <v>0</v>
      </c>
      <c r="BI382" s="226">
        <f>IF(N382="nulová",J382,0)</f>
        <v>0</v>
      </c>
      <c r="BJ382" s="18" t="s">
        <v>79</v>
      </c>
      <c r="BK382" s="226">
        <f>ROUND(I382*H382,2)</f>
        <v>0</v>
      </c>
      <c r="BL382" s="18" t="s">
        <v>169</v>
      </c>
      <c r="BM382" s="225" t="s">
        <v>1454</v>
      </c>
    </row>
    <row r="383" s="2" customFormat="1" ht="16.5" customHeight="1">
      <c r="A383" s="39"/>
      <c r="B383" s="40"/>
      <c r="C383" s="260" t="s">
        <v>1455</v>
      </c>
      <c r="D383" s="260" t="s">
        <v>330</v>
      </c>
      <c r="E383" s="261" t="s">
        <v>1456</v>
      </c>
      <c r="F383" s="262" t="s">
        <v>1457</v>
      </c>
      <c r="G383" s="263" t="s">
        <v>208</v>
      </c>
      <c r="H383" s="264">
        <v>14</v>
      </c>
      <c r="I383" s="265"/>
      <c r="J383" s="266">
        <f>ROUND(I383*H383,2)</f>
        <v>0</v>
      </c>
      <c r="K383" s="262" t="s">
        <v>19</v>
      </c>
      <c r="L383" s="267"/>
      <c r="M383" s="268" t="s">
        <v>19</v>
      </c>
      <c r="N383" s="269" t="s">
        <v>43</v>
      </c>
      <c r="O383" s="85"/>
      <c r="P383" s="223">
        <f>O383*H383</f>
        <v>0</v>
      </c>
      <c r="Q383" s="223">
        <v>0.00097000000000000005</v>
      </c>
      <c r="R383" s="223">
        <f>Q383*H383</f>
        <v>0.01358</v>
      </c>
      <c r="S383" s="223">
        <v>0</v>
      </c>
      <c r="T383" s="224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5" t="s">
        <v>201</v>
      </c>
      <c r="AT383" s="225" t="s">
        <v>330</v>
      </c>
      <c r="AU383" s="225" t="s">
        <v>81</v>
      </c>
      <c r="AY383" s="18" t="s">
        <v>162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8" t="s">
        <v>79</v>
      </c>
      <c r="BK383" s="226">
        <f>ROUND(I383*H383,2)</f>
        <v>0</v>
      </c>
      <c r="BL383" s="18" t="s">
        <v>169</v>
      </c>
      <c r="BM383" s="225" t="s">
        <v>1458</v>
      </c>
    </row>
    <row r="384" s="2" customFormat="1">
      <c r="A384" s="39"/>
      <c r="B384" s="40"/>
      <c r="C384" s="41"/>
      <c r="D384" s="229" t="s">
        <v>717</v>
      </c>
      <c r="E384" s="41"/>
      <c r="F384" s="270" t="s">
        <v>1397</v>
      </c>
      <c r="G384" s="41"/>
      <c r="H384" s="41"/>
      <c r="I384" s="271"/>
      <c r="J384" s="41"/>
      <c r="K384" s="41"/>
      <c r="L384" s="45"/>
      <c r="M384" s="272"/>
      <c r="N384" s="273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717</v>
      </c>
      <c r="AU384" s="18" t="s">
        <v>81</v>
      </c>
    </row>
    <row r="385" s="2" customFormat="1">
      <c r="A385" s="39"/>
      <c r="B385" s="40"/>
      <c r="C385" s="214" t="s">
        <v>1459</v>
      </c>
      <c r="D385" s="214" t="s">
        <v>164</v>
      </c>
      <c r="E385" s="215" t="s">
        <v>1460</v>
      </c>
      <c r="F385" s="216" t="s">
        <v>1461</v>
      </c>
      <c r="G385" s="217" t="s">
        <v>208</v>
      </c>
      <c r="H385" s="218">
        <v>1</v>
      </c>
      <c r="I385" s="219"/>
      <c r="J385" s="220">
        <f>ROUND(I385*H385,2)</f>
        <v>0</v>
      </c>
      <c r="K385" s="216" t="s">
        <v>168</v>
      </c>
      <c r="L385" s="45"/>
      <c r="M385" s="221" t="s">
        <v>19</v>
      </c>
      <c r="N385" s="222" t="s">
        <v>43</v>
      </c>
      <c r="O385" s="85"/>
      <c r="P385" s="223">
        <f>O385*H385</f>
        <v>0</v>
      </c>
      <c r="Q385" s="223">
        <v>0</v>
      </c>
      <c r="R385" s="223">
        <f>Q385*H385</f>
        <v>0</v>
      </c>
      <c r="S385" s="223">
        <v>0</v>
      </c>
      <c r="T385" s="224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25" t="s">
        <v>169</v>
      </c>
      <c r="AT385" s="225" t="s">
        <v>164</v>
      </c>
      <c r="AU385" s="225" t="s">
        <v>81</v>
      </c>
      <c r="AY385" s="18" t="s">
        <v>162</v>
      </c>
      <c r="BE385" s="226">
        <f>IF(N385="základní",J385,0)</f>
        <v>0</v>
      </c>
      <c r="BF385" s="226">
        <f>IF(N385="snížená",J385,0)</f>
        <v>0</v>
      </c>
      <c r="BG385" s="226">
        <f>IF(N385="zákl. přenesená",J385,0)</f>
        <v>0</v>
      </c>
      <c r="BH385" s="226">
        <f>IF(N385="sníž. přenesená",J385,0)</f>
        <v>0</v>
      </c>
      <c r="BI385" s="226">
        <f>IF(N385="nulová",J385,0)</f>
        <v>0</v>
      </c>
      <c r="BJ385" s="18" t="s">
        <v>79</v>
      </c>
      <c r="BK385" s="226">
        <f>ROUND(I385*H385,2)</f>
        <v>0</v>
      </c>
      <c r="BL385" s="18" t="s">
        <v>169</v>
      </c>
      <c r="BM385" s="225" t="s">
        <v>1462</v>
      </c>
    </row>
    <row r="386" s="2" customFormat="1" ht="16.5" customHeight="1">
      <c r="A386" s="39"/>
      <c r="B386" s="40"/>
      <c r="C386" s="260" t="s">
        <v>1463</v>
      </c>
      <c r="D386" s="260" t="s">
        <v>330</v>
      </c>
      <c r="E386" s="261" t="s">
        <v>1464</v>
      </c>
      <c r="F386" s="262" t="s">
        <v>1465</v>
      </c>
      <c r="G386" s="263" t="s">
        <v>208</v>
      </c>
      <c r="H386" s="264">
        <v>1</v>
      </c>
      <c r="I386" s="265"/>
      <c r="J386" s="266">
        <f>ROUND(I386*H386,2)</f>
        <v>0</v>
      </c>
      <c r="K386" s="262" t="s">
        <v>19</v>
      </c>
      <c r="L386" s="267"/>
      <c r="M386" s="268" t="s">
        <v>19</v>
      </c>
      <c r="N386" s="269" t="s">
        <v>43</v>
      </c>
      <c r="O386" s="85"/>
      <c r="P386" s="223">
        <f>O386*H386</f>
        <v>0</v>
      </c>
      <c r="Q386" s="223">
        <v>0.0014</v>
      </c>
      <c r="R386" s="223">
        <f>Q386*H386</f>
        <v>0.0014</v>
      </c>
      <c r="S386" s="223">
        <v>0</v>
      </c>
      <c r="T386" s="224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25" t="s">
        <v>201</v>
      </c>
      <c r="AT386" s="225" t="s">
        <v>330</v>
      </c>
      <c r="AU386" s="225" t="s">
        <v>81</v>
      </c>
      <c r="AY386" s="18" t="s">
        <v>162</v>
      </c>
      <c r="BE386" s="226">
        <f>IF(N386="základní",J386,0)</f>
        <v>0</v>
      </c>
      <c r="BF386" s="226">
        <f>IF(N386="snížená",J386,0)</f>
        <v>0</v>
      </c>
      <c r="BG386" s="226">
        <f>IF(N386="zákl. přenesená",J386,0)</f>
        <v>0</v>
      </c>
      <c r="BH386" s="226">
        <f>IF(N386="sníž. přenesená",J386,0)</f>
        <v>0</v>
      </c>
      <c r="BI386" s="226">
        <f>IF(N386="nulová",J386,0)</f>
        <v>0</v>
      </c>
      <c r="BJ386" s="18" t="s">
        <v>79</v>
      </c>
      <c r="BK386" s="226">
        <f>ROUND(I386*H386,2)</f>
        <v>0</v>
      </c>
      <c r="BL386" s="18" t="s">
        <v>169</v>
      </c>
      <c r="BM386" s="225" t="s">
        <v>1466</v>
      </c>
    </row>
    <row r="387" s="2" customFormat="1">
      <c r="A387" s="39"/>
      <c r="B387" s="40"/>
      <c r="C387" s="41"/>
      <c r="D387" s="229" t="s">
        <v>717</v>
      </c>
      <c r="E387" s="41"/>
      <c r="F387" s="270" t="s">
        <v>1397</v>
      </c>
      <c r="G387" s="41"/>
      <c r="H387" s="41"/>
      <c r="I387" s="271"/>
      <c r="J387" s="41"/>
      <c r="K387" s="41"/>
      <c r="L387" s="45"/>
      <c r="M387" s="272"/>
      <c r="N387" s="273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717</v>
      </c>
      <c r="AU387" s="18" t="s">
        <v>81</v>
      </c>
    </row>
    <row r="388" s="2" customFormat="1">
      <c r="A388" s="39"/>
      <c r="B388" s="40"/>
      <c r="C388" s="214" t="s">
        <v>1467</v>
      </c>
      <c r="D388" s="214" t="s">
        <v>164</v>
      </c>
      <c r="E388" s="215" t="s">
        <v>1468</v>
      </c>
      <c r="F388" s="216" t="s">
        <v>1469</v>
      </c>
      <c r="G388" s="217" t="s">
        <v>208</v>
      </c>
      <c r="H388" s="218">
        <v>1</v>
      </c>
      <c r="I388" s="219"/>
      <c r="J388" s="220">
        <f>ROUND(I388*H388,2)</f>
        <v>0</v>
      </c>
      <c r="K388" s="216" t="s">
        <v>168</v>
      </c>
      <c r="L388" s="45"/>
      <c r="M388" s="221" t="s">
        <v>19</v>
      </c>
      <c r="N388" s="222" t="s">
        <v>43</v>
      </c>
      <c r="O388" s="85"/>
      <c r="P388" s="223">
        <f>O388*H388</f>
        <v>0</v>
      </c>
      <c r="Q388" s="223">
        <v>0</v>
      </c>
      <c r="R388" s="223">
        <f>Q388*H388</f>
        <v>0</v>
      </c>
      <c r="S388" s="223">
        <v>0</v>
      </c>
      <c r="T388" s="224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5" t="s">
        <v>169</v>
      </c>
      <c r="AT388" s="225" t="s">
        <v>164</v>
      </c>
      <c r="AU388" s="225" t="s">
        <v>81</v>
      </c>
      <c r="AY388" s="18" t="s">
        <v>162</v>
      </c>
      <c r="BE388" s="226">
        <f>IF(N388="základní",J388,0)</f>
        <v>0</v>
      </c>
      <c r="BF388" s="226">
        <f>IF(N388="snížená",J388,0)</f>
        <v>0</v>
      </c>
      <c r="BG388" s="226">
        <f>IF(N388="zákl. přenesená",J388,0)</f>
        <v>0</v>
      </c>
      <c r="BH388" s="226">
        <f>IF(N388="sníž. přenesená",J388,0)</f>
        <v>0</v>
      </c>
      <c r="BI388" s="226">
        <f>IF(N388="nulová",J388,0)</f>
        <v>0</v>
      </c>
      <c r="BJ388" s="18" t="s">
        <v>79</v>
      </c>
      <c r="BK388" s="226">
        <f>ROUND(I388*H388,2)</f>
        <v>0</v>
      </c>
      <c r="BL388" s="18" t="s">
        <v>169</v>
      </c>
      <c r="BM388" s="225" t="s">
        <v>1470</v>
      </c>
    </row>
    <row r="389" s="2" customFormat="1" ht="16.5" customHeight="1">
      <c r="A389" s="39"/>
      <c r="B389" s="40"/>
      <c r="C389" s="260" t="s">
        <v>1471</v>
      </c>
      <c r="D389" s="260" t="s">
        <v>330</v>
      </c>
      <c r="E389" s="261" t="s">
        <v>1472</v>
      </c>
      <c r="F389" s="262" t="s">
        <v>1473</v>
      </c>
      <c r="G389" s="263" t="s">
        <v>208</v>
      </c>
      <c r="H389" s="264">
        <v>1</v>
      </c>
      <c r="I389" s="265"/>
      <c r="J389" s="266">
        <f>ROUND(I389*H389,2)</f>
        <v>0</v>
      </c>
      <c r="K389" s="262" t="s">
        <v>19</v>
      </c>
      <c r="L389" s="267"/>
      <c r="M389" s="268" t="s">
        <v>19</v>
      </c>
      <c r="N389" s="269" t="s">
        <v>43</v>
      </c>
      <c r="O389" s="85"/>
      <c r="P389" s="223">
        <f>O389*H389</f>
        <v>0</v>
      </c>
      <c r="Q389" s="223">
        <v>0.0023</v>
      </c>
      <c r="R389" s="223">
        <f>Q389*H389</f>
        <v>0.0023</v>
      </c>
      <c r="S389" s="223">
        <v>0</v>
      </c>
      <c r="T389" s="224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5" t="s">
        <v>201</v>
      </c>
      <c r="AT389" s="225" t="s">
        <v>330</v>
      </c>
      <c r="AU389" s="225" t="s">
        <v>81</v>
      </c>
      <c r="AY389" s="18" t="s">
        <v>162</v>
      </c>
      <c r="BE389" s="226">
        <f>IF(N389="základní",J389,0)</f>
        <v>0</v>
      </c>
      <c r="BF389" s="226">
        <f>IF(N389="snížená",J389,0)</f>
        <v>0</v>
      </c>
      <c r="BG389" s="226">
        <f>IF(N389="zákl. přenesená",J389,0)</f>
        <v>0</v>
      </c>
      <c r="BH389" s="226">
        <f>IF(N389="sníž. přenesená",J389,0)</f>
        <v>0</v>
      </c>
      <c r="BI389" s="226">
        <f>IF(N389="nulová",J389,0)</f>
        <v>0</v>
      </c>
      <c r="BJ389" s="18" t="s">
        <v>79</v>
      </c>
      <c r="BK389" s="226">
        <f>ROUND(I389*H389,2)</f>
        <v>0</v>
      </c>
      <c r="BL389" s="18" t="s">
        <v>169</v>
      </c>
      <c r="BM389" s="225" t="s">
        <v>1474</v>
      </c>
    </row>
    <row r="390" s="2" customFormat="1">
      <c r="A390" s="39"/>
      <c r="B390" s="40"/>
      <c r="C390" s="41"/>
      <c r="D390" s="229" t="s">
        <v>717</v>
      </c>
      <c r="E390" s="41"/>
      <c r="F390" s="270" t="s">
        <v>1397</v>
      </c>
      <c r="G390" s="41"/>
      <c r="H390" s="41"/>
      <c r="I390" s="271"/>
      <c r="J390" s="41"/>
      <c r="K390" s="41"/>
      <c r="L390" s="45"/>
      <c r="M390" s="272"/>
      <c r="N390" s="273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717</v>
      </c>
      <c r="AU390" s="18" t="s">
        <v>81</v>
      </c>
    </row>
    <row r="391" s="2" customFormat="1">
      <c r="A391" s="39"/>
      <c r="B391" s="40"/>
      <c r="C391" s="214" t="s">
        <v>1475</v>
      </c>
      <c r="D391" s="214" t="s">
        <v>164</v>
      </c>
      <c r="E391" s="215" t="s">
        <v>1476</v>
      </c>
      <c r="F391" s="216" t="s">
        <v>1477</v>
      </c>
      <c r="G391" s="217" t="s">
        <v>208</v>
      </c>
      <c r="H391" s="218">
        <v>11</v>
      </c>
      <c r="I391" s="219"/>
      <c r="J391" s="220">
        <f>ROUND(I391*H391,2)</f>
        <v>0</v>
      </c>
      <c r="K391" s="216" t="s">
        <v>168</v>
      </c>
      <c r="L391" s="45"/>
      <c r="M391" s="221" t="s">
        <v>19</v>
      </c>
      <c r="N391" s="222" t="s">
        <v>43</v>
      </c>
      <c r="O391" s="85"/>
      <c r="P391" s="223">
        <f>O391*H391</f>
        <v>0</v>
      </c>
      <c r="Q391" s="223">
        <v>0</v>
      </c>
      <c r="R391" s="223">
        <f>Q391*H391</f>
        <v>0</v>
      </c>
      <c r="S391" s="223">
        <v>0</v>
      </c>
      <c r="T391" s="224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5" t="s">
        <v>169</v>
      </c>
      <c r="AT391" s="225" t="s">
        <v>164</v>
      </c>
      <c r="AU391" s="225" t="s">
        <v>81</v>
      </c>
      <c r="AY391" s="18" t="s">
        <v>162</v>
      </c>
      <c r="BE391" s="226">
        <f>IF(N391="základní",J391,0)</f>
        <v>0</v>
      </c>
      <c r="BF391" s="226">
        <f>IF(N391="snížená",J391,0)</f>
        <v>0</v>
      </c>
      <c r="BG391" s="226">
        <f>IF(N391="zákl. přenesená",J391,0)</f>
        <v>0</v>
      </c>
      <c r="BH391" s="226">
        <f>IF(N391="sníž. přenesená",J391,0)</f>
        <v>0</v>
      </c>
      <c r="BI391" s="226">
        <f>IF(N391="nulová",J391,0)</f>
        <v>0</v>
      </c>
      <c r="BJ391" s="18" t="s">
        <v>79</v>
      </c>
      <c r="BK391" s="226">
        <f>ROUND(I391*H391,2)</f>
        <v>0</v>
      </c>
      <c r="BL391" s="18" t="s">
        <v>169</v>
      </c>
      <c r="BM391" s="225" t="s">
        <v>1478</v>
      </c>
    </row>
    <row r="392" s="2" customFormat="1" ht="16.5" customHeight="1">
      <c r="A392" s="39"/>
      <c r="B392" s="40"/>
      <c r="C392" s="260" t="s">
        <v>1479</v>
      </c>
      <c r="D392" s="260" t="s">
        <v>330</v>
      </c>
      <c r="E392" s="261" t="s">
        <v>1480</v>
      </c>
      <c r="F392" s="262" t="s">
        <v>1481</v>
      </c>
      <c r="G392" s="263" t="s">
        <v>208</v>
      </c>
      <c r="H392" s="264">
        <v>8</v>
      </c>
      <c r="I392" s="265"/>
      <c r="J392" s="266">
        <f>ROUND(I392*H392,2)</f>
        <v>0</v>
      </c>
      <c r="K392" s="262" t="s">
        <v>19</v>
      </c>
      <c r="L392" s="267"/>
      <c r="M392" s="268" t="s">
        <v>19</v>
      </c>
      <c r="N392" s="269" t="s">
        <v>43</v>
      </c>
      <c r="O392" s="85"/>
      <c r="P392" s="223">
        <f>O392*H392</f>
        <v>0</v>
      </c>
      <c r="Q392" s="223">
        <v>0</v>
      </c>
      <c r="R392" s="223">
        <f>Q392*H392</f>
        <v>0</v>
      </c>
      <c r="S392" s="223">
        <v>0</v>
      </c>
      <c r="T392" s="224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5" t="s">
        <v>201</v>
      </c>
      <c r="AT392" s="225" t="s">
        <v>330</v>
      </c>
      <c r="AU392" s="225" t="s">
        <v>81</v>
      </c>
      <c r="AY392" s="18" t="s">
        <v>162</v>
      </c>
      <c r="BE392" s="226">
        <f>IF(N392="základní",J392,0)</f>
        <v>0</v>
      </c>
      <c r="BF392" s="226">
        <f>IF(N392="snížená",J392,0)</f>
        <v>0</v>
      </c>
      <c r="BG392" s="226">
        <f>IF(N392="zákl. přenesená",J392,0)</f>
        <v>0</v>
      </c>
      <c r="BH392" s="226">
        <f>IF(N392="sníž. přenesená",J392,0)</f>
        <v>0</v>
      </c>
      <c r="BI392" s="226">
        <f>IF(N392="nulová",J392,0)</f>
        <v>0</v>
      </c>
      <c r="BJ392" s="18" t="s">
        <v>79</v>
      </c>
      <c r="BK392" s="226">
        <f>ROUND(I392*H392,2)</f>
        <v>0</v>
      </c>
      <c r="BL392" s="18" t="s">
        <v>169</v>
      </c>
      <c r="BM392" s="225" t="s">
        <v>1482</v>
      </c>
    </row>
    <row r="393" s="2" customFormat="1">
      <c r="A393" s="39"/>
      <c r="B393" s="40"/>
      <c r="C393" s="41"/>
      <c r="D393" s="229" t="s">
        <v>717</v>
      </c>
      <c r="E393" s="41"/>
      <c r="F393" s="270" t="s">
        <v>1397</v>
      </c>
      <c r="G393" s="41"/>
      <c r="H393" s="41"/>
      <c r="I393" s="271"/>
      <c r="J393" s="41"/>
      <c r="K393" s="41"/>
      <c r="L393" s="45"/>
      <c r="M393" s="272"/>
      <c r="N393" s="273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717</v>
      </c>
      <c r="AU393" s="18" t="s">
        <v>81</v>
      </c>
    </row>
    <row r="394" s="2" customFormat="1" ht="16.5" customHeight="1">
      <c r="A394" s="39"/>
      <c r="B394" s="40"/>
      <c r="C394" s="260" t="s">
        <v>1483</v>
      </c>
      <c r="D394" s="260" t="s">
        <v>330</v>
      </c>
      <c r="E394" s="261" t="s">
        <v>1484</v>
      </c>
      <c r="F394" s="262" t="s">
        <v>1485</v>
      </c>
      <c r="G394" s="263" t="s">
        <v>208</v>
      </c>
      <c r="H394" s="264">
        <v>2</v>
      </c>
      <c r="I394" s="265"/>
      <c r="J394" s="266">
        <f>ROUND(I394*H394,2)</f>
        <v>0</v>
      </c>
      <c r="K394" s="262" t="s">
        <v>19</v>
      </c>
      <c r="L394" s="267"/>
      <c r="M394" s="268" t="s">
        <v>19</v>
      </c>
      <c r="N394" s="269" t="s">
        <v>43</v>
      </c>
      <c r="O394" s="85"/>
      <c r="P394" s="223">
        <f>O394*H394</f>
        <v>0</v>
      </c>
      <c r="Q394" s="223">
        <v>0</v>
      </c>
      <c r="R394" s="223">
        <f>Q394*H394</f>
        <v>0</v>
      </c>
      <c r="S394" s="223">
        <v>0</v>
      </c>
      <c r="T394" s="224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5" t="s">
        <v>201</v>
      </c>
      <c r="AT394" s="225" t="s">
        <v>330</v>
      </c>
      <c r="AU394" s="225" t="s">
        <v>81</v>
      </c>
      <c r="AY394" s="18" t="s">
        <v>162</v>
      </c>
      <c r="BE394" s="226">
        <f>IF(N394="základní",J394,0)</f>
        <v>0</v>
      </c>
      <c r="BF394" s="226">
        <f>IF(N394="snížená",J394,0)</f>
        <v>0</v>
      </c>
      <c r="BG394" s="226">
        <f>IF(N394="zákl. přenesená",J394,0)</f>
        <v>0</v>
      </c>
      <c r="BH394" s="226">
        <f>IF(N394="sníž. přenesená",J394,0)</f>
        <v>0</v>
      </c>
      <c r="BI394" s="226">
        <f>IF(N394="nulová",J394,0)</f>
        <v>0</v>
      </c>
      <c r="BJ394" s="18" t="s">
        <v>79</v>
      </c>
      <c r="BK394" s="226">
        <f>ROUND(I394*H394,2)</f>
        <v>0</v>
      </c>
      <c r="BL394" s="18" t="s">
        <v>169</v>
      </c>
      <c r="BM394" s="225" t="s">
        <v>1486</v>
      </c>
    </row>
    <row r="395" s="2" customFormat="1">
      <c r="A395" s="39"/>
      <c r="B395" s="40"/>
      <c r="C395" s="41"/>
      <c r="D395" s="229" t="s">
        <v>717</v>
      </c>
      <c r="E395" s="41"/>
      <c r="F395" s="270" t="s">
        <v>1397</v>
      </c>
      <c r="G395" s="41"/>
      <c r="H395" s="41"/>
      <c r="I395" s="271"/>
      <c r="J395" s="41"/>
      <c r="K395" s="41"/>
      <c r="L395" s="45"/>
      <c r="M395" s="272"/>
      <c r="N395" s="273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717</v>
      </c>
      <c r="AU395" s="18" t="s">
        <v>81</v>
      </c>
    </row>
    <row r="396" s="2" customFormat="1" ht="16.5" customHeight="1">
      <c r="A396" s="39"/>
      <c r="B396" s="40"/>
      <c r="C396" s="260" t="s">
        <v>1487</v>
      </c>
      <c r="D396" s="260" t="s">
        <v>330</v>
      </c>
      <c r="E396" s="261" t="s">
        <v>1488</v>
      </c>
      <c r="F396" s="262" t="s">
        <v>1489</v>
      </c>
      <c r="G396" s="263" t="s">
        <v>208</v>
      </c>
      <c r="H396" s="264">
        <v>1</v>
      </c>
      <c r="I396" s="265"/>
      <c r="J396" s="266">
        <f>ROUND(I396*H396,2)</f>
        <v>0</v>
      </c>
      <c r="K396" s="262" t="s">
        <v>19</v>
      </c>
      <c r="L396" s="267"/>
      <c r="M396" s="268" t="s">
        <v>19</v>
      </c>
      <c r="N396" s="269" t="s">
        <v>43</v>
      </c>
      <c r="O396" s="85"/>
      <c r="P396" s="223">
        <f>O396*H396</f>
        <v>0</v>
      </c>
      <c r="Q396" s="223">
        <v>0</v>
      </c>
      <c r="R396" s="223">
        <f>Q396*H396</f>
        <v>0</v>
      </c>
      <c r="S396" s="223">
        <v>0</v>
      </c>
      <c r="T396" s="224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5" t="s">
        <v>201</v>
      </c>
      <c r="AT396" s="225" t="s">
        <v>330</v>
      </c>
      <c r="AU396" s="225" t="s">
        <v>81</v>
      </c>
      <c r="AY396" s="18" t="s">
        <v>162</v>
      </c>
      <c r="BE396" s="226">
        <f>IF(N396="základní",J396,0)</f>
        <v>0</v>
      </c>
      <c r="BF396" s="226">
        <f>IF(N396="snížená",J396,0)</f>
        <v>0</v>
      </c>
      <c r="BG396" s="226">
        <f>IF(N396="zákl. přenesená",J396,0)</f>
        <v>0</v>
      </c>
      <c r="BH396" s="226">
        <f>IF(N396="sníž. přenesená",J396,0)</f>
        <v>0</v>
      </c>
      <c r="BI396" s="226">
        <f>IF(N396="nulová",J396,0)</f>
        <v>0</v>
      </c>
      <c r="BJ396" s="18" t="s">
        <v>79</v>
      </c>
      <c r="BK396" s="226">
        <f>ROUND(I396*H396,2)</f>
        <v>0</v>
      </c>
      <c r="BL396" s="18" t="s">
        <v>169</v>
      </c>
      <c r="BM396" s="225" t="s">
        <v>1490</v>
      </c>
    </row>
    <row r="397" s="2" customFormat="1">
      <c r="A397" s="39"/>
      <c r="B397" s="40"/>
      <c r="C397" s="41"/>
      <c r="D397" s="229" t="s">
        <v>717</v>
      </c>
      <c r="E397" s="41"/>
      <c r="F397" s="270" t="s">
        <v>1397</v>
      </c>
      <c r="G397" s="41"/>
      <c r="H397" s="41"/>
      <c r="I397" s="271"/>
      <c r="J397" s="41"/>
      <c r="K397" s="41"/>
      <c r="L397" s="45"/>
      <c r="M397" s="272"/>
      <c r="N397" s="273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717</v>
      </c>
      <c r="AU397" s="18" t="s">
        <v>81</v>
      </c>
    </row>
    <row r="398" s="2" customFormat="1">
      <c r="A398" s="39"/>
      <c r="B398" s="40"/>
      <c r="C398" s="214" t="s">
        <v>1491</v>
      </c>
      <c r="D398" s="214" t="s">
        <v>164</v>
      </c>
      <c r="E398" s="215" t="s">
        <v>1440</v>
      </c>
      <c r="F398" s="216" t="s">
        <v>1441</v>
      </c>
      <c r="G398" s="217" t="s">
        <v>208</v>
      </c>
      <c r="H398" s="218">
        <v>6</v>
      </c>
      <c r="I398" s="219"/>
      <c r="J398" s="220">
        <f>ROUND(I398*H398,2)</f>
        <v>0</v>
      </c>
      <c r="K398" s="216" t="s">
        <v>168</v>
      </c>
      <c r="L398" s="45"/>
      <c r="M398" s="221" t="s">
        <v>19</v>
      </c>
      <c r="N398" s="222" t="s">
        <v>43</v>
      </c>
      <c r="O398" s="85"/>
      <c r="P398" s="223">
        <f>O398*H398</f>
        <v>0</v>
      </c>
      <c r="Q398" s="223">
        <v>0</v>
      </c>
      <c r="R398" s="223">
        <f>Q398*H398</f>
        <v>0</v>
      </c>
      <c r="S398" s="223">
        <v>0</v>
      </c>
      <c r="T398" s="224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5" t="s">
        <v>169</v>
      </c>
      <c r="AT398" s="225" t="s">
        <v>164</v>
      </c>
      <c r="AU398" s="225" t="s">
        <v>81</v>
      </c>
      <c r="AY398" s="18" t="s">
        <v>162</v>
      </c>
      <c r="BE398" s="226">
        <f>IF(N398="základní",J398,0)</f>
        <v>0</v>
      </c>
      <c r="BF398" s="226">
        <f>IF(N398="snížená",J398,0)</f>
        <v>0</v>
      </c>
      <c r="BG398" s="226">
        <f>IF(N398="zákl. přenesená",J398,0)</f>
        <v>0</v>
      </c>
      <c r="BH398" s="226">
        <f>IF(N398="sníž. přenesená",J398,0)</f>
        <v>0</v>
      </c>
      <c r="BI398" s="226">
        <f>IF(N398="nulová",J398,0)</f>
        <v>0</v>
      </c>
      <c r="BJ398" s="18" t="s">
        <v>79</v>
      </c>
      <c r="BK398" s="226">
        <f>ROUND(I398*H398,2)</f>
        <v>0</v>
      </c>
      <c r="BL398" s="18" t="s">
        <v>169</v>
      </c>
      <c r="BM398" s="225" t="s">
        <v>1492</v>
      </c>
    </row>
    <row r="399" s="2" customFormat="1" ht="16.5" customHeight="1">
      <c r="A399" s="39"/>
      <c r="B399" s="40"/>
      <c r="C399" s="260" t="s">
        <v>1493</v>
      </c>
      <c r="D399" s="260" t="s">
        <v>330</v>
      </c>
      <c r="E399" s="261" t="s">
        <v>1494</v>
      </c>
      <c r="F399" s="262" t="s">
        <v>1495</v>
      </c>
      <c r="G399" s="263" t="s">
        <v>208</v>
      </c>
      <c r="H399" s="264">
        <v>6</v>
      </c>
      <c r="I399" s="265"/>
      <c r="J399" s="266">
        <f>ROUND(I399*H399,2)</f>
        <v>0</v>
      </c>
      <c r="K399" s="262" t="s">
        <v>19</v>
      </c>
      <c r="L399" s="267"/>
      <c r="M399" s="268" t="s">
        <v>19</v>
      </c>
      <c r="N399" s="269" t="s">
        <v>43</v>
      </c>
      <c r="O399" s="85"/>
      <c r="P399" s="223">
        <f>O399*H399</f>
        <v>0</v>
      </c>
      <c r="Q399" s="223">
        <v>0</v>
      </c>
      <c r="R399" s="223">
        <f>Q399*H399</f>
        <v>0</v>
      </c>
      <c r="S399" s="223">
        <v>0</v>
      </c>
      <c r="T399" s="224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25" t="s">
        <v>201</v>
      </c>
      <c r="AT399" s="225" t="s">
        <v>330</v>
      </c>
      <c r="AU399" s="225" t="s">
        <v>81</v>
      </c>
      <c r="AY399" s="18" t="s">
        <v>162</v>
      </c>
      <c r="BE399" s="226">
        <f>IF(N399="základní",J399,0)</f>
        <v>0</v>
      </c>
      <c r="BF399" s="226">
        <f>IF(N399="snížená",J399,0)</f>
        <v>0</v>
      </c>
      <c r="BG399" s="226">
        <f>IF(N399="zákl. přenesená",J399,0)</f>
        <v>0</v>
      </c>
      <c r="BH399" s="226">
        <f>IF(N399="sníž. přenesená",J399,0)</f>
        <v>0</v>
      </c>
      <c r="BI399" s="226">
        <f>IF(N399="nulová",J399,0)</f>
        <v>0</v>
      </c>
      <c r="BJ399" s="18" t="s">
        <v>79</v>
      </c>
      <c r="BK399" s="226">
        <f>ROUND(I399*H399,2)</f>
        <v>0</v>
      </c>
      <c r="BL399" s="18" t="s">
        <v>169</v>
      </c>
      <c r="BM399" s="225" t="s">
        <v>1496</v>
      </c>
    </row>
    <row r="400" s="2" customFormat="1">
      <c r="A400" s="39"/>
      <c r="B400" s="40"/>
      <c r="C400" s="41"/>
      <c r="D400" s="229" t="s">
        <v>717</v>
      </c>
      <c r="E400" s="41"/>
      <c r="F400" s="270" t="s">
        <v>1397</v>
      </c>
      <c r="G400" s="41"/>
      <c r="H400" s="41"/>
      <c r="I400" s="271"/>
      <c r="J400" s="41"/>
      <c r="K400" s="41"/>
      <c r="L400" s="45"/>
      <c r="M400" s="272"/>
      <c r="N400" s="273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717</v>
      </c>
      <c r="AU400" s="18" t="s">
        <v>81</v>
      </c>
    </row>
    <row r="401" s="2" customFormat="1">
      <c r="A401" s="39"/>
      <c r="B401" s="40"/>
      <c r="C401" s="214" t="s">
        <v>1497</v>
      </c>
      <c r="D401" s="214" t="s">
        <v>164</v>
      </c>
      <c r="E401" s="215" t="s">
        <v>1468</v>
      </c>
      <c r="F401" s="216" t="s">
        <v>1469</v>
      </c>
      <c r="G401" s="217" t="s">
        <v>208</v>
      </c>
      <c r="H401" s="218">
        <v>2</v>
      </c>
      <c r="I401" s="219"/>
      <c r="J401" s="220">
        <f>ROUND(I401*H401,2)</f>
        <v>0</v>
      </c>
      <c r="K401" s="216" t="s">
        <v>168</v>
      </c>
      <c r="L401" s="45"/>
      <c r="M401" s="221" t="s">
        <v>19</v>
      </c>
      <c r="N401" s="222" t="s">
        <v>43</v>
      </c>
      <c r="O401" s="85"/>
      <c r="P401" s="223">
        <f>O401*H401</f>
        <v>0</v>
      </c>
      <c r="Q401" s="223">
        <v>0</v>
      </c>
      <c r="R401" s="223">
        <f>Q401*H401</f>
        <v>0</v>
      </c>
      <c r="S401" s="223">
        <v>0</v>
      </c>
      <c r="T401" s="224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25" t="s">
        <v>169</v>
      </c>
      <c r="AT401" s="225" t="s">
        <v>164</v>
      </c>
      <c r="AU401" s="225" t="s">
        <v>81</v>
      </c>
      <c r="AY401" s="18" t="s">
        <v>162</v>
      </c>
      <c r="BE401" s="226">
        <f>IF(N401="základní",J401,0)</f>
        <v>0</v>
      </c>
      <c r="BF401" s="226">
        <f>IF(N401="snížená",J401,0)</f>
        <v>0</v>
      </c>
      <c r="BG401" s="226">
        <f>IF(N401="zákl. přenesená",J401,0)</f>
        <v>0</v>
      </c>
      <c r="BH401" s="226">
        <f>IF(N401="sníž. přenesená",J401,0)</f>
        <v>0</v>
      </c>
      <c r="BI401" s="226">
        <f>IF(N401="nulová",J401,0)</f>
        <v>0</v>
      </c>
      <c r="BJ401" s="18" t="s">
        <v>79</v>
      </c>
      <c r="BK401" s="226">
        <f>ROUND(I401*H401,2)</f>
        <v>0</v>
      </c>
      <c r="BL401" s="18" t="s">
        <v>169</v>
      </c>
      <c r="BM401" s="225" t="s">
        <v>1498</v>
      </c>
    </row>
    <row r="402" s="2" customFormat="1" ht="16.5" customHeight="1">
      <c r="A402" s="39"/>
      <c r="B402" s="40"/>
      <c r="C402" s="260" t="s">
        <v>1499</v>
      </c>
      <c r="D402" s="260" t="s">
        <v>330</v>
      </c>
      <c r="E402" s="261" t="s">
        <v>1500</v>
      </c>
      <c r="F402" s="262" t="s">
        <v>1501</v>
      </c>
      <c r="G402" s="263" t="s">
        <v>208</v>
      </c>
      <c r="H402" s="264">
        <v>2</v>
      </c>
      <c r="I402" s="265"/>
      <c r="J402" s="266">
        <f>ROUND(I402*H402,2)</f>
        <v>0</v>
      </c>
      <c r="K402" s="262" t="s">
        <v>19</v>
      </c>
      <c r="L402" s="267"/>
      <c r="M402" s="268" t="s">
        <v>19</v>
      </c>
      <c r="N402" s="269" t="s">
        <v>43</v>
      </c>
      <c r="O402" s="85"/>
      <c r="P402" s="223">
        <f>O402*H402</f>
        <v>0</v>
      </c>
      <c r="Q402" s="223">
        <v>0</v>
      </c>
      <c r="R402" s="223">
        <f>Q402*H402</f>
        <v>0</v>
      </c>
      <c r="S402" s="223">
        <v>0</v>
      </c>
      <c r="T402" s="224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5" t="s">
        <v>201</v>
      </c>
      <c r="AT402" s="225" t="s">
        <v>330</v>
      </c>
      <c r="AU402" s="225" t="s">
        <v>81</v>
      </c>
      <c r="AY402" s="18" t="s">
        <v>162</v>
      </c>
      <c r="BE402" s="226">
        <f>IF(N402="základní",J402,0)</f>
        <v>0</v>
      </c>
      <c r="BF402" s="226">
        <f>IF(N402="snížená",J402,0)</f>
        <v>0</v>
      </c>
      <c r="BG402" s="226">
        <f>IF(N402="zákl. přenesená",J402,0)</f>
        <v>0</v>
      </c>
      <c r="BH402" s="226">
        <f>IF(N402="sníž. přenesená",J402,0)</f>
        <v>0</v>
      </c>
      <c r="BI402" s="226">
        <f>IF(N402="nulová",J402,0)</f>
        <v>0</v>
      </c>
      <c r="BJ402" s="18" t="s">
        <v>79</v>
      </c>
      <c r="BK402" s="226">
        <f>ROUND(I402*H402,2)</f>
        <v>0</v>
      </c>
      <c r="BL402" s="18" t="s">
        <v>169</v>
      </c>
      <c r="BM402" s="225" t="s">
        <v>1502</v>
      </c>
    </row>
    <row r="403" s="2" customFormat="1">
      <c r="A403" s="39"/>
      <c r="B403" s="40"/>
      <c r="C403" s="41"/>
      <c r="D403" s="229" t="s">
        <v>717</v>
      </c>
      <c r="E403" s="41"/>
      <c r="F403" s="270" t="s">
        <v>1503</v>
      </c>
      <c r="G403" s="41"/>
      <c r="H403" s="41"/>
      <c r="I403" s="271"/>
      <c r="J403" s="41"/>
      <c r="K403" s="41"/>
      <c r="L403" s="45"/>
      <c r="M403" s="272"/>
      <c r="N403" s="273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717</v>
      </c>
      <c r="AU403" s="18" t="s">
        <v>81</v>
      </c>
    </row>
    <row r="404" s="2" customFormat="1">
      <c r="A404" s="39"/>
      <c r="B404" s="40"/>
      <c r="C404" s="214" t="s">
        <v>1504</v>
      </c>
      <c r="D404" s="214" t="s">
        <v>164</v>
      </c>
      <c r="E404" s="215" t="s">
        <v>1505</v>
      </c>
      <c r="F404" s="216" t="s">
        <v>1506</v>
      </c>
      <c r="G404" s="217" t="s">
        <v>208</v>
      </c>
      <c r="H404" s="218">
        <v>3</v>
      </c>
      <c r="I404" s="219"/>
      <c r="J404" s="220">
        <f>ROUND(I404*H404,2)</f>
        <v>0</v>
      </c>
      <c r="K404" s="216" t="s">
        <v>168</v>
      </c>
      <c r="L404" s="45"/>
      <c r="M404" s="221" t="s">
        <v>19</v>
      </c>
      <c r="N404" s="222" t="s">
        <v>43</v>
      </c>
      <c r="O404" s="85"/>
      <c r="P404" s="223">
        <f>O404*H404</f>
        <v>0</v>
      </c>
      <c r="Q404" s="223">
        <v>0</v>
      </c>
      <c r="R404" s="223">
        <f>Q404*H404</f>
        <v>0</v>
      </c>
      <c r="S404" s="223">
        <v>0</v>
      </c>
      <c r="T404" s="224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25" t="s">
        <v>169</v>
      </c>
      <c r="AT404" s="225" t="s">
        <v>164</v>
      </c>
      <c r="AU404" s="225" t="s">
        <v>81</v>
      </c>
      <c r="AY404" s="18" t="s">
        <v>162</v>
      </c>
      <c r="BE404" s="226">
        <f>IF(N404="základní",J404,0)</f>
        <v>0</v>
      </c>
      <c r="BF404" s="226">
        <f>IF(N404="snížená",J404,0)</f>
        <v>0</v>
      </c>
      <c r="BG404" s="226">
        <f>IF(N404="zákl. přenesená",J404,0)</f>
        <v>0</v>
      </c>
      <c r="BH404" s="226">
        <f>IF(N404="sníž. přenesená",J404,0)</f>
        <v>0</v>
      </c>
      <c r="BI404" s="226">
        <f>IF(N404="nulová",J404,0)</f>
        <v>0</v>
      </c>
      <c r="BJ404" s="18" t="s">
        <v>79</v>
      </c>
      <c r="BK404" s="226">
        <f>ROUND(I404*H404,2)</f>
        <v>0</v>
      </c>
      <c r="BL404" s="18" t="s">
        <v>169</v>
      </c>
      <c r="BM404" s="225" t="s">
        <v>1507</v>
      </c>
    </row>
    <row r="405" s="2" customFormat="1" ht="16.5" customHeight="1">
      <c r="A405" s="39"/>
      <c r="B405" s="40"/>
      <c r="C405" s="260" t="s">
        <v>1508</v>
      </c>
      <c r="D405" s="260" t="s">
        <v>330</v>
      </c>
      <c r="E405" s="261" t="s">
        <v>1509</v>
      </c>
      <c r="F405" s="262" t="s">
        <v>1161</v>
      </c>
      <c r="G405" s="263" t="s">
        <v>208</v>
      </c>
      <c r="H405" s="264">
        <v>3</v>
      </c>
      <c r="I405" s="265"/>
      <c r="J405" s="266">
        <f>ROUND(I405*H405,2)</f>
        <v>0</v>
      </c>
      <c r="K405" s="262" t="s">
        <v>19</v>
      </c>
      <c r="L405" s="267"/>
      <c r="M405" s="268" t="s">
        <v>19</v>
      </c>
      <c r="N405" s="269" t="s">
        <v>43</v>
      </c>
      <c r="O405" s="85"/>
      <c r="P405" s="223">
        <f>O405*H405</f>
        <v>0</v>
      </c>
      <c r="Q405" s="223">
        <v>0.00038999999999999999</v>
      </c>
      <c r="R405" s="223">
        <f>Q405*H405</f>
        <v>0.00117</v>
      </c>
      <c r="S405" s="223">
        <v>0</v>
      </c>
      <c r="T405" s="224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25" t="s">
        <v>201</v>
      </c>
      <c r="AT405" s="225" t="s">
        <v>330</v>
      </c>
      <c r="AU405" s="225" t="s">
        <v>81</v>
      </c>
      <c r="AY405" s="18" t="s">
        <v>162</v>
      </c>
      <c r="BE405" s="226">
        <f>IF(N405="základní",J405,0)</f>
        <v>0</v>
      </c>
      <c r="BF405" s="226">
        <f>IF(N405="snížená",J405,0)</f>
        <v>0</v>
      </c>
      <c r="BG405" s="226">
        <f>IF(N405="zákl. přenesená",J405,0)</f>
        <v>0</v>
      </c>
      <c r="BH405" s="226">
        <f>IF(N405="sníž. přenesená",J405,0)</f>
        <v>0</v>
      </c>
      <c r="BI405" s="226">
        <f>IF(N405="nulová",J405,0)</f>
        <v>0</v>
      </c>
      <c r="BJ405" s="18" t="s">
        <v>79</v>
      </c>
      <c r="BK405" s="226">
        <f>ROUND(I405*H405,2)</f>
        <v>0</v>
      </c>
      <c r="BL405" s="18" t="s">
        <v>169</v>
      </c>
      <c r="BM405" s="225" t="s">
        <v>1510</v>
      </c>
    </row>
    <row r="406" s="2" customFormat="1">
      <c r="A406" s="39"/>
      <c r="B406" s="40"/>
      <c r="C406" s="41"/>
      <c r="D406" s="229" t="s">
        <v>717</v>
      </c>
      <c r="E406" s="41"/>
      <c r="F406" s="270" t="s">
        <v>1397</v>
      </c>
      <c r="G406" s="41"/>
      <c r="H406" s="41"/>
      <c r="I406" s="271"/>
      <c r="J406" s="41"/>
      <c r="K406" s="41"/>
      <c r="L406" s="45"/>
      <c r="M406" s="272"/>
      <c r="N406" s="273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717</v>
      </c>
      <c r="AU406" s="18" t="s">
        <v>81</v>
      </c>
    </row>
    <row r="407" s="2" customFormat="1">
      <c r="A407" s="39"/>
      <c r="B407" s="40"/>
      <c r="C407" s="214" t="s">
        <v>1511</v>
      </c>
      <c r="D407" s="214" t="s">
        <v>164</v>
      </c>
      <c r="E407" s="215" t="s">
        <v>1512</v>
      </c>
      <c r="F407" s="216" t="s">
        <v>1513</v>
      </c>
      <c r="G407" s="217" t="s">
        <v>208</v>
      </c>
      <c r="H407" s="218">
        <v>5</v>
      </c>
      <c r="I407" s="219"/>
      <c r="J407" s="220">
        <f>ROUND(I407*H407,2)</f>
        <v>0</v>
      </c>
      <c r="K407" s="216" t="s">
        <v>168</v>
      </c>
      <c r="L407" s="45"/>
      <c r="M407" s="221" t="s">
        <v>19</v>
      </c>
      <c r="N407" s="222" t="s">
        <v>43</v>
      </c>
      <c r="O407" s="85"/>
      <c r="P407" s="223">
        <f>O407*H407</f>
        <v>0</v>
      </c>
      <c r="Q407" s="223">
        <v>0</v>
      </c>
      <c r="R407" s="223">
        <f>Q407*H407</f>
        <v>0</v>
      </c>
      <c r="S407" s="223">
        <v>0</v>
      </c>
      <c r="T407" s="224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5" t="s">
        <v>169</v>
      </c>
      <c r="AT407" s="225" t="s">
        <v>164</v>
      </c>
      <c r="AU407" s="225" t="s">
        <v>81</v>
      </c>
      <c r="AY407" s="18" t="s">
        <v>162</v>
      </c>
      <c r="BE407" s="226">
        <f>IF(N407="základní",J407,0)</f>
        <v>0</v>
      </c>
      <c r="BF407" s="226">
        <f>IF(N407="snížená",J407,0)</f>
        <v>0</v>
      </c>
      <c r="BG407" s="226">
        <f>IF(N407="zákl. přenesená",J407,0)</f>
        <v>0</v>
      </c>
      <c r="BH407" s="226">
        <f>IF(N407="sníž. přenesená",J407,0)</f>
        <v>0</v>
      </c>
      <c r="BI407" s="226">
        <f>IF(N407="nulová",J407,0)</f>
        <v>0</v>
      </c>
      <c r="BJ407" s="18" t="s">
        <v>79</v>
      </c>
      <c r="BK407" s="226">
        <f>ROUND(I407*H407,2)</f>
        <v>0</v>
      </c>
      <c r="BL407" s="18" t="s">
        <v>169</v>
      </c>
      <c r="BM407" s="225" t="s">
        <v>1514</v>
      </c>
    </row>
    <row r="408" s="2" customFormat="1" ht="16.5" customHeight="1">
      <c r="A408" s="39"/>
      <c r="B408" s="40"/>
      <c r="C408" s="260" t="s">
        <v>1515</v>
      </c>
      <c r="D408" s="260" t="s">
        <v>330</v>
      </c>
      <c r="E408" s="261" t="s">
        <v>1516</v>
      </c>
      <c r="F408" s="262" t="s">
        <v>1167</v>
      </c>
      <c r="G408" s="263" t="s">
        <v>208</v>
      </c>
      <c r="H408" s="264">
        <v>5</v>
      </c>
      <c r="I408" s="265"/>
      <c r="J408" s="266">
        <f>ROUND(I408*H408,2)</f>
        <v>0</v>
      </c>
      <c r="K408" s="262" t="s">
        <v>19</v>
      </c>
      <c r="L408" s="267"/>
      <c r="M408" s="268" t="s">
        <v>19</v>
      </c>
      <c r="N408" s="269" t="s">
        <v>43</v>
      </c>
      <c r="O408" s="85"/>
      <c r="P408" s="223">
        <f>O408*H408</f>
        <v>0</v>
      </c>
      <c r="Q408" s="223">
        <v>0.00084000000000000003</v>
      </c>
      <c r="R408" s="223">
        <f>Q408*H408</f>
        <v>0.0042000000000000006</v>
      </c>
      <c r="S408" s="223">
        <v>0</v>
      </c>
      <c r="T408" s="224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5" t="s">
        <v>201</v>
      </c>
      <c r="AT408" s="225" t="s">
        <v>330</v>
      </c>
      <c r="AU408" s="225" t="s">
        <v>81</v>
      </c>
      <c r="AY408" s="18" t="s">
        <v>162</v>
      </c>
      <c r="BE408" s="226">
        <f>IF(N408="základní",J408,0)</f>
        <v>0</v>
      </c>
      <c r="BF408" s="226">
        <f>IF(N408="snížená",J408,0)</f>
        <v>0</v>
      </c>
      <c r="BG408" s="226">
        <f>IF(N408="zákl. přenesená",J408,0)</f>
        <v>0</v>
      </c>
      <c r="BH408" s="226">
        <f>IF(N408="sníž. přenesená",J408,0)</f>
        <v>0</v>
      </c>
      <c r="BI408" s="226">
        <f>IF(N408="nulová",J408,0)</f>
        <v>0</v>
      </c>
      <c r="BJ408" s="18" t="s">
        <v>79</v>
      </c>
      <c r="BK408" s="226">
        <f>ROUND(I408*H408,2)</f>
        <v>0</v>
      </c>
      <c r="BL408" s="18" t="s">
        <v>169</v>
      </c>
      <c r="BM408" s="225" t="s">
        <v>1517</v>
      </c>
    </row>
    <row r="409" s="2" customFormat="1">
      <c r="A409" s="39"/>
      <c r="B409" s="40"/>
      <c r="C409" s="41"/>
      <c r="D409" s="229" t="s">
        <v>717</v>
      </c>
      <c r="E409" s="41"/>
      <c r="F409" s="270" t="s">
        <v>1397</v>
      </c>
      <c r="G409" s="41"/>
      <c r="H409" s="41"/>
      <c r="I409" s="271"/>
      <c r="J409" s="41"/>
      <c r="K409" s="41"/>
      <c r="L409" s="45"/>
      <c r="M409" s="272"/>
      <c r="N409" s="273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717</v>
      </c>
      <c r="AU409" s="18" t="s">
        <v>81</v>
      </c>
    </row>
    <row r="410" s="2" customFormat="1">
      <c r="A410" s="39"/>
      <c r="B410" s="40"/>
      <c r="C410" s="214" t="s">
        <v>1518</v>
      </c>
      <c r="D410" s="214" t="s">
        <v>164</v>
      </c>
      <c r="E410" s="215" t="s">
        <v>1519</v>
      </c>
      <c r="F410" s="216" t="s">
        <v>1520</v>
      </c>
      <c r="G410" s="217" t="s">
        <v>208</v>
      </c>
      <c r="H410" s="218">
        <v>3</v>
      </c>
      <c r="I410" s="219"/>
      <c r="J410" s="220">
        <f>ROUND(I410*H410,2)</f>
        <v>0</v>
      </c>
      <c r="K410" s="216" t="s">
        <v>168</v>
      </c>
      <c r="L410" s="45"/>
      <c r="M410" s="221" t="s">
        <v>19</v>
      </c>
      <c r="N410" s="222" t="s">
        <v>43</v>
      </c>
      <c r="O410" s="85"/>
      <c r="P410" s="223">
        <f>O410*H410</f>
        <v>0</v>
      </c>
      <c r="Q410" s="223">
        <v>0.00072000000000000005</v>
      </c>
      <c r="R410" s="223">
        <f>Q410*H410</f>
        <v>0.00216</v>
      </c>
      <c r="S410" s="223">
        <v>0</v>
      </c>
      <c r="T410" s="224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25" t="s">
        <v>169</v>
      </c>
      <c r="AT410" s="225" t="s">
        <v>164</v>
      </c>
      <c r="AU410" s="225" t="s">
        <v>81</v>
      </c>
      <c r="AY410" s="18" t="s">
        <v>162</v>
      </c>
      <c r="BE410" s="226">
        <f>IF(N410="základní",J410,0)</f>
        <v>0</v>
      </c>
      <c r="BF410" s="226">
        <f>IF(N410="snížená",J410,0)</f>
        <v>0</v>
      </c>
      <c r="BG410" s="226">
        <f>IF(N410="zákl. přenesená",J410,0)</f>
        <v>0</v>
      </c>
      <c r="BH410" s="226">
        <f>IF(N410="sníž. přenesená",J410,0)</f>
        <v>0</v>
      </c>
      <c r="BI410" s="226">
        <f>IF(N410="nulová",J410,0)</f>
        <v>0</v>
      </c>
      <c r="BJ410" s="18" t="s">
        <v>79</v>
      </c>
      <c r="BK410" s="226">
        <f>ROUND(I410*H410,2)</f>
        <v>0</v>
      </c>
      <c r="BL410" s="18" t="s">
        <v>169</v>
      </c>
      <c r="BM410" s="225" t="s">
        <v>1521</v>
      </c>
    </row>
    <row r="411" s="2" customFormat="1" ht="16.5" customHeight="1">
      <c r="A411" s="39"/>
      <c r="B411" s="40"/>
      <c r="C411" s="260" t="s">
        <v>1522</v>
      </c>
      <c r="D411" s="260" t="s">
        <v>330</v>
      </c>
      <c r="E411" s="261" t="s">
        <v>1523</v>
      </c>
      <c r="F411" s="262" t="s">
        <v>1524</v>
      </c>
      <c r="G411" s="263" t="s">
        <v>208</v>
      </c>
      <c r="H411" s="264">
        <v>3</v>
      </c>
      <c r="I411" s="265"/>
      <c r="J411" s="266">
        <f>ROUND(I411*H411,2)</f>
        <v>0</v>
      </c>
      <c r="K411" s="262" t="s">
        <v>19</v>
      </c>
      <c r="L411" s="267"/>
      <c r="M411" s="268" t="s">
        <v>19</v>
      </c>
      <c r="N411" s="269" t="s">
        <v>43</v>
      </c>
      <c r="O411" s="85"/>
      <c r="P411" s="223">
        <f>O411*H411</f>
        <v>0</v>
      </c>
      <c r="Q411" s="223">
        <v>0.0121</v>
      </c>
      <c r="R411" s="223">
        <f>Q411*H411</f>
        <v>0.036299999999999999</v>
      </c>
      <c r="S411" s="223">
        <v>0</v>
      </c>
      <c r="T411" s="224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5" t="s">
        <v>201</v>
      </c>
      <c r="AT411" s="225" t="s">
        <v>330</v>
      </c>
      <c r="AU411" s="225" t="s">
        <v>81</v>
      </c>
      <c r="AY411" s="18" t="s">
        <v>162</v>
      </c>
      <c r="BE411" s="226">
        <f>IF(N411="základní",J411,0)</f>
        <v>0</v>
      </c>
      <c r="BF411" s="226">
        <f>IF(N411="snížená",J411,0)</f>
        <v>0</v>
      </c>
      <c r="BG411" s="226">
        <f>IF(N411="zákl. přenesená",J411,0)</f>
        <v>0</v>
      </c>
      <c r="BH411" s="226">
        <f>IF(N411="sníž. přenesená",J411,0)</f>
        <v>0</v>
      </c>
      <c r="BI411" s="226">
        <f>IF(N411="nulová",J411,0)</f>
        <v>0</v>
      </c>
      <c r="BJ411" s="18" t="s">
        <v>79</v>
      </c>
      <c r="BK411" s="226">
        <f>ROUND(I411*H411,2)</f>
        <v>0</v>
      </c>
      <c r="BL411" s="18" t="s">
        <v>169</v>
      </c>
      <c r="BM411" s="225" t="s">
        <v>1525</v>
      </c>
    </row>
    <row r="412" s="2" customFormat="1">
      <c r="A412" s="39"/>
      <c r="B412" s="40"/>
      <c r="C412" s="41"/>
      <c r="D412" s="229" t="s">
        <v>717</v>
      </c>
      <c r="E412" s="41"/>
      <c r="F412" s="270" t="s">
        <v>1397</v>
      </c>
      <c r="G412" s="41"/>
      <c r="H412" s="41"/>
      <c r="I412" s="271"/>
      <c r="J412" s="41"/>
      <c r="K412" s="41"/>
      <c r="L412" s="45"/>
      <c r="M412" s="272"/>
      <c r="N412" s="273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717</v>
      </c>
      <c r="AU412" s="18" t="s">
        <v>81</v>
      </c>
    </row>
    <row r="413" s="2" customFormat="1" ht="16.5" customHeight="1">
      <c r="A413" s="39"/>
      <c r="B413" s="40"/>
      <c r="C413" s="260" t="s">
        <v>1526</v>
      </c>
      <c r="D413" s="260" t="s">
        <v>330</v>
      </c>
      <c r="E413" s="261" t="s">
        <v>1527</v>
      </c>
      <c r="F413" s="262" t="s">
        <v>1528</v>
      </c>
      <c r="G413" s="263" t="s">
        <v>208</v>
      </c>
      <c r="H413" s="264">
        <v>1</v>
      </c>
      <c r="I413" s="265"/>
      <c r="J413" s="266">
        <f>ROUND(I413*H413,2)</f>
        <v>0</v>
      </c>
      <c r="K413" s="262" t="s">
        <v>19</v>
      </c>
      <c r="L413" s="267"/>
      <c r="M413" s="268" t="s">
        <v>19</v>
      </c>
      <c r="N413" s="269" t="s">
        <v>43</v>
      </c>
      <c r="O413" s="85"/>
      <c r="P413" s="223">
        <f>O413*H413</f>
        <v>0</v>
      </c>
      <c r="Q413" s="223">
        <v>0.00076000000000000004</v>
      </c>
      <c r="R413" s="223">
        <f>Q413*H413</f>
        <v>0.00076000000000000004</v>
      </c>
      <c r="S413" s="223">
        <v>0</v>
      </c>
      <c r="T413" s="224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5" t="s">
        <v>201</v>
      </c>
      <c r="AT413" s="225" t="s">
        <v>330</v>
      </c>
      <c r="AU413" s="225" t="s">
        <v>81</v>
      </c>
      <c r="AY413" s="18" t="s">
        <v>162</v>
      </c>
      <c r="BE413" s="226">
        <f>IF(N413="základní",J413,0)</f>
        <v>0</v>
      </c>
      <c r="BF413" s="226">
        <f>IF(N413="snížená",J413,0)</f>
        <v>0</v>
      </c>
      <c r="BG413" s="226">
        <f>IF(N413="zákl. přenesená",J413,0)</f>
        <v>0</v>
      </c>
      <c r="BH413" s="226">
        <f>IF(N413="sníž. přenesená",J413,0)</f>
        <v>0</v>
      </c>
      <c r="BI413" s="226">
        <f>IF(N413="nulová",J413,0)</f>
        <v>0</v>
      </c>
      <c r="BJ413" s="18" t="s">
        <v>79</v>
      </c>
      <c r="BK413" s="226">
        <f>ROUND(I413*H413,2)</f>
        <v>0</v>
      </c>
      <c r="BL413" s="18" t="s">
        <v>169</v>
      </c>
      <c r="BM413" s="225" t="s">
        <v>1529</v>
      </c>
    </row>
    <row r="414" s="2" customFormat="1">
      <c r="A414" s="39"/>
      <c r="B414" s="40"/>
      <c r="C414" s="41"/>
      <c r="D414" s="229" t="s">
        <v>717</v>
      </c>
      <c r="E414" s="41"/>
      <c r="F414" s="270" t="s">
        <v>1397</v>
      </c>
      <c r="G414" s="41"/>
      <c r="H414" s="41"/>
      <c r="I414" s="271"/>
      <c r="J414" s="41"/>
      <c r="K414" s="41"/>
      <c r="L414" s="45"/>
      <c r="M414" s="272"/>
      <c r="N414" s="273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717</v>
      </c>
      <c r="AU414" s="18" t="s">
        <v>81</v>
      </c>
    </row>
    <row r="415" s="2" customFormat="1">
      <c r="A415" s="39"/>
      <c r="B415" s="40"/>
      <c r="C415" s="214" t="s">
        <v>1530</v>
      </c>
      <c r="D415" s="214" t="s">
        <v>164</v>
      </c>
      <c r="E415" s="215" t="s">
        <v>1531</v>
      </c>
      <c r="F415" s="216" t="s">
        <v>1532</v>
      </c>
      <c r="G415" s="217" t="s">
        <v>208</v>
      </c>
      <c r="H415" s="218">
        <v>6</v>
      </c>
      <c r="I415" s="219"/>
      <c r="J415" s="220">
        <f>ROUND(I415*H415,2)</f>
        <v>0</v>
      </c>
      <c r="K415" s="216" t="s">
        <v>168</v>
      </c>
      <c r="L415" s="45"/>
      <c r="M415" s="221" t="s">
        <v>19</v>
      </c>
      <c r="N415" s="222" t="s">
        <v>43</v>
      </c>
      <c r="O415" s="85"/>
      <c r="P415" s="223">
        <f>O415*H415</f>
        <v>0</v>
      </c>
      <c r="Q415" s="223">
        <v>0</v>
      </c>
      <c r="R415" s="223">
        <f>Q415*H415</f>
        <v>0</v>
      </c>
      <c r="S415" s="223">
        <v>0</v>
      </c>
      <c r="T415" s="224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25" t="s">
        <v>169</v>
      </c>
      <c r="AT415" s="225" t="s">
        <v>164</v>
      </c>
      <c r="AU415" s="225" t="s">
        <v>81</v>
      </c>
      <c r="AY415" s="18" t="s">
        <v>162</v>
      </c>
      <c r="BE415" s="226">
        <f>IF(N415="základní",J415,0)</f>
        <v>0</v>
      </c>
      <c r="BF415" s="226">
        <f>IF(N415="snížená",J415,0)</f>
        <v>0</v>
      </c>
      <c r="BG415" s="226">
        <f>IF(N415="zákl. přenesená",J415,0)</f>
        <v>0</v>
      </c>
      <c r="BH415" s="226">
        <f>IF(N415="sníž. přenesená",J415,0)</f>
        <v>0</v>
      </c>
      <c r="BI415" s="226">
        <f>IF(N415="nulová",J415,0)</f>
        <v>0</v>
      </c>
      <c r="BJ415" s="18" t="s">
        <v>79</v>
      </c>
      <c r="BK415" s="226">
        <f>ROUND(I415*H415,2)</f>
        <v>0</v>
      </c>
      <c r="BL415" s="18" t="s">
        <v>169</v>
      </c>
      <c r="BM415" s="225" t="s">
        <v>1533</v>
      </c>
    </row>
    <row r="416" s="2" customFormat="1" ht="16.5" customHeight="1">
      <c r="A416" s="39"/>
      <c r="B416" s="40"/>
      <c r="C416" s="260" t="s">
        <v>1534</v>
      </c>
      <c r="D416" s="260" t="s">
        <v>330</v>
      </c>
      <c r="E416" s="261" t="s">
        <v>1535</v>
      </c>
      <c r="F416" s="262" t="s">
        <v>1536</v>
      </c>
      <c r="G416" s="263" t="s">
        <v>208</v>
      </c>
      <c r="H416" s="264">
        <v>6</v>
      </c>
      <c r="I416" s="265"/>
      <c r="J416" s="266">
        <f>ROUND(I416*H416,2)</f>
        <v>0</v>
      </c>
      <c r="K416" s="262" t="s">
        <v>19</v>
      </c>
      <c r="L416" s="267"/>
      <c r="M416" s="268" t="s">
        <v>19</v>
      </c>
      <c r="N416" s="269" t="s">
        <v>43</v>
      </c>
      <c r="O416" s="85"/>
      <c r="P416" s="223">
        <f>O416*H416</f>
        <v>0</v>
      </c>
      <c r="Q416" s="223">
        <v>0.0025999999999999999</v>
      </c>
      <c r="R416" s="223">
        <f>Q416*H416</f>
        <v>0.015599999999999999</v>
      </c>
      <c r="S416" s="223">
        <v>0</v>
      </c>
      <c r="T416" s="224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25" t="s">
        <v>201</v>
      </c>
      <c r="AT416" s="225" t="s">
        <v>330</v>
      </c>
      <c r="AU416" s="225" t="s">
        <v>81</v>
      </c>
      <c r="AY416" s="18" t="s">
        <v>162</v>
      </c>
      <c r="BE416" s="226">
        <f>IF(N416="základní",J416,0)</f>
        <v>0</v>
      </c>
      <c r="BF416" s="226">
        <f>IF(N416="snížená",J416,0)</f>
        <v>0</v>
      </c>
      <c r="BG416" s="226">
        <f>IF(N416="zákl. přenesená",J416,0)</f>
        <v>0</v>
      </c>
      <c r="BH416" s="226">
        <f>IF(N416="sníž. přenesená",J416,0)</f>
        <v>0</v>
      </c>
      <c r="BI416" s="226">
        <f>IF(N416="nulová",J416,0)</f>
        <v>0</v>
      </c>
      <c r="BJ416" s="18" t="s">
        <v>79</v>
      </c>
      <c r="BK416" s="226">
        <f>ROUND(I416*H416,2)</f>
        <v>0</v>
      </c>
      <c r="BL416" s="18" t="s">
        <v>169</v>
      </c>
      <c r="BM416" s="225" t="s">
        <v>1537</v>
      </c>
    </row>
    <row r="417" s="2" customFormat="1">
      <c r="A417" s="39"/>
      <c r="B417" s="40"/>
      <c r="C417" s="41"/>
      <c r="D417" s="229" t="s">
        <v>717</v>
      </c>
      <c r="E417" s="41"/>
      <c r="F417" s="270" t="s">
        <v>1397</v>
      </c>
      <c r="G417" s="41"/>
      <c r="H417" s="41"/>
      <c r="I417" s="271"/>
      <c r="J417" s="41"/>
      <c r="K417" s="41"/>
      <c r="L417" s="45"/>
      <c r="M417" s="272"/>
      <c r="N417" s="273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717</v>
      </c>
      <c r="AU417" s="18" t="s">
        <v>81</v>
      </c>
    </row>
    <row r="418" s="2" customFormat="1" ht="16.5" customHeight="1">
      <c r="A418" s="39"/>
      <c r="B418" s="40"/>
      <c r="C418" s="214" t="s">
        <v>1538</v>
      </c>
      <c r="D418" s="214" t="s">
        <v>164</v>
      </c>
      <c r="E418" s="215" t="s">
        <v>1539</v>
      </c>
      <c r="F418" s="216" t="s">
        <v>1540</v>
      </c>
      <c r="G418" s="217" t="s">
        <v>97</v>
      </c>
      <c r="H418" s="218">
        <v>275</v>
      </c>
      <c r="I418" s="219"/>
      <c r="J418" s="220">
        <f>ROUND(I418*H418,2)</f>
        <v>0</v>
      </c>
      <c r="K418" s="216" t="s">
        <v>168</v>
      </c>
      <c r="L418" s="45"/>
      <c r="M418" s="221" t="s">
        <v>19</v>
      </c>
      <c r="N418" s="222" t="s">
        <v>43</v>
      </c>
      <c r="O418" s="85"/>
      <c r="P418" s="223">
        <f>O418*H418</f>
        <v>0</v>
      </c>
      <c r="Q418" s="223">
        <v>0</v>
      </c>
      <c r="R418" s="223">
        <f>Q418*H418</f>
        <v>0</v>
      </c>
      <c r="S418" s="223">
        <v>0</v>
      </c>
      <c r="T418" s="224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25" t="s">
        <v>169</v>
      </c>
      <c r="AT418" s="225" t="s">
        <v>164</v>
      </c>
      <c r="AU418" s="225" t="s">
        <v>81</v>
      </c>
      <c r="AY418" s="18" t="s">
        <v>162</v>
      </c>
      <c r="BE418" s="226">
        <f>IF(N418="základní",J418,0)</f>
        <v>0</v>
      </c>
      <c r="BF418" s="226">
        <f>IF(N418="snížená",J418,0)</f>
        <v>0</v>
      </c>
      <c r="BG418" s="226">
        <f>IF(N418="zákl. přenesená",J418,0)</f>
        <v>0</v>
      </c>
      <c r="BH418" s="226">
        <f>IF(N418="sníž. přenesená",J418,0)</f>
        <v>0</v>
      </c>
      <c r="BI418" s="226">
        <f>IF(N418="nulová",J418,0)</f>
        <v>0</v>
      </c>
      <c r="BJ418" s="18" t="s">
        <v>79</v>
      </c>
      <c r="BK418" s="226">
        <f>ROUND(I418*H418,2)</f>
        <v>0</v>
      </c>
      <c r="BL418" s="18" t="s">
        <v>169</v>
      </c>
      <c r="BM418" s="225" t="s">
        <v>1541</v>
      </c>
    </row>
    <row r="419" s="13" customFormat="1">
      <c r="A419" s="13"/>
      <c r="B419" s="227"/>
      <c r="C419" s="228"/>
      <c r="D419" s="229" t="s">
        <v>171</v>
      </c>
      <c r="E419" s="230" t="s">
        <v>19</v>
      </c>
      <c r="F419" s="231" t="s">
        <v>1542</v>
      </c>
      <c r="G419" s="228"/>
      <c r="H419" s="232">
        <v>275</v>
      </c>
      <c r="I419" s="233"/>
      <c r="J419" s="228"/>
      <c r="K419" s="228"/>
      <c r="L419" s="234"/>
      <c r="M419" s="235"/>
      <c r="N419" s="236"/>
      <c r="O419" s="236"/>
      <c r="P419" s="236"/>
      <c r="Q419" s="236"/>
      <c r="R419" s="236"/>
      <c r="S419" s="236"/>
      <c r="T419" s="237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8" t="s">
        <v>171</v>
      </c>
      <c r="AU419" s="238" t="s">
        <v>81</v>
      </c>
      <c r="AV419" s="13" t="s">
        <v>81</v>
      </c>
      <c r="AW419" s="13" t="s">
        <v>33</v>
      </c>
      <c r="AX419" s="13" t="s">
        <v>79</v>
      </c>
      <c r="AY419" s="238" t="s">
        <v>162</v>
      </c>
    </row>
    <row r="420" s="12" customFormat="1" ht="22.8" customHeight="1">
      <c r="A420" s="12"/>
      <c r="B420" s="198"/>
      <c r="C420" s="199"/>
      <c r="D420" s="200" t="s">
        <v>71</v>
      </c>
      <c r="E420" s="212" t="s">
        <v>205</v>
      </c>
      <c r="F420" s="212" t="s">
        <v>634</v>
      </c>
      <c r="G420" s="199"/>
      <c r="H420" s="199"/>
      <c r="I420" s="202"/>
      <c r="J420" s="213">
        <f>BK420</f>
        <v>0</v>
      </c>
      <c r="K420" s="199"/>
      <c r="L420" s="204"/>
      <c r="M420" s="205"/>
      <c r="N420" s="206"/>
      <c r="O420" s="206"/>
      <c r="P420" s="207">
        <f>SUM(P421:P426)</f>
        <v>0</v>
      </c>
      <c r="Q420" s="206"/>
      <c r="R420" s="207">
        <f>SUM(R421:R426)</f>
        <v>0</v>
      </c>
      <c r="S420" s="206"/>
      <c r="T420" s="208">
        <f>SUM(T421:T426)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09" t="s">
        <v>79</v>
      </c>
      <c r="AT420" s="210" t="s">
        <v>71</v>
      </c>
      <c r="AU420" s="210" t="s">
        <v>79</v>
      </c>
      <c r="AY420" s="209" t="s">
        <v>162</v>
      </c>
      <c r="BK420" s="211">
        <f>SUM(BK421:BK426)</f>
        <v>0</v>
      </c>
    </row>
    <row r="421" s="2" customFormat="1">
      <c r="A421" s="39"/>
      <c r="B421" s="40"/>
      <c r="C421" s="214" t="s">
        <v>1543</v>
      </c>
      <c r="D421" s="214" t="s">
        <v>164</v>
      </c>
      <c r="E421" s="215" t="s">
        <v>636</v>
      </c>
      <c r="F421" s="216" t="s">
        <v>637</v>
      </c>
      <c r="G421" s="217" t="s">
        <v>97</v>
      </c>
      <c r="H421" s="218">
        <v>255.63</v>
      </c>
      <c r="I421" s="219"/>
      <c r="J421" s="220">
        <f>ROUND(I421*H421,2)</f>
        <v>0</v>
      </c>
      <c r="K421" s="216" t="s">
        <v>168</v>
      </c>
      <c r="L421" s="45"/>
      <c r="M421" s="221" t="s">
        <v>19</v>
      </c>
      <c r="N421" s="222" t="s">
        <v>43</v>
      </c>
      <c r="O421" s="85"/>
      <c r="P421" s="223">
        <f>O421*H421</f>
        <v>0</v>
      </c>
      <c r="Q421" s="223">
        <v>0</v>
      </c>
      <c r="R421" s="223">
        <f>Q421*H421</f>
        <v>0</v>
      </c>
      <c r="S421" s="223">
        <v>0</v>
      </c>
      <c r="T421" s="224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25" t="s">
        <v>169</v>
      </c>
      <c r="AT421" s="225" t="s">
        <v>164</v>
      </c>
      <c r="AU421" s="225" t="s">
        <v>81</v>
      </c>
      <c r="AY421" s="18" t="s">
        <v>162</v>
      </c>
      <c r="BE421" s="226">
        <f>IF(N421="základní",J421,0)</f>
        <v>0</v>
      </c>
      <c r="BF421" s="226">
        <f>IF(N421="snížená",J421,0)</f>
        <v>0</v>
      </c>
      <c r="BG421" s="226">
        <f>IF(N421="zákl. přenesená",J421,0)</f>
        <v>0</v>
      </c>
      <c r="BH421" s="226">
        <f>IF(N421="sníž. přenesená",J421,0)</f>
        <v>0</v>
      </c>
      <c r="BI421" s="226">
        <f>IF(N421="nulová",J421,0)</f>
        <v>0</v>
      </c>
      <c r="BJ421" s="18" t="s">
        <v>79</v>
      </c>
      <c r="BK421" s="226">
        <f>ROUND(I421*H421,2)</f>
        <v>0</v>
      </c>
      <c r="BL421" s="18" t="s">
        <v>169</v>
      </c>
      <c r="BM421" s="225" t="s">
        <v>1544</v>
      </c>
    </row>
    <row r="422" s="15" customFormat="1">
      <c r="A422" s="15"/>
      <c r="B422" s="250"/>
      <c r="C422" s="251"/>
      <c r="D422" s="229" t="s">
        <v>171</v>
      </c>
      <c r="E422" s="252" t="s">
        <v>19</v>
      </c>
      <c r="F422" s="253" t="s">
        <v>982</v>
      </c>
      <c r="G422" s="251"/>
      <c r="H422" s="252" t="s">
        <v>19</v>
      </c>
      <c r="I422" s="254"/>
      <c r="J422" s="251"/>
      <c r="K422" s="251"/>
      <c r="L422" s="255"/>
      <c r="M422" s="256"/>
      <c r="N422" s="257"/>
      <c r="O422" s="257"/>
      <c r="P422" s="257"/>
      <c r="Q422" s="257"/>
      <c r="R422" s="257"/>
      <c r="S422" s="257"/>
      <c r="T422" s="258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9" t="s">
        <v>171</v>
      </c>
      <c r="AU422" s="259" t="s">
        <v>81</v>
      </c>
      <c r="AV422" s="15" t="s">
        <v>79</v>
      </c>
      <c r="AW422" s="15" t="s">
        <v>33</v>
      </c>
      <c r="AX422" s="15" t="s">
        <v>72</v>
      </c>
      <c r="AY422" s="259" t="s">
        <v>162</v>
      </c>
    </row>
    <row r="423" s="15" customFormat="1">
      <c r="A423" s="15"/>
      <c r="B423" s="250"/>
      <c r="C423" s="251"/>
      <c r="D423" s="229" t="s">
        <v>171</v>
      </c>
      <c r="E423" s="252" t="s">
        <v>19</v>
      </c>
      <c r="F423" s="253" t="s">
        <v>639</v>
      </c>
      <c r="G423" s="251"/>
      <c r="H423" s="252" t="s">
        <v>19</v>
      </c>
      <c r="I423" s="254"/>
      <c r="J423" s="251"/>
      <c r="K423" s="251"/>
      <c r="L423" s="255"/>
      <c r="M423" s="256"/>
      <c r="N423" s="257"/>
      <c r="O423" s="257"/>
      <c r="P423" s="257"/>
      <c r="Q423" s="257"/>
      <c r="R423" s="257"/>
      <c r="S423" s="257"/>
      <c r="T423" s="258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9" t="s">
        <v>171</v>
      </c>
      <c r="AU423" s="259" t="s">
        <v>81</v>
      </c>
      <c r="AV423" s="15" t="s">
        <v>79</v>
      </c>
      <c r="AW423" s="15" t="s">
        <v>33</v>
      </c>
      <c r="AX423" s="15" t="s">
        <v>72</v>
      </c>
      <c r="AY423" s="259" t="s">
        <v>162</v>
      </c>
    </row>
    <row r="424" s="13" customFormat="1">
      <c r="A424" s="13"/>
      <c r="B424" s="227"/>
      <c r="C424" s="228"/>
      <c r="D424" s="229" t="s">
        <v>171</v>
      </c>
      <c r="E424" s="230" t="s">
        <v>19</v>
      </c>
      <c r="F424" s="231" t="s">
        <v>933</v>
      </c>
      <c r="G424" s="228"/>
      <c r="H424" s="232">
        <v>255.63</v>
      </c>
      <c r="I424" s="233"/>
      <c r="J424" s="228"/>
      <c r="K424" s="228"/>
      <c r="L424" s="234"/>
      <c r="M424" s="235"/>
      <c r="N424" s="236"/>
      <c r="O424" s="236"/>
      <c r="P424" s="236"/>
      <c r="Q424" s="236"/>
      <c r="R424" s="236"/>
      <c r="S424" s="236"/>
      <c r="T424" s="237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8" t="s">
        <v>171</v>
      </c>
      <c r="AU424" s="238" t="s">
        <v>81</v>
      </c>
      <c r="AV424" s="13" t="s">
        <v>81</v>
      </c>
      <c r="AW424" s="13" t="s">
        <v>33</v>
      </c>
      <c r="AX424" s="13" t="s">
        <v>72</v>
      </c>
      <c r="AY424" s="238" t="s">
        <v>162</v>
      </c>
    </row>
    <row r="425" s="14" customFormat="1">
      <c r="A425" s="14"/>
      <c r="B425" s="239"/>
      <c r="C425" s="240"/>
      <c r="D425" s="229" t="s">
        <v>171</v>
      </c>
      <c r="E425" s="241" t="s">
        <v>944</v>
      </c>
      <c r="F425" s="242" t="s">
        <v>174</v>
      </c>
      <c r="G425" s="240"/>
      <c r="H425" s="243">
        <v>255.63</v>
      </c>
      <c r="I425" s="244"/>
      <c r="J425" s="240"/>
      <c r="K425" s="240"/>
      <c r="L425" s="245"/>
      <c r="M425" s="246"/>
      <c r="N425" s="247"/>
      <c r="O425" s="247"/>
      <c r="P425" s="247"/>
      <c r="Q425" s="247"/>
      <c r="R425" s="247"/>
      <c r="S425" s="247"/>
      <c r="T425" s="248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9" t="s">
        <v>171</v>
      </c>
      <c r="AU425" s="249" t="s">
        <v>81</v>
      </c>
      <c r="AV425" s="14" t="s">
        <v>169</v>
      </c>
      <c r="AW425" s="14" t="s">
        <v>33</v>
      </c>
      <c r="AX425" s="14" t="s">
        <v>79</v>
      </c>
      <c r="AY425" s="249" t="s">
        <v>162</v>
      </c>
    </row>
    <row r="426" s="2" customFormat="1" ht="16.5" customHeight="1">
      <c r="A426" s="39"/>
      <c r="B426" s="40"/>
      <c r="C426" s="214" t="s">
        <v>1545</v>
      </c>
      <c r="D426" s="214" t="s">
        <v>164</v>
      </c>
      <c r="E426" s="215" t="s">
        <v>641</v>
      </c>
      <c r="F426" s="216" t="s">
        <v>642</v>
      </c>
      <c r="G426" s="217" t="s">
        <v>97</v>
      </c>
      <c r="H426" s="218">
        <v>255.63</v>
      </c>
      <c r="I426" s="219"/>
      <c r="J426" s="220">
        <f>ROUND(I426*H426,2)</f>
        <v>0</v>
      </c>
      <c r="K426" s="216" t="s">
        <v>168</v>
      </c>
      <c r="L426" s="45"/>
      <c r="M426" s="221" t="s">
        <v>19</v>
      </c>
      <c r="N426" s="222" t="s">
        <v>43</v>
      </c>
      <c r="O426" s="85"/>
      <c r="P426" s="223">
        <f>O426*H426</f>
        <v>0</v>
      </c>
      <c r="Q426" s="223">
        <v>0</v>
      </c>
      <c r="R426" s="223">
        <f>Q426*H426</f>
        <v>0</v>
      </c>
      <c r="S426" s="223">
        <v>0</v>
      </c>
      <c r="T426" s="224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25" t="s">
        <v>169</v>
      </c>
      <c r="AT426" s="225" t="s">
        <v>164</v>
      </c>
      <c r="AU426" s="225" t="s">
        <v>81</v>
      </c>
      <c r="AY426" s="18" t="s">
        <v>162</v>
      </c>
      <c r="BE426" s="226">
        <f>IF(N426="základní",J426,0)</f>
        <v>0</v>
      </c>
      <c r="BF426" s="226">
        <f>IF(N426="snížená",J426,0)</f>
        <v>0</v>
      </c>
      <c r="BG426" s="226">
        <f>IF(N426="zákl. přenesená",J426,0)</f>
        <v>0</v>
      </c>
      <c r="BH426" s="226">
        <f>IF(N426="sníž. přenesená",J426,0)</f>
        <v>0</v>
      </c>
      <c r="BI426" s="226">
        <f>IF(N426="nulová",J426,0)</f>
        <v>0</v>
      </c>
      <c r="BJ426" s="18" t="s">
        <v>79</v>
      </c>
      <c r="BK426" s="226">
        <f>ROUND(I426*H426,2)</f>
        <v>0</v>
      </c>
      <c r="BL426" s="18" t="s">
        <v>169</v>
      </c>
      <c r="BM426" s="225" t="s">
        <v>1546</v>
      </c>
    </row>
    <row r="427" s="12" customFormat="1" ht="22.8" customHeight="1">
      <c r="A427" s="12"/>
      <c r="B427" s="198"/>
      <c r="C427" s="199"/>
      <c r="D427" s="200" t="s">
        <v>71</v>
      </c>
      <c r="E427" s="212" t="s">
        <v>663</v>
      </c>
      <c r="F427" s="212" t="s">
        <v>664</v>
      </c>
      <c r="G427" s="199"/>
      <c r="H427" s="199"/>
      <c r="I427" s="202"/>
      <c r="J427" s="213">
        <f>BK427</f>
        <v>0</v>
      </c>
      <c r="K427" s="199"/>
      <c r="L427" s="204"/>
      <c r="M427" s="205"/>
      <c r="N427" s="206"/>
      <c r="O427" s="206"/>
      <c r="P427" s="207">
        <f>SUM(P428:P445)</f>
        <v>0</v>
      </c>
      <c r="Q427" s="206"/>
      <c r="R427" s="207">
        <f>SUM(R428:R445)</f>
        <v>0</v>
      </c>
      <c r="S427" s="206"/>
      <c r="T427" s="208">
        <f>SUM(T428:T445)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09" t="s">
        <v>79</v>
      </c>
      <c r="AT427" s="210" t="s">
        <v>71</v>
      </c>
      <c r="AU427" s="210" t="s">
        <v>79</v>
      </c>
      <c r="AY427" s="209" t="s">
        <v>162</v>
      </c>
      <c r="BK427" s="211">
        <f>SUM(BK428:BK445)</f>
        <v>0</v>
      </c>
    </row>
    <row r="428" s="2" customFormat="1">
      <c r="A428" s="39"/>
      <c r="B428" s="40"/>
      <c r="C428" s="214" t="s">
        <v>1547</v>
      </c>
      <c r="D428" s="214" t="s">
        <v>164</v>
      </c>
      <c r="E428" s="215" t="s">
        <v>666</v>
      </c>
      <c r="F428" s="216" t="s">
        <v>667</v>
      </c>
      <c r="G428" s="217" t="s">
        <v>315</v>
      </c>
      <c r="H428" s="218">
        <v>210.43100000000001</v>
      </c>
      <c r="I428" s="219"/>
      <c r="J428" s="220">
        <f>ROUND(I428*H428,2)</f>
        <v>0</v>
      </c>
      <c r="K428" s="216" t="s">
        <v>168</v>
      </c>
      <c r="L428" s="45"/>
      <c r="M428" s="221" t="s">
        <v>19</v>
      </c>
      <c r="N428" s="222" t="s">
        <v>43</v>
      </c>
      <c r="O428" s="85"/>
      <c r="P428" s="223">
        <f>O428*H428</f>
        <v>0</v>
      </c>
      <c r="Q428" s="223">
        <v>0</v>
      </c>
      <c r="R428" s="223">
        <f>Q428*H428</f>
        <v>0</v>
      </c>
      <c r="S428" s="223">
        <v>0</v>
      </c>
      <c r="T428" s="224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25" t="s">
        <v>169</v>
      </c>
      <c r="AT428" s="225" t="s">
        <v>164</v>
      </c>
      <c r="AU428" s="225" t="s">
        <v>81</v>
      </c>
      <c r="AY428" s="18" t="s">
        <v>162</v>
      </c>
      <c r="BE428" s="226">
        <f>IF(N428="základní",J428,0)</f>
        <v>0</v>
      </c>
      <c r="BF428" s="226">
        <f>IF(N428="snížená",J428,0)</f>
        <v>0</v>
      </c>
      <c r="BG428" s="226">
        <f>IF(N428="zákl. přenesená",J428,0)</f>
        <v>0</v>
      </c>
      <c r="BH428" s="226">
        <f>IF(N428="sníž. přenesená",J428,0)</f>
        <v>0</v>
      </c>
      <c r="BI428" s="226">
        <f>IF(N428="nulová",J428,0)</f>
        <v>0</v>
      </c>
      <c r="BJ428" s="18" t="s">
        <v>79</v>
      </c>
      <c r="BK428" s="226">
        <f>ROUND(I428*H428,2)</f>
        <v>0</v>
      </c>
      <c r="BL428" s="18" t="s">
        <v>169</v>
      </c>
      <c r="BM428" s="225" t="s">
        <v>1548</v>
      </c>
    </row>
    <row r="429" s="13" customFormat="1">
      <c r="A429" s="13"/>
      <c r="B429" s="227"/>
      <c r="C429" s="228"/>
      <c r="D429" s="229" t="s">
        <v>171</v>
      </c>
      <c r="E429" s="230" t="s">
        <v>19</v>
      </c>
      <c r="F429" s="231" t="s">
        <v>1549</v>
      </c>
      <c r="G429" s="228"/>
      <c r="H429" s="232">
        <v>210.43100000000001</v>
      </c>
      <c r="I429" s="233"/>
      <c r="J429" s="228"/>
      <c r="K429" s="228"/>
      <c r="L429" s="234"/>
      <c r="M429" s="235"/>
      <c r="N429" s="236"/>
      <c r="O429" s="236"/>
      <c r="P429" s="236"/>
      <c r="Q429" s="236"/>
      <c r="R429" s="236"/>
      <c r="S429" s="236"/>
      <c r="T429" s="237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8" t="s">
        <v>171</v>
      </c>
      <c r="AU429" s="238" t="s">
        <v>81</v>
      </c>
      <c r="AV429" s="13" t="s">
        <v>81</v>
      </c>
      <c r="AW429" s="13" t="s">
        <v>33</v>
      </c>
      <c r="AX429" s="13" t="s">
        <v>79</v>
      </c>
      <c r="AY429" s="238" t="s">
        <v>162</v>
      </c>
    </row>
    <row r="430" s="2" customFormat="1">
      <c r="A430" s="39"/>
      <c r="B430" s="40"/>
      <c r="C430" s="214" t="s">
        <v>1550</v>
      </c>
      <c r="D430" s="214" t="s">
        <v>164</v>
      </c>
      <c r="E430" s="215" t="s">
        <v>671</v>
      </c>
      <c r="F430" s="216" t="s">
        <v>672</v>
      </c>
      <c r="G430" s="217" t="s">
        <v>315</v>
      </c>
      <c r="H430" s="218">
        <v>420.86200000000002</v>
      </c>
      <c r="I430" s="219"/>
      <c r="J430" s="220">
        <f>ROUND(I430*H430,2)</f>
        <v>0</v>
      </c>
      <c r="K430" s="216" t="s">
        <v>168</v>
      </c>
      <c r="L430" s="45"/>
      <c r="M430" s="221" t="s">
        <v>19</v>
      </c>
      <c r="N430" s="222" t="s">
        <v>43</v>
      </c>
      <c r="O430" s="85"/>
      <c r="P430" s="223">
        <f>O430*H430</f>
        <v>0</v>
      </c>
      <c r="Q430" s="223">
        <v>0</v>
      </c>
      <c r="R430" s="223">
        <f>Q430*H430</f>
        <v>0</v>
      </c>
      <c r="S430" s="223">
        <v>0</v>
      </c>
      <c r="T430" s="224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25" t="s">
        <v>169</v>
      </c>
      <c r="AT430" s="225" t="s">
        <v>164</v>
      </c>
      <c r="AU430" s="225" t="s">
        <v>81</v>
      </c>
      <c r="AY430" s="18" t="s">
        <v>162</v>
      </c>
      <c r="BE430" s="226">
        <f>IF(N430="základní",J430,0)</f>
        <v>0</v>
      </c>
      <c r="BF430" s="226">
        <f>IF(N430="snížená",J430,0)</f>
        <v>0</v>
      </c>
      <c r="BG430" s="226">
        <f>IF(N430="zákl. přenesená",J430,0)</f>
        <v>0</v>
      </c>
      <c r="BH430" s="226">
        <f>IF(N430="sníž. přenesená",J430,0)</f>
        <v>0</v>
      </c>
      <c r="BI430" s="226">
        <f>IF(N430="nulová",J430,0)</f>
        <v>0</v>
      </c>
      <c r="BJ430" s="18" t="s">
        <v>79</v>
      </c>
      <c r="BK430" s="226">
        <f>ROUND(I430*H430,2)</f>
        <v>0</v>
      </c>
      <c r="BL430" s="18" t="s">
        <v>169</v>
      </c>
      <c r="BM430" s="225" t="s">
        <v>1551</v>
      </c>
    </row>
    <row r="431" s="13" customFormat="1">
      <c r="A431" s="13"/>
      <c r="B431" s="227"/>
      <c r="C431" s="228"/>
      <c r="D431" s="229" t="s">
        <v>171</v>
      </c>
      <c r="E431" s="228"/>
      <c r="F431" s="231" t="s">
        <v>1552</v>
      </c>
      <c r="G431" s="228"/>
      <c r="H431" s="232">
        <v>420.86200000000002</v>
      </c>
      <c r="I431" s="233"/>
      <c r="J431" s="228"/>
      <c r="K431" s="228"/>
      <c r="L431" s="234"/>
      <c r="M431" s="235"/>
      <c r="N431" s="236"/>
      <c r="O431" s="236"/>
      <c r="P431" s="236"/>
      <c r="Q431" s="236"/>
      <c r="R431" s="236"/>
      <c r="S431" s="236"/>
      <c r="T431" s="237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8" t="s">
        <v>171</v>
      </c>
      <c r="AU431" s="238" t="s">
        <v>81</v>
      </c>
      <c r="AV431" s="13" t="s">
        <v>81</v>
      </c>
      <c r="AW431" s="13" t="s">
        <v>4</v>
      </c>
      <c r="AX431" s="13" t="s">
        <v>79</v>
      </c>
      <c r="AY431" s="238" t="s">
        <v>162</v>
      </c>
    </row>
    <row r="432" s="2" customFormat="1">
      <c r="A432" s="39"/>
      <c r="B432" s="40"/>
      <c r="C432" s="214" t="s">
        <v>1553</v>
      </c>
      <c r="D432" s="214" t="s">
        <v>164</v>
      </c>
      <c r="E432" s="215" t="s">
        <v>676</v>
      </c>
      <c r="F432" s="216" t="s">
        <v>677</v>
      </c>
      <c r="G432" s="217" t="s">
        <v>315</v>
      </c>
      <c r="H432" s="218">
        <v>124.244</v>
      </c>
      <c r="I432" s="219"/>
      <c r="J432" s="220">
        <f>ROUND(I432*H432,2)</f>
        <v>0</v>
      </c>
      <c r="K432" s="216" t="s">
        <v>168</v>
      </c>
      <c r="L432" s="45"/>
      <c r="M432" s="221" t="s">
        <v>19</v>
      </c>
      <c r="N432" s="222" t="s">
        <v>43</v>
      </c>
      <c r="O432" s="85"/>
      <c r="P432" s="223">
        <f>O432*H432</f>
        <v>0</v>
      </c>
      <c r="Q432" s="223">
        <v>0</v>
      </c>
      <c r="R432" s="223">
        <f>Q432*H432</f>
        <v>0</v>
      </c>
      <c r="S432" s="223">
        <v>0</v>
      </c>
      <c r="T432" s="224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25" t="s">
        <v>169</v>
      </c>
      <c r="AT432" s="225" t="s">
        <v>164</v>
      </c>
      <c r="AU432" s="225" t="s">
        <v>81</v>
      </c>
      <c r="AY432" s="18" t="s">
        <v>162</v>
      </c>
      <c r="BE432" s="226">
        <f>IF(N432="základní",J432,0)</f>
        <v>0</v>
      </c>
      <c r="BF432" s="226">
        <f>IF(N432="snížená",J432,0)</f>
        <v>0</v>
      </c>
      <c r="BG432" s="226">
        <f>IF(N432="zákl. přenesená",J432,0)</f>
        <v>0</v>
      </c>
      <c r="BH432" s="226">
        <f>IF(N432="sníž. přenesená",J432,0)</f>
        <v>0</v>
      </c>
      <c r="BI432" s="226">
        <f>IF(N432="nulová",J432,0)</f>
        <v>0</v>
      </c>
      <c r="BJ432" s="18" t="s">
        <v>79</v>
      </c>
      <c r="BK432" s="226">
        <f>ROUND(I432*H432,2)</f>
        <v>0</v>
      </c>
      <c r="BL432" s="18" t="s">
        <v>169</v>
      </c>
      <c r="BM432" s="225" t="s">
        <v>1554</v>
      </c>
    </row>
    <row r="433" s="13" customFormat="1">
      <c r="A433" s="13"/>
      <c r="B433" s="227"/>
      <c r="C433" s="228"/>
      <c r="D433" s="229" t="s">
        <v>171</v>
      </c>
      <c r="E433" s="230" t="s">
        <v>19</v>
      </c>
      <c r="F433" s="231" t="s">
        <v>1555</v>
      </c>
      <c r="G433" s="228"/>
      <c r="H433" s="232">
        <v>124.244</v>
      </c>
      <c r="I433" s="233"/>
      <c r="J433" s="228"/>
      <c r="K433" s="228"/>
      <c r="L433" s="234"/>
      <c r="M433" s="235"/>
      <c r="N433" s="236"/>
      <c r="O433" s="236"/>
      <c r="P433" s="236"/>
      <c r="Q433" s="236"/>
      <c r="R433" s="236"/>
      <c r="S433" s="236"/>
      <c r="T433" s="237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8" t="s">
        <v>171</v>
      </c>
      <c r="AU433" s="238" t="s">
        <v>81</v>
      </c>
      <c r="AV433" s="13" t="s">
        <v>81</v>
      </c>
      <c r="AW433" s="13" t="s">
        <v>33</v>
      </c>
      <c r="AX433" s="13" t="s">
        <v>79</v>
      </c>
      <c r="AY433" s="238" t="s">
        <v>162</v>
      </c>
    </row>
    <row r="434" s="2" customFormat="1">
      <c r="A434" s="39"/>
      <c r="B434" s="40"/>
      <c r="C434" s="214" t="s">
        <v>1556</v>
      </c>
      <c r="D434" s="214" t="s">
        <v>164</v>
      </c>
      <c r="E434" s="215" t="s">
        <v>681</v>
      </c>
      <c r="F434" s="216" t="s">
        <v>672</v>
      </c>
      <c r="G434" s="217" t="s">
        <v>315</v>
      </c>
      <c r="H434" s="218">
        <v>248.488</v>
      </c>
      <c r="I434" s="219"/>
      <c r="J434" s="220">
        <f>ROUND(I434*H434,2)</f>
        <v>0</v>
      </c>
      <c r="K434" s="216" t="s">
        <v>168</v>
      </c>
      <c r="L434" s="45"/>
      <c r="M434" s="221" t="s">
        <v>19</v>
      </c>
      <c r="N434" s="222" t="s">
        <v>43</v>
      </c>
      <c r="O434" s="85"/>
      <c r="P434" s="223">
        <f>O434*H434</f>
        <v>0</v>
      </c>
      <c r="Q434" s="223">
        <v>0</v>
      </c>
      <c r="R434" s="223">
        <f>Q434*H434</f>
        <v>0</v>
      </c>
      <c r="S434" s="223">
        <v>0</v>
      </c>
      <c r="T434" s="224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5" t="s">
        <v>169</v>
      </c>
      <c r="AT434" s="225" t="s">
        <v>164</v>
      </c>
      <c r="AU434" s="225" t="s">
        <v>81</v>
      </c>
      <c r="AY434" s="18" t="s">
        <v>162</v>
      </c>
      <c r="BE434" s="226">
        <f>IF(N434="základní",J434,0)</f>
        <v>0</v>
      </c>
      <c r="BF434" s="226">
        <f>IF(N434="snížená",J434,0)</f>
        <v>0</v>
      </c>
      <c r="BG434" s="226">
        <f>IF(N434="zákl. přenesená",J434,0)</f>
        <v>0</v>
      </c>
      <c r="BH434" s="226">
        <f>IF(N434="sníž. přenesená",J434,0)</f>
        <v>0</v>
      </c>
      <c r="BI434" s="226">
        <f>IF(N434="nulová",J434,0)</f>
        <v>0</v>
      </c>
      <c r="BJ434" s="18" t="s">
        <v>79</v>
      </c>
      <c r="BK434" s="226">
        <f>ROUND(I434*H434,2)</f>
        <v>0</v>
      </c>
      <c r="BL434" s="18" t="s">
        <v>169</v>
      </c>
      <c r="BM434" s="225" t="s">
        <v>1557</v>
      </c>
    </row>
    <row r="435" s="13" customFormat="1">
      <c r="A435" s="13"/>
      <c r="B435" s="227"/>
      <c r="C435" s="228"/>
      <c r="D435" s="229" t="s">
        <v>171</v>
      </c>
      <c r="E435" s="228"/>
      <c r="F435" s="231" t="s">
        <v>1558</v>
      </c>
      <c r="G435" s="228"/>
      <c r="H435" s="232">
        <v>248.488</v>
      </c>
      <c r="I435" s="233"/>
      <c r="J435" s="228"/>
      <c r="K435" s="228"/>
      <c r="L435" s="234"/>
      <c r="M435" s="235"/>
      <c r="N435" s="236"/>
      <c r="O435" s="236"/>
      <c r="P435" s="236"/>
      <c r="Q435" s="236"/>
      <c r="R435" s="236"/>
      <c r="S435" s="236"/>
      <c r="T435" s="237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8" t="s">
        <v>171</v>
      </c>
      <c r="AU435" s="238" t="s">
        <v>81</v>
      </c>
      <c r="AV435" s="13" t="s">
        <v>81</v>
      </c>
      <c r="AW435" s="13" t="s">
        <v>4</v>
      </c>
      <c r="AX435" s="13" t="s">
        <v>79</v>
      </c>
      <c r="AY435" s="238" t="s">
        <v>162</v>
      </c>
    </row>
    <row r="436" s="2" customFormat="1">
      <c r="A436" s="39"/>
      <c r="B436" s="40"/>
      <c r="C436" s="214" t="s">
        <v>1559</v>
      </c>
      <c r="D436" s="214" t="s">
        <v>164</v>
      </c>
      <c r="E436" s="215" t="s">
        <v>685</v>
      </c>
      <c r="F436" s="216" t="s">
        <v>686</v>
      </c>
      <c r="G436" s="217" t="s">
        <v>315</v>
      </c>
      <c r="H436" s="218">
        <v>83.079999999999998</v>
      </c>
      <c r="I436" s="219"/>
      <c r="J436" s="220">
        <f>ROUND(I436*H436,2)</f>
        <v>0</v>
      </c>
      <c r="K436" s="216" t="s">
        <v>168</v>
      </c>
      <c r="L436" s="45"/>
      <c r="M436" s="221" t="s">
        <v>19</v>
      </c>
      <c r="N436" s="222" t="s">
        <v>43</v>
      </c>
      <c r="O436" s="85"/>
      <c r="P436" s="223">
        <f>O436*H436</f>
        <v>0</v>
      </c>
      <c r="Q436" s="223">
        <v>0</v>
      </c>
      <c r="R436" s="223">
        <f>Q436*H436</f>
        <v>0</v>
      </c>
      <c r="S436" s="223">
        <v>0</v>
      </c>
      <c r="T436" s="224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25" t="s">
        <v>169</v>
      </c>
      <c r="AT436" s="225" t="s">
        <v>164</v>
      </c>
      <c r="AU436" s="225" t="s">
        <v>81</v>
      </c>
      <c r="AY436" s="18" t="s">
        <v>162</v>
      </c>
      <c r="BE436" s="226">
        <f>IF(N436="základní",J436,0)</f>
        <v>0</v>
      </c>
      <c r="BF436" s="226">
        <f>IF(N436="snížená",J436,0)</f>
        <v>0</v>
      </c>
      <c r="BG436" s="226">
        <f>IF(N436="zákl. přenesená",J436,0)</f>
        <v>0</v>
      </c>
      <c r="BH436" s="226">
        <f>IF(N436="sníž. přenesená",J436,0)</f>
        <v>0</v>
      </c>
      <c r="BI436" s="226">
        <f>IF(N436="nulová",J436,0)</f>
        <v>0</v>
      </c>
      <c r="BJ436" s="18" t="s">
        <v>79</v>
      </c>
      <c r="BK436" s="226">
        <f>ROUND(I436*H436,2)</f>
        <v>0</v>
      </c>
      <c r="BL436" s="18" t="s">
        <v>169</v>
      </c>
      <c r="BM436" s="225" t="s">
        <v>1560</v>
      </c>
    </row>
    <row r="437" s="13" customFormat="1">
      <c r="A437" s="13"/>
      <c r="B437" s="227"/>
      <c r="C437" s="228"/>
      <c r="D437" s="229" t="s">
        <v>171</v>
      </c>
      <c r="E437" s="230" t="s">
        <v>19</v>
      </c>
      <c r="F437" s="231" t="s">
        <v>1561</v>
      </c>
      <c r="G437" s="228"/>
      <c r="H437" s="232">
        <v>83.079999999999998</v>
      </c>
      <c r="I437" s="233"/>
      <c r="J437" s="228"/>
      <c r="K437" s="228"/>
      <c r="L437" s="234"/>
      <c r="M437" s="235"/>
      <c r="N437" s="236"/>
      <c r="O437" s="236"/>
      <c r="P437" s="236"/>
      <c r="Q437" s="236"/>
      <c r="R437" s="236"/>
      <c r="S437" s="236"/>
      <c r="T437" s="237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8" t="s">
        <v>171</v>
      </c>
      <c r="AU437" s="238" t="s">
        <v>81</v>
      </c>
      <c r="AV437" s="13" t="s">
        <v>81</v>
      </c>
      <c r="AW437" s="13" t="s">
        <v>33</v>
      </c>
      <c r="AX437" s="13" t="s">
        <v>79</v>
      </c>
      <c r="AY437" s="238" t="s">
        <v>162</v>
      </c>
    </row>
    <row r="438" s="2" customFormat="1">
      <c r="A438" s="39"/>
      <c r="B438" s="40"/>
      <c r="C438" s="214" t="s">
        <v>1562</v>
      </c>
      <c r="D438" s="214" t="s">
        <v>164</v>
      </c>
      <c r="E438" s="215" t="s">
        <v>690</v>
      </c>
      <c r="F438" s="216" t="s">
        <v>314</v>
      </c>
      <c r="G438" s="217" t="s">
        <v>315</v>
      </c>
      <c r="H438" s="218">
        <v>151.636</v>
      </c>
      <c r="I438" s="219"/>
      <c r="J438" s="220">
        <f>ROUND(I438*H438,2)</f>
        <v>0</v>
      </c>
      <c r="K438" s="216" t="s">
        <v>168</v>
      </c>
      <c r="L438" s="45"/>
      <c r="M438" s="221" t="s">
        <v>19</v>
      </c>
      <c r="N438" s="222" t="s">
        <v>43</v>
      </c>
      <c r="O438" s="85"/>
      <c r="P438" s="223">
        <f>O438*H438</f>
        <v>0</v>
      </c>
      <c r="Q438" s="223">
        <v>0</v>
      </c>
      <c r="R438" s="223">
        <f>Q438*H438</f>
        <v>0</v>
      </c>
      <c r="S438" s="223">
        <v>0</v>
      </c>
      <c r="T438" s="224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25" t="s">
        <v>169</v>
      </c>
      <c r="AT438" s="225" t="s">
        <v>164</v>
      </c>
      <c r="AU438" s="225" t="s">
        <v>81</v>
      </c>
      <c r="AY438" s="18" t="s">
        <v>162</v>
      </c>
      <c r="BE438" s="226">
        <f>IF(N438="základní",J438,0)</f>
        <v>0</v>
      </c>
      <c r="BF438" s="226">
        <f>IF(N438="snížená",J438,0)</f>
        <v>0</v>
      </c>
      <c r="BG438" s="226">
        <f>IF(N438="zákl. přenesená",J438,0)</f>
        <v>0</v>
      </c>
      <c r="BH438" s="226">
        <f>IF(N438="sníž. přenesená",J438,0)</f>
        <v>0</v>
      </c>
      <c r="BI438" s="226">
        <f>IF(N438="nulová",J438,0)</f>
        <v>0</v>
      </c>
      <c r="BJ438" s="18" t="s">
        <v>79</v>
      </c>
      <c r="BK438" s="226">
        <f>ROUND(I438*H438,2)</f>
        <v>0</v>
      </c>
      <c r="BL438" s="18" t="s">
        <v>169</v>
      </c>
      <c r="BM438" s="225" t="s">
        <v>1563</v>
      </c>
    </row>
    <row r="439" s="13" customFormat="1">
      <c r="A439" s="13"/>
      <c r="B439" s="227"/>
      <c r="C439" s="228"/>
      <c r="D439" s="229" t="s">
        <v>171</v>
      </c>
      <c r="E439" s="230" t="s">
        <v>19</v>
      </c>
      <c r="F439" s="231" t="s">
        <v>1564</v>
      </c>
      <c r="G439" s="228"/>
      <c r="H439" s="232">
        <v>151.636</v>
      </c>
      <c r="I439" s="233"/>
      <c r="J439" s="228"/>
      <c r="K439" s="228"/>
      <c r="L439" s="234"/>
      <c r="M439" s="235"/>
      <c r="N439" s="236"/>
      <c r="O439" s="236"/>
      <c r="P439" s="236"/>
      <c r="Q439" s="236"/>
      <c r="R439" s="236"/>
      <c r="S439" s="236"/>
      <c r="T439" s="237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8" t="s">
        <v>171</v>
      </c>
      <c r="AU439" s="238" t="s">
        <v>81</v>
      </c>
      <c r="AV439" s="13" t="s">
        <v>81</v>
      </c>
      <c r="AW439" s="13" t="s">
        <v>33</v>
      </c>
      <c r="AX439" s="13" t="s">
        <v>79</v>
      </c>
      <c r="AY439" s="238" t="s">
        <v>162</v>
      </c>
    </row>
    <row r="440" s="2" customFormat="1">
      <c r="A440" s="39"/>
      <c r="B440" s="40"/>
      <c r="C440" s="214" t="s">
        <v>1565</v>
      </c>
      <c r="D440" s="214" t="s">
        <v>164</v>
      </c>
      <c r="E440" s="215" t="s">
        <v>694</v>
      </c>
      <c r="F440" s="216" t="s">
        <v>695</v>
      </c>
      <c r="G440" s="217" t="s">
        <v>315</v>
      </c>
      <c r="H440" s="218">
        <v>88.501999999999995</v>
      </c>
      <c r="I440" s="219"/>
      <c r="J440" s="220">
        <f>ROUND(I440*H440,2)</f>
        <v>0</v>
      </c>
      <c r="K440" s="216" t="s">
        <v>168</v>
      </c>
      <c r="L440" s="45"/>
      <c r="M440" s="221" t="s">
        <v>19</v>
      </c>
      <c r="N440" s="222" t="s">
        <v>43</v>
      </c>
      <c r="O440" s="85"/>
      <c r="P440" s="223">
        <f>O440*H440</f>
        <v>0</v>
      </c>
      <c r="Q440" s="223">
        <v>0</v>
      </c>
      <c r="R440" s="223">
        <f>Q440*H440</f>
        <v>0</v>
      </c>
      <c r="S440" s="223">
        <v>0</v>
      </c>
      <c r="T440" s="224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25" t="s">
        <v>169</v>
      </c>
      <c r="AT440" s="225" t="s">
        <v>164</v>
      </c>
      <c r="AU440" s="225" t="s">
        <v>81</v>
      </c>
      <c r="AY440" s="18" t="s">
        <v>162</v>
      </c>
      <c r="BE440" s="226">
        <f>IF(N440="základní",J440,0)</f>
        <v>0</v>
      </c>
      <c r="BF440" s="226">
        <f>IF(N440="snížená",J440,0)</f>
        <v>0</v>
      </c>
      <c r="BG440" s="226">
        <f>IF(N440="zákl. přenesená",J440,0)</f>
        <v>0</v>
      </c>
      <c r="BH440" s="226">
        <f>IF(N440="sníž. přenesená",J440,0)</f>
        <v>0</v>
      </c>
      <c r="BI440" s="226">
        <f>IF(N440="nulová",J440,0)</f>
        <v>0</v>
      </c>
      <c r="BJ440" s="18" t="s">
        <v>79</v>
      </c>
      <c r="BK440" s="226">
        <f>ROUND(I440*H440,2)</f>
        <v>0</v>
      </c>
      <c r="BL440" s="18" t="s">
        <v>169</v>
      </c>
      <c r="BM440" s="225" t="s">
        <v>1566</v>
      </c>
    </row>
    <row r="441" s="13" customFormat="1">
      <c r="A441" s="13"/>
      <c r="B441" s="227"/>
      <c r="C441" s="228"/>
      <c r="D441" s="229" t="s">
        <v>171</v>
      </c>
      <c r="E441" s="230" t="s">
        <v>19</v>
      </c>
      <c r="F441" s="231" t="s">
        <v>1567</v>
      </c>
      <c r="G441" s="228"/>
      <c r="H441" s="232">
        <v>88.501999999999995</v>
      </c>
      <c r="I441" s="233"/>
      <c r="J441" s="228"/>
      <c r="K441" s="228"/>
      <c r="L441" s="234"/>
      <c r="M441" s="235"/>
      <c r="N441" s="236"/>
      <c r="O441" s="236"/>
      <c r="P441" s="236"/>
      <c r="Q441" s="236"/>
      <c r="R441" s="236"/>
      <c r="S441" s="236"/>
      <c r="T441" s="237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8" t="s">
        <v>171</v>
      </c>
      <c r="AU441" s="238" t="s">
        <v>81</v>
      </c>
      <c r="AV441" s="13" t="s">
        <v>81</v>
      </c>
      <c r="AW441" s="13" t="s">
        <v>33</v>
      </c>
      <c r="AX441" s="13" t="s">
        <v>79</v>
      </c>
      <c r="AY441" s="238" t="s">
        <v>162</v>
      </c>
    </row>
    <row r="442" s="2" customFormat="1" ht="16.5" customHeight="1">
      <c r="A442" s="39"/>
      <c r="B442" s="40"/>
      <c r="C442" s="214" t="s">
        <v>1568</v>
      </c>
      <c r="D442" s="214" t="s">
        <v>164</v>
      </c>
      <c r="E442" s="215" t="s">
        <v>699</v>
      </c>
      <c r="F442" s="216" t="s">
        <v>700</v>
      </c>
      <c r="G442" s="217" t="s">
        <v>315</v>
      </c>
      <c r="H442" s="218">
        <v>11.457000000000001</v>
      </c>
      <c r="I442" s="219"/>
      <c r="J442" s="220">
        <f>ROUND(I442*H442,2)</f>
        <v>0</v>
      </c>
      <c r="K442" s="216" t="s">
        <v>19</v>
      </c>
      <c r="L442" s="45"/>
      <c r="M442" s="221" t="s">
        <v>19</v>
      </c>
      <c r="N442" s="222" t="s">
        <v>43</v>
      </c>
      <c r="O442" s="85"/>
      <c r="P442" s="223">
        <f>O442*H442</f>
        <v>0</v>
      </c>
      <c r="Q442" s="223">
        <v>0</v>
      </c>
      <c r="R442" s="223">
        <f>Q442*H442</f>
        <v>0</v>
      </c>
      <c r="S442" s="223">
        <v>0</v>
      </c>
      <c r="T442" s="224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5" t="s">
        <v>169</v>
      </c>
      <c r="AT442" s="225" t="s">
        <v>164</v>
      </c>
      <c r="AU442" s="225" t="s">
        <v>81</v>
      </c>
      <c r="AY442" s="18" t="s">
        <v>162</v>
      </c>
      <c r="BE442" s="226">
        <f>IF(N442="základní",J442,0)</f>
        <v>0</v>
      </c>
      <c r="BF442" s="226">
        <f>IF(N442="snížená",J442,0)</f>
        <v>0</v>
      </c>
      <c r="BG442" s="226">
        <f>IF(N442="zákl. přenesená",J442,0)</f>
        <v>0</v>
      </c>
      <c r="BH442" s="226">
        <f>IF(N442="sníž. přenesená",J442,0)</f>
        <v>0</v>
      </c>
      <c r="BI442" s="226">
        <f>IF(N442="nulová",J442,0)</f>
        <v>0</v>
      </c>
      <c r="BJ442" s="18" t="s">
        <v>79</v>
      </c>
      <c r="BK442" s="226">
        <f>ROUND(I442*H442,2)</f>
        <v>0</v>
      </c>
      <c r="BL442" s="18" t="s">
        <v>169</v>
      </c>
      <c r="BM442" s="225" t="s">
        <v>1569</v>
      </c>
    </row>
    <row r="443" s="13" customFormat="1">
      <c r="A443" s="13"/>
      <c r="B443" s="227"/>
      <c r="C443" s="228"/>
      <c r="D443" s="229" t="s">
        <v>171</v>
      </c>
      <c r="E443" s="230" t="s">
        <v>19</v>
      </c>
      <c r="F443" s="231" t="s">
        <v>1570</v>
      </c>
      <c r="G443" s="228"/>
      <c r="H443" s="232">
        <v>11.44</v>
      </c>
      <c r="I443" s="233"/>
      <c r="J443" s="228"/>
      <c r="K443" s="228"/>
      <c r="L443" s="234"/>
      <c r="M443" s="235"/>
      <c r="N443" s="236"/>
      <c r="O443" s="236"/>
      <c r="P443" s="236"/>
      <c r="Q443" s="236"/>
      <c r="R443" s="236"/>
      <c r="S443" s="236"/>
      <c r="T443" s="237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8" t="s">
        <v>171</v>
      </c>
      <c r="AU443" s="238" t="s">
        <v>81</v>
      </c>
      <c r="AV443" s="13" t="s">
        <v>81</v>
      </c>
      <c r="AW443" s="13" t="s">
        <v>33</v>
      </c>
      <c r="AX443" s="13" t="s">
        <v>72</v>
      </c>
      <c r="AY443" s="238" t="s">
        <v>162</v>
      </c>
    </row>
    <row r="444" s="13" customFormat="1">
      <c r="A444" s="13"/>
      <c r="B444" s="227"/>
      <c r="C444" s="228"/>
      <c r="D444" s="229" t="s">
        <v>171</v>
      </c>
      <c r="E444" s="230" t="s">
        <v>19</v>
      </c>
      <c r="F444" s="231" t="s">
        <v>1571</v>
      </c>
      <c r="G444" s="228"/>
      <c r="H444" s="232">
        <v>0.017000000000000001</v>
      </c>
      <c r="I444" s="233"/>
      <c r="J444" s="228"/>
      <c r="K444" s="228"/>
      <c r="L444" s="234"/>
      <c r="M444" s="235"/>
      <c r="N444" s="236"/>
      <c r="O444" s="236"/>
      <c r="P444" s="236"/>
      <c r="Q444" s="236"/>
      <c r="R444" s="236"/>
      <c r="S444" s="236"/>
      <c r="T444" s="237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8" t="s">
        <v>171</v>
      </c>
      <c r="AU444" s="238" t="s">
        <v>81</v>
      </c>
      <c r="AV444" s="13" t="s">
        <v>81</v>
      </c>
      <c r="AW444" s="13" t="s">
        <v>33</v>
      </c>
      <c r="AX444" s="13" t="s">
        <v>72</v>
      </c>
      <c r="AY444" s="238" t="s">
        <v>162</v>
      </c>
    </row>
    <row r="445" s="14" customFormat="1">
      <c r="A445" s="14"/>
      <c r="B445" s="239"/>
      <c r="C445" s="240"/>
      <c r="D445" s="229" t="s">
        <v>171</v>
      </c>
      <c r="E445" s="241" t="s">
        <v>19</v>
      </c>
      <c r="F445" s="242" t="s">
        <v>174</v>
      </c>
      <c r="G445" s="240"/>
      <c r="H445" s="243">
        <v>11.457000000000001</v>
      </c>
      <c r="I445" s="244"/>
      <c r="J445" s="240"/>
      <c r="K445" s="240"/>
      <c r="L445" s="245"/>
      <c r="M445" s="246"/>
      <c r="N445" s="247"/>
      <c r="O445" s="247"/>
      <c r="P445" s="247"/>
      <c r="Q445" s="247"/>
      <c r="R445" s="247"/>
      <c r="S445" s="247"/>
      <c r="T445" s="248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9" t="s">
        <v>171</v>
      </c>
      <c r="AU445" s="249" t="s">
        <v>81</v>
      </c>
      <c r="AV445" s="14" t="s">
        <v>169</v>
      </c>
      <c r="AW445" s="14" t="s">
        <v>33</v>
      </c>
      <c r="AX445" s="14" t="s">
        <v>79</v>
      </c>
      <c r="AY445" s="249" t="s">
        <v>162</v>
      </c>
    </row>
    <row r="446" s="12" customFormat="1" ht="22.8" customHeight="1">
      <c r="A446" s="12"/>
      <c r="B446" s="198"/>
      <c r="C446" s="199"/>
      <c r="D446" s="200" t="s">
        <v>71</v>
      </c>
      <c r="E446" s="212" t="s">
        <v>703</v>
      </c>
      <c r="F446" s="212" t="s">
        <v>704</v>
      </c>
      <c r="G446" s="199"/>
      <c r="H446" s="199"/>
      <c r="I446" s="202"/>
      <c r="J446" s="213">
        <f>BK446</f>
        <v>0</v>
      </c>
      <c r="K446" s="199"/>
      <c r="L446" s="204"/>
      <c r="M446" s="205"/>
      <c r="N446" s="206"/>
      <c r="O446" s="206"/>
      <c r="P446" s="207">
        <f>P447</f>
        <v>0</v>
      </c>
      <c r="Q446" s="206"/>
      <c r="R446" s="207">
        <f>R447</f>
        <v>0</v>
      </c>
      <c r="S446" s="206"/>
      <c r="T446" s="208">
        <f>T447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09" t="s">
        <v>79</v>
      </c>
      <c r="AT446" s="210" t="s">
        <v>71</v>
      </c>
      <c r="AU446" s="210" t="s">
        <v>79</v>
      </c>
      <c r="AY446" s="209" t="s">
        <v>162</v>
      </c>
      <c r="BK446" s="211">
        <f>BK447</f>
        <v>0</v>
      </c>
    </row>
    <row r="447" s="2" customFormat="1">
      <c r="A447" s="39"/>
      <c r="B447" s="40"/>
      <c r="C447" s="214" t="s">
        <v>1572</v>
      </c>
      <c r="D447" s="214" t="s">
        <v>164</v>
      </c>
      <c r="E447" s="215" t="s">
        <v>1573</v>
      </c>
      <c r="F447" s="216" t="s">
        <v>1574</v>
      </c>
      <c r="G447" s="217" t="s">
        <v>315</v>
      </c>
      <c r="H447" s="218">
        <v>18.472000000000001</v>
      </c>
      <c r="I447" s="219"/>
      <c r="J447" s="220">
        <f>ROUND(I447*H447,2)</f>
        <v>0</v>
      </c>
      <c r="K447" s="216" t="s">
        <v>168</v>
      </c>
      <c r="L447" s="45"/>
      <c r="M447" s="275" t="s">
        <v>19</v>
      </c>
      <c r="N447" s="276" t="s">
        <v>43</v>
      </c>
      <c r="O447" s="277"/>
      <c r="P447" s="278">
        <f>O447*H447</f>
        <v>0</v>
      </c>
      <c r="Q447" s="278">
        <v>0</v>
      </c>
      <c r="R447" s="278">
        <f>Q447*H447</f>
        <v>0</v>
      </c>
      <c r="S447" s="278">
        <v>0</v>
      </c>
      <c r="T447" s="27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25" t="s">
        <v>169</v>
      </c>
      <c r="AT447" s="225" t="s">
        <v>164</v>
      </c>
      <c r="AU447" s="225" t="s">
        <v>81</v>
      </c>
      <c r="AY447" s="18" t="s">
        <v>162</v>
      </c>
      <c r="BE447" s="226">
        <f>IF(N447="základní",J447,0)</f>
        <v>0</v>
      </c>
      <c r="BF447" s="226">
        <f>IF(N447="snížená",J447,0)</f>
        <v>0</v>
      </c>
      <c r="BG447" s="226">
        <f>IF(N447="zákl. přenesená",J447,0)</f>
        <v>0</v>
      </c>
      <c r="BH447" s="226">
        <f>IF(N447="sníž. přenesená",J447,0)</f>
        <v>0</v>
      </c>
      <c r="BI447" s="226">
        <f>IF(N447="nulová",J447,0)</f>
        <v>0</v>
      </c>
      <c r="BJ447" s="18" t="s">
        <v>79</v>
      </c>
      <c r="BK447" s="226">
        <f>ROUND(I447*H447,2)</f>
        <v>0</v>
      </c>
      <c r="BL447" s="18" t="s">
        <v>169</v>
      </c>
      <c r="BM447" s="225" t="s">
        <v>1575</v>
      </c>
    </row>
    <row r="448" s="2" customFormat="1" ht="6.96" customHeight="1">
      <c r="A448" s="39"/>
      <c r="B448" s="60"/>
      <c r="C448" s="61"/>
      <c r="D448" s="61"/>
      <c r="E448" s="61"/>
      <c r="F448" s="61"/>
      <c r="G448" s="61"/>
      <c r="H448" s="61"/>
      <c r="I448" s="61"/>
      <c r="J448" s="61"/>
      <c r="K448" s="61"/>
      <c r="L448" s="45"/>
      <c r="M448" s="39"/>
      <c r="O448" s="39"/>
      <c r="P448" s="39"/>
      <c r="Q448" s="39"/>
      <c r="R448" s="39"/>
      <c r="S448" s="39"/>
      <c r="T448" s="39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</row>
  </sheetData>
  <sheetProtection sheet="1" autoFilter="0" formatColumns="0" formatRows="0" objects="1" scenarios="1" spinCount="100000" saltValue="1dKeFODqqCsJe4HIdMCI08A6ihOjblnVIfcnkgV7A0irxUheGmgnV5T3KXPBFQbeOVZQo1FdGxLvASzhIc7HIw==" hashValue="swX4DaQ0QPdEHYLQ/lQNnD6uUVtaSTKlGOW+09wrHdyCbkpUtb5nWxupHwPpNpAT/nDMHiGKhJ2f83damYXU0w==" algorithmName="SHA-512" password="CA2F"/>
  <autoFilter ref="C86:K44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103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Vrchlabí - Krkonošská - 2. etapa</v>
      </c>
      <c r="F7" s="144"/>
      <c r="G7" s="144"/>
      <c r="H7" s="144"/>
      <c r="L7" s="21"/>
    </row>
    <row r="8" s="2" customFormat="1" ht="12" customHeight="1">
      <c r="A8" s="39"/>
      <c r="B8" s="45"/>
      <c r="C8" s="39"/>
      <c r="D8" s="144" t="s">
        <v>115</v>
      </c>
      <c r="E8" s="39"/>
      <c r="F8" s="39"/>
      <c r="G8" s="39"/>
      <c r="H8" s="39"/>
      <c r="I8" s="39"/>
      <c r="J8" s="39"/>
      <c r="K8" s="39"/>
      <c r="L8" s="14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7" t="s">
        <v>1576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34" t="s">
        <v>19</v>
      </c>
      <c r="G11" s="39"/>
      <c r="H11" s="39"/>
      <c r="I11" s="144" t="s">
        <v>20</v>
      </c>
      <c r="J11" s="134" t="s">
        <v>19</v>
      </c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21</v>
      </c>
      <c r="E12" s="39"/>
      <c r="F12" s="134" t="s">
        <v>22</v>
      </c>
      <c r="G12" s="39"/>
      <c r="H12" s="39"/>
      <c r="I12" s="144" t="s">
        <v>23</v>
      </c>
      <c r="J12" s="148" t="str">
        <f>'Rekapitulace stavby'!AN8</f>
        <v>26. 1. 2021</v>
      </c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25</v>
      </c>
      <c r="E14" s="39"/>
      <c r="F14" s="39"/>
      <c r="G14" s="39"/>
      <c r="H14" s="39"/>
      <c r="I14" s="144" t="s">
        <v>26</v>
      </c>
      <c r="J14" s="134" t="s">
        <v>19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4" t="s">
        <v>28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29</v>
      </c>
      <c r="E17" s="39"/>
      <c r="F17" s="39"/>
      <c r="G17" s="39"/>
      <c r="H17" s="39"/>
      <c r="I17" s="144" t="s">
        <v>26</v>
      </c>
      <c r="J17" s="34" t="str">
        <f>'Rekapitulace stavby'!AN13</f>
        <v>Vyplň údaj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4" t="s">
        <v>28</v>
      </c>
      <c r="J18" s="34" t="str">
        <f>'Rekapitulace stavby'!AN14</f>
        <v>Vyplň údaj</v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31</v>
      </c>
      <c r="E20" s="39"/>
      <c r="F20" s="39"/>
      <c r="G20" s="39"/>
      <c r="H20" s="39"/>
      <c r="I20" s="144" t="s">
        <v>26</v>
      </c>
      <c r="J20" s="134" t="s">
        <v>19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4" t="s">
        <v>28</v>
      </c>
      <c r="J21" s="134" t="s">
        <v>19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34</v>
      </c>
      <c r="E23" s="39"/>
      <c r="F23" s="39"/>
      <c r="G23" s="39"/>
      <c r="H23" s="39"/>
      <c r="I23" s="144" t="s">
        <v>26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44" t="s">
        <v>28</v>
      </c>
      <c r="J24" s="134" t="s">
        <v>19</v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36</v>
      </c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3"/>
      <c r="E29" s="153"/>
      <c r="F29" s="153"/>
      <c r="G29" s="153"/>
      <c r="H29" s="153"/>
      <c r="I29" s="153"/>
      <c r="J29" s="153"/>
      <c r="K29" s="153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4" t="s">
        <v>38</v>
      </c>
      <c r="E30" s="39"/>
      <c r="F30" s="39"/>
      <c r="G30" s="39"/>
      <c r="H30" s="39"/>
      <c r="I30" s="39"/>
      <c r="J30" s="155">
        <f>ROUND(J80, 2)</f>
        <v>0</v>
      </c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6" t="s">
        <v>40</v>
      </c>
      <c r="G32" s="39"/>
      <c r="H32" s="39"/>
      <c r="I32" s="156" t="s">
        <v>39</v>
      </c>
      <c r="J32" s="156" t="s">
        <v>41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42</v>
      </c>
      <c r="E33" s="144" t="s">
        <v>43</v>
      </c>
      <c r="F33" s="158">
        <f>ROUND((SUM(BE80:BE90)),  2)</f>
        <v>0</v>
      </c>
      <c r="G33" s="39"/>
      <c r="H33" s="39"/>
      <c r="I33" s="159">
        <v>0.20999999999999999</v>
      </c>
      <c r="J33" s="158">
        <f>ROUND(((SUM(BE80:BE90))*I33),  2)</f>
        <v>0</v>
      </c>
      <c r="K33" s="39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44</v>
      </c>
      <c r="F34" s="158">
        <f>ROUND((SUM(BF80:BF90)),  2)</f>
        <v>0</v>
      </c>
      <c r="G34" s="39"/>
      <c r="H34" s="39"/>
      <c r="I34" s="159">
        <v>0.14999999999999999</v>
      </c>
      <c r="J34" s="158">
        <f>ROUND(((SUM(BF80:BF90))*I34), 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45</v>
      </c>
      <c r="F35" s="158">
        <f>ROUND((SUM(BG80:BG90)),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46</v>
      </c>
      <c r="F36" s="158">
        <f>ROUND((SUM(BH80:BH90)),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47</v>
      </c>
      <c r="F37" s="158">
        <f>ROUND((SUM(BI80:BI90)),  2)</f>
        <v>0</v>
      </c>
      <c r="G37" s="39"/>
      <c r="H37" s="39"/>
      <c r="I37" s="159">
        <v>0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2"/>
      <c r="J39" s="165">
        <f>SUM(J30:J37)</f>
        <v>0</v>
      </c>
      <c r="K39" s="166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131</v>
      </c>
      <c r="D45" s="41"/>
      <c r="E45" s="41"/>
      <c r="F45" s="41"/>
      <c r="G45" s="41"/>
      <c r="H45" s="41"/>
      <c r="I45" s="41"/>
      <c r="J45" s="41"/>
      <c r="K45" s="41"/>
      <c r="L45" s="14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Vrchlabí - Krkonošská - 2. etapa</v>
      </c>
      <c r="F48" s="33"/>
      <c r="G48" s="33"/>
      <c r="H48" s="33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115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Vedlejší a ostatní náklady</v>
      </c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Vrchlabí</v>
      </c>
      <c r="G52" s="41"/>
      <c r="H52" s="41"/>
      <c r="I52" s="33" t="s">
        <v>23</v>
      </c>
      <c r="J52" s="73" t="str">
        <f>IF(J12="","",J12)</f>
        <v>26. 1. 2021</v>
      </c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Vrchlabí</v>
      </c>
      <c r="G54" s="41"/>
      <c r="H54" s="41"/>
      <c r="I54" s="33" t="s">
        <v>31</v>
      </c>
      <c r="J54" s="37" t="str">
        <f>E21</f>
        <v>Ing. Vratislav Preclík</v>
      </c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Eva Mrvová</v>
      </c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132</v>
      </c>
      <c r="D57" s="173"/>
      <c r="E57" s="173"/>
      <c r="F57" s="173"/>
      <c r="G57" s="173"/>
      <c r="H57" s="173"/>
      <c r="I57" s="173"/>
      <c r="J57" s="174" t="s">
        <v>133</v>
      </c>
      <c r="K57" s="173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5" t="s">
        <v>70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134</v>
      </c>
    </row>
    <row r="60" s="9" customFormat="1" ht="24.96" customHeight="1">
      <c r="A60" s="9"/>
      <c r="B60" s="176"/>
      <c r="C60" s="177"/>
      <c r="D60" s="178" t="s">
        <v>1577</v>
      </c>
      <c r="E60" s="179"/>
      <c r="F60" s="179"/>
      <c r="G60" s="179"/>
      <c r="H60" s="179"/>
      <c r="I60" s="179"/>
      <c r="J60" s="180">
        <f>J81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147</v>
      </c>
      <c r="D67" s="41"/>
      <c r="E67" s="41"/>
      <c r="F67" s="41"/>
      <c r="G67" s="41"/>
      <c r="H67" s="41"/>
      <c r="I67" s="41"/>
      <c r="J67" s="41"/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71" t="str">
        <f>E7</f>
        <v>Vrchlabí - Krkonošská - 2. etapa</v>
      </c>
      <c r="F70" s="33"/>
      <c r="G70" s="33"/>
      <c r="H70" s="33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115</v>
      </c>
      <c r="D71" s="41"/>
      <c r="E71" s="41"/>
      <c r="F71" s="41"/>
      <c r="G71" s="41"/>
      <c r="H71" s="41"/>
      <c r="I71" s="41"/>
      <c r="J71" s="41"/>
      <c r="K71" s="4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03 - Vedlejší a ostatní náklady</v>
      </c>
      <c r="F72" s="41"/>
      <c r="G72" s="41"/>
      <c r="H72" s="41"/>
      <c r="I72" s="41"/>
      <c r="J72" s="41"/>
      <c r="K72" s="41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>Vrchlabí</v>
      </c>
      <c r="G74" s="41"/>
      <c r="H74" s="41"/>
      <c r="I74" s="33" t="s">
        <v>23</v>
      </c>
      <c r="J74" s="73" t="str">
        <f>IF(J12="","",J12)</f>
        <v>26. 1. 2021</v>
      </c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E15</f>
        <v>Město Vrchlabí</v>
      </c>
      <c r="G76" s="41"/>
      <c r="H76" s="41"/>
      <c r="I76" s="33" t="s">
        <v>31</v>
      </c>
      <c r="J76" s="37" t="str">
        <f>E21</f>
        <v>Ing. Vratislav Preclík</v>
      </c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29</v>
      </c>
      <c r="D77" s="41"/>
      <c r="E77" s="41"/>
      <c r="F77" s="28" t="str">
        <f>IF(E18="","",E18)</f>
        <v>Vyplň údaj</v>
      </c>
      <c r="G77" s="41"/>
      <c r="H77" s="41"/>
      <c r="I77" s="33" t="s">
        <v>34</v>
      </c>
      <c r="J77" s="37" t="str">
        <f>E24</f>
        <v>Ing. Eva Mrvová</v>
      </c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1" customFormat="1" ht="29.28" customHeight="1">
      <c r="A79" s="187"/>
      <c r="B79" s="188"/>
      <c r="C79" s="189" t="s">
        <v>148</v>
      </c>
      <c r="D79" s="190" t="s">
        <v>57</v>
      </c>
      <c r="E79" s="190" t="s">
        <v>53</v>
      </c>
      <c r="F79" s="190" t="s">
        <v>54</v>
      </c>
      <c r="G79" s="190" t="s">
        <v>149</v>
      </c>
      <c r="H79" s="190" t="s">
        <v>150</v>
      </c>
      <c r="I79" s="190" t="s">
        <v>151</v>
      </c>
      <c r="J79" s="190" t="s">
        <v>133</v>
      </c>
      <c r="K79" s="191" t="s">
        <v>152</v>
      </c>
      <c r="L79" s="192"/>
      <c r="M79" s="93" t="s">
        <v>19</v>
      </c>
      <c r="N79" s="94" t="s">
        <v>42</v>
      </c>
      <c r="O79" s="94" t="s">
        <v>153</v>
      </c>
      <c r="P79" s="94" t="s">
        <v>154</v>
      </c>
      <c r="Q79" s="94" t="s">
        <v>155</v>
      </c>
      <c r="R79" s="94" t="s">
        <v>156</v>
      </c>
      <c r="S79" s="94" t="s">
        <v>157</v>
      </c>
      <c r="T79" s="95" t="s">
        <v>158</v>
      </c>
      <c r="U79" s="187"/>
      <c r="V79" s="187"/>
      <c r="W79" s="187"/>
      <c r="X79" s="187"/>
      <c r="Y79" s="187"/>
      <c r="Z79" s="187"/>
      <c r="AA79" s="187"/>
      <c r="AB79" s="187"/>
      <c r="AC79" s="187"/>
      <c r="AD79" s="187"/>
      <c r="AE79" s="187"/>
    </row>
    <row r="80" s="2" customFormat="1" ht="22.8" customHeight="1">
      <c r="A80" s="39"/>
      <c r="B80" s="40"/>
      <c r="C80" s="100" t="s">
        <v>159</v>
      </c>
      <c r="D80" s="41"/>
      <c r="E80" s="41"/>
      <c r="F80" s="41"/>
      <c r="G80" s="41"/>
      <c r="H80" s="41"/>
      <c r="I80" s="41"/>
      <c r="J80" s="193">
        <f>BK80</f>
        <v>0</v>
      </c>
      <c r="K80" s="41"/>
      <c r="L80" s="45"/>
      <c r="M80" s="96"/>
      <c r="N80" s="194"/>
      <c r="O80" s="97"/>
      <c r="P80" s="195">
        <f>P81</f>
        <v>0</v>
      </c>
      <c r="Q80" s="97"/>
      <c r="R80" s="195">
        <f>R81</f>
        <v>0</v>
      </c>
      <c r="S80" s="97"/>
      <c r="T80" s="196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71</v>
      </c>
      <c r="AU80" s="18" t="s">
        <v>134</v>
      </c>
      <c r="BK80" s="197">
        <f>BK81</f>
        <v>0</v>
      </c>
    </row>
    <row r="81" s="12" customFormat="1" ht="25.92" customHeight="1">
      <c r="A81" s="12"/>
      <c r="B81" s="198"/>
      <c r="C81" s="199"/>
      <c r="D81" s="200" t="s">
        <v>71</v>
      </c>
      <c r="E81" s="201" t="s">
        <v>1578</v>
      </c>
      <c r="F81" s="201" t="s">
        <v>1579</v>
      </c>
      <c r="G81" s="199"/>
      <c r="H81" s="199"/>
      <c r="I81" s="202"/>
      <c r="J81" s="203">
        <f>BK81</f>
        <v>0</v>
      </c>
      <c r="K81" s="199"/>
      <c r="L81" s="204"/>
      <c r="M81" s="205"/>
      <c r="N81" s="206"/>
      <c r="O81" s="206"/>
      <c r="P81" s="207">
        <f>SUM(P82:P90)</f>
        <v>0</v>
      </c>
      <c r="Q81" s="206"/>
      <c r="R81" s="207">
        <f>SUM(R82:R90)</f>
        <v>0</v>
      </c>
      <c r="S81" s="206"/>
      <c r="T81" s="208">
        <f>SUM(T82:T90)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9" t="s">
        <v>187</v>
      </c>
      <c r="AT81" s="210" t="s">
        <v>71</v>
      </c>
      <c r="AU81" s="210" t="s">
        <v>72</v>
      </c>
      <c r="AY81" s="209" t="s">
        <v>162</v>
      </c>
      <c r="BK81" s="211">
        <f>SUM(BK82:BK90)</f>
        <v>0</v>
      </c>
    </row>
    <row r="82" s="2" customFormat="1" ht="16.5" customHeight="1">
      <c r="A82" s="39"/>
      <c r="B82" s="40"/>
      <c r="C82" s="214" t="s">
        <v>79</v>
      </c>
      <c r="D82" s="214" t="s">
        <v>164</v>
      </c>
      <c r="E82" s="215" t="s">
        <v>1580</v>
      </c>
      <c r="F82" s="216" t="s">
        <v>1581</v>
      </c>
      <c r="G82" s="217" t="s">
        <v>1582</v>
      </c>
      <c r="H82" s="218">
        <v>1</v>
      </c>
      <c r="I82" s="219"/>
      <c r="J82" s="220">
        <f>ROUND(I82*H82,2)</f>
        <v>0</v>
      </c>
      <c r="K82" s="216" t="s">
        <v>168</v>
      </c>
      <c r="L82" s="45"/>
      <c r="M82" s="221" t="s">
        <v>19</v>
      </c>
      <c r="N82" s="222" t="s">
        <v>43</v>
      </c>
      <c r="O82" s="85"/>
      <c r="P82" s="223">
        <f>O82*H82</f>
        <v>0</v>
      </c>
      <c r="Q82" s="223">
        <v>0</v>
      </c>
      <c r="R82" s="223">
        <f>Q82*H82</f>
        <v>0</v>
      </c>
      <c r="S82" s="223">
        <v>0</v>
      </c>
      <c r="T82" s="224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25" t="s">
        <v>1583</v>
      </c>
      <c r="AT82" s="225" t="s">
        <v>164</v>
      </c>
      <c r="AU82" s="225" t="s">
        <v>79</v>
      </c>
      <c r="AY82" s="18" t="s">
        <v>162</v>
      </c>
      <c r="BE82" s="226">
        <f>IF(N82="základní",J82,0)</f>
        <v>0</v>
      </c>
      <c r="BF82" s="226">
        <f>IF(N82="snížená",J82,0)</f>
        <v>0</v>
      </c>
      <c r="BG82" s="226">
        <f>IF(N82="zákl. přenesená",J82,0)</f>
        <v>0</v>
      </c>
      <c r="BH82" s="226">
        <f>IF(N82="sníž. přenesená",J82,0)</f>
        <v>0</v>
      </c>
      <c r="BI82" s="226">
        <f>IF(N82="nulová",J82,0)</f>
        <v>0</v>
      </c>
      <c r="BJ82" s="18" t="s">
        <v>79</v>
      </c>
      <c r="BK82" s="226">
        <f>ROUND(I82*H82,2)</f>
        <v>0</v>
      </c>
      <c r="BL82" s="18" t="s">
        <v>1583</v>
      </c>
      <c r="BM82" s="225" t="s">
        <v>1584</v>
      </c>
    </row>
    <row r="83" s="2" customFormat="1" ht="16.5" customHeight="1">
      <c r="A83" s="39"/>
      <c r="B83" s="40"/>
      <c r="C83" s="214" t="s">
        <v>81</v>
      </c>
      <c r="D83" s="214" t="s">
        <v>164</v>
      </c>
      <c r="E83" s="215" t="s">
        <v>1585</v>
      </c>
      <c r="F83" s="216" t="s">
        <v>1586</v>
      </c>
      <c r="G83" s="217" t="s">
        <v>1582</v>
      </c>
      <c r="H83" s="218">
        <v>1</v>
      </c>
      <c r="I83" s="219"/>
      <c r="J83" s="220">
        <f>ROUND(I83*H83,2)</f>
        <v>0</v>
      </c>
      <c r="K83" s="216" t="s">
        <v>19</v>
      </c>
      <c r="L83" s="45"/>
      <c r="M83" s="221" t="s">
        <v>19</v>
      </c>
      <c r="N83" s="222" t="s">
        <v>43</v>
      </c>
      <c r="O83" s="85"/>
      <c r="P83" s="223">
        <f>O83*H83</f>
        <v>0</v>
      </c>
      <c r="Q83" s="223">
        <v>0</v>
      </c>
      <c r="R83" s="223">
        <f>Q83*H83</f>
        <v>0</v>
      </c>
      <c r="S83" s="223">
        <v>0</v>
      </c>
      <c r="T83" s="224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25" t="s">
        <v>1583</v>
      </c>
      <c r="AT83" s="225" t="s">
        <v>164</v>
      </c>
      <c r="AU83" s="225" t="s">
        <v>79</v>
      </c>
      <c r="AY83" s="18" t="s">
        <v>162</v>
      </c>
      <c r="BE83" s="226">
        <f>IF(N83="základní",J83,0)</f>
        <v>0</v>
      </c>
      <c r="BF83" s="226">
        <f>IF(N83="snížená",J83,0)</f>
        <v>0</v>
      </c>
      <c r="BG83" s="226">
        <f>IF(N83="zákl. přenesená",J83,0)</f>
        <v>0</v>
      </c>
      <c r="BH83" s="226">
        <f>IF(N83="sníž. přenesená",J83,0)</f>
        <v>0</v>
      </c>
      <c r="BI83" s="226">
        <f>IF(N83="nulová",J83,0)</f>
        <v>0</v>
      </c>
      <c r="BJ83" s="18" t="s">
        <v>79</v>
      </c>
      <c r="BK83" s="226">
        <f>ROUND(I83*H83,2)</f>
        <v>0</v>
      </c>
      <c r="BL83" s="18" t="s">
        <v>1583</v>
      </c>
      <c r="BM83" s="225" t="s">
        <v>1587</v>
      </c>
    </row>
    <row r="84" s="2" customFormat="1" ht="16.5" customHeight="1">
      <c r="A84" s="39"/>
      <c r="B84" s="40"/>
      <c r="C84" s="214" t="s">
        <v>178</v>
      </c>
      <c r="D84" s="214" t="s">
        <v>164</v>
      </c>
      <c r="E84" s="215" t="s">
        <v>1588</v>
      </c>
      <c r="F84" s="216" t="s">
        <v>1589</v>
      </c>
      <c r="G84" s="217" t="s">
        <v>1582</v>
      </c>
      <c r="H84" s="218">
        <v>1</v>
      </c>
      <c r="I84" s="219"/>
      <c r="J84" s="220">
        <f>ROUND(I84*H84,2)</f>
        <v>0</v>
      </c>
      <c r="K84" s="216" t="s">
        <v>168</v>
      </c>
      <c r="L84" s="45"/>
      <c r="M84" s="221" t="s">
        <v>19</v>
      </c>
      <c r="N84" s="222" t="s">
        <v>43</v>
      </c>
      <c r="O84" s="85"/>
      <c r="P84" s="223">
        <f>O84*H84</f>
        <v>0</v>
      </c>
      <c r="Q84" s="223">
        <v>0</v>
      </c>
      <c r="R84" s="223">
        <f>Q84*H84</f>
        <v>0</v>
      </c>
      <c r="S84" s="223">
        <v>0</v>
      </c>
      <c r="T84" s="224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25" t="s">
        <v>1583</v>
      </c>
      <c r="AT84" s="225" t="s">
        <v>164</v>
      </c>
      <c r="AU84" s="225" t="s">
        <v>79</v>
      </c>
      <c r="AY84" s="18" t="s">
        <v>162</v>
      </c>
      <c r="BE84" s="226">
        <f>IF(N84="základní",J84,0)</f>
        <v>0</v>
      </c>
      <c r="BF84" s="226">
        <f>IF(N84="snížená",J84,0)</f>
        <v>0</v>
      </c>
      <c r="BG84" s="226">
        <f>IF(N84="zákl. přenesená",J84,0)</f>
        <v>0</v>
      </c>
      <c r="BH84" s="226">
        <f>IF(N84="sníž. přenesená",J84,0)</f>
        <v>0</v>
      </c>
      <c r="BI84" s="226">
        <f>IF(N84="nulová",J84,0)</f>
        <v>0</v>
      </c>
      <c r="BJ84" s="18" t="s">
        <v>79</v>
      </c>
      <c r="BK84" s="226">
        <f>ROUND(I84*H84,2)</f>
        <v>0</v>
      </c>
      <c r="BL84" s="18" t="s">
        <v>1583</v>
      </c>
      <c r="BM84" s="225" t="s">
        <v>1590</v>
      </c>
    </row>
    <row r="85" s="2" customFormat="1" ht="16.5" customHeight="1">
      <c r="A85" s="39"/>
      <c r="B85" s="40"/>
      <c r="C85" s="214" t="s">
        <v>169</v>
      </c>
      <c r="D85" s="214" t="s">
        <v>164</v>
      </c>
      <c r="E85" s="215" t="s">
        <v>1591</v>
      </c>
      <c r="F85" s="216" t="s">
        <v>1592</v>
      </c>
      <c r="G85" s="217" t="s">
        <v>1582</v>
      </c>
      <c r="H85" s="218">
        <v>1</v>
      </c>
      <c r="I85" s="219"/>
      <c r="J85" s="220">
        <f>ROUND(I85*H85,2)</f>
        <v>0</v>
      </c>
      <c r="K85" s="216" t="s">
        <v>168</v>
      </c>
      <c r="L85" s="45"/>
      <c r="M85" s="221" t="s">
        <v>19</v>
      </c>
      <c r="N85" s="222" t="s">
        <v>43</v>
      </c>
      <c r="O85" s="85"/>
      <c r="P85" s="223">
        <f>O85*H85</f>
        <v>0</v>
      </c>
      <c r="Q85" s="223">
        <v>0</v>
      </c>
      <c r="R85" s="223">
        <f>Q85*H85</f>
        <v>0</v>
      </c>
      <c r="S85" s="223">
        <v>0</v>
      </c>
      <c r="T85" s="224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25" t="s">
        <v>1583</v>
      </c>
      <c r="AT85" s="225" t="s">
        <v>164</v>
      </c>
      <c r="AU85" s="225" t="s">
        <v>79</v>
      </c>
      <c r="AY85" s="18" t="s">
        <v>162</v>
      </c>
      <c r="BE85" s="226">
        <f>IF(N85="základní",J85,0)</f>
        <v>0</v>
      </c>
      <c r="BF85" s="226">
        <f>IF(N85="snížená",J85,0)</f>
        <v>0</v>
      </c>
      <c r="BG85" s="226">
        <f>IF(N85="zákl. přenesená",J85,0)</f>
        <v>0</v>
      </c>
      <c r="BH85" s="226">
        <f>IF(N85="sníž. přenesená",J85,0)</f>
        <v>0</v>
      </c>
      <c r="BI85" s="226">
        <f>IF(N85="nulová",J85,0)</f>
        <v>0</v>
      </c>
      <c r="BJ85" s="18" t="s">
        <v>79</v>
      </c>
      <c r="BK85" s="226">
        <f>ROUND(I85*H85,2)</f>
        <v>0</v>
      </c>
      <c r="BL85" s="18" t="s">
        <v>1583</v>
      </c>
      <c r="BM85" s="225" t="s">
        <v>1593</v>
      </c>
    </row>
    <row r="86" s="2" customFormat="1" ht="16.5" customHeight="1">
      <c r="A86" s="39"/>
      <c r="B86" s="40"/>
      <c r="C86" s="214" t="s">
        <v>187</v>
      </c>
      <c r="D86" s="214" t="s">
        <v>164</v>
      </c>
      <c r="E86" s="215" t="s">
        <v>1594</v>
      </c>
      <c r="F86" s="216" t="s">
        <v>1595</v>
      </c>
      <c r="G86" s="217" t="s">
        <v>208</v>
      </c>
      <c r="H86" s="218">
        <v>10</v>
      </c>
      <c r="I86" s="219"/>
      <c r="J86" s="220">
        <f>ROUND(I86*H86,2)</f>
        <v>0</v>
      </c>
      <c r="K86" s="216" t="s">
        <v>19</v>
      </c>
      <c r="L86" s="45"/>
      <c r="M86" s="221" t="s">
        <v>19</v>
      </c>
      <c r="N86" s="222" t="s">
        <v>43</v>
      </c>
      <c r="O86" s="85"/>
      <c r="P86" s="223">
        <f>O86*H86</f>
        <v>0</v>
      </c>
      <c r="Q86" s="223">
        <v>0</v>
      </c>
      <c r="R86" s="223">
        <f>Q86*H86</f>
        <v>0</v>
      </c>
      <c r="S86" s="223">
        <v>0</v>
      </c>
      <c r="T86" s="224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25" t="s">
        <v>1583</v>
      </c>
      <c r="AT86" s="225" t="s">
        <v>164</v>
      </c>
      <c r="AU86" s="225" t="s">
        <v>79</v>
      </c>
      <c r="AY86" s="18" t="s">
        <v>162</v>
      </c>
      <c r="BE86" s="226">
        <f>IF(N86="základní",J86,0)</f>
        <v>0</v>
      </c>
      <c r="BF86" s="226">
        <f>IF(N86="snížená",J86,0)</f>
        <v>0</v>
      </c>
      <c r="BG86" s="226">
        <f>IF(N86="zákl. přenesená",J86,0)</f>
        <v>0</v>
      </c>
      <c r="BH86" s="226">
        <f>IF(N86="sníž. přenesená",J86,0)</f>
        <v>0</v>
      </c>
      <c r="BI86" s="226">
        <f>IF(N86="nulová",J86,0)</f>
        <v>0</v>
      </c>
      <c r="BJ86" s="18" t="s">
        <v>79</v>
      </c>
      <c r="BK86" s="226">
        <f>ROUND(I86*H86,2)</f>
        <v>0</v>
      </c>
      <c r="BL86" s="18" t="s">
        <v>1583</v>
      </c>
      <c r="BM86" s="225" t="s">
        <v>1596</v>
      </c>
    </row>
    <row r="87" s="2" customFormat="1" ht="16.5" customHeight="1">
      <c r="A87" s="39"/>
      <c r="B87" s="40"/>
      <c r="C87" s="214" t="s">
        <v>191</v>
      </c>
      <c r="D87" s="214" t="s">
        <v>164</v>
      </c>
      <c r="E87" s="215" t="s">
        <v>1597</v>
      </c>
      <c r="F87" s="216" t="s">
        <v>1598</v>
      </c>
      <c r="G87" s="217" t="s">
        <v>1582</v>
      </c>
      <c r="H87" s="218">
        <v>1</v>
      </c>
      <c r="I87" s="219"/>
      <c r="J87" s="220">
        <f>ROUND(I87*H87,2)</f>
        <v>0</v>
      </c>
      <c r="K87" s="216" t="s">
        <v>19</v>
      </c>
      <c r="L87" s="45"/>
      <c r="M87" s="221" t="s">
        <v>19</v>
      </c>
      <c r="N87" s="222" t="s">
        <v>43</v>
      </c>
      <c r="O87" s="85"/>
      <c r="P87" s="223">
        <f>O87*H87</f>
        <v>0</v>
      </c>
      <c r="Q87" s="223">
        <v>0</v>
      </c>
      <c r="R87" s="223">
        <f>Q87*H87</f>
        <v>0</v>
      </c>
      <c r="S87" s="223">
        <v>0</v>
      </c>
      <c r="T87" s="224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25" t="s">
        <v>1583</v>
      </c>
      <c r="AT87" s="225" t="s">
        <v>164</v>
      </c>
      <c r="AU87" s="225" t="s">
        <v>79</v>
      </c>
      <c r="AY87" s="18" t="s">
        <v>162</v>
      </c>
      <c r="BE87" s="226">
        <f>IF(N87="základní",J87,0)</f>
        <v>0</v>
      </c>
      <c r="BF87" s="226">
        <f>IF(N87="snížená",J87,0)</f>
        <v>0</v>
      </c>
      <c r="BG87" s="226">
        <f>IF(N87="zákl. přenesená",J87,0)</f>
        <v>0</v>
      </c>
      <c r="BH87" s="226">
        <f>IF(N87="sníž. přenesená",J87,0)</f>
        <v>0</v>
      </c>
      <c r="BI87" s="226">
        <f>IF(N87="nulová",J87,0)</f>
        <v>0</v>
      </c>
      <c r="BJ87" s="18" t="s">
        <v>79</v>
      </c>
      <c r="BK87" s="226">
        <f>ROUND(I87*H87,2)</f>
        <v>0</v>
      </c>
      <c r="BL87" s="18" t="s">
        <v>1583</v>
      </c>
      <c r="BM87" s="225" t="s">
        <v>1599</v>
      </c>
    </row>
    <row r="88" s="2" customFormat="1" ht="16.5" customHeight="1">
      <c r="A88" s="39"/>
      <c r="B88" s="40"/>
      <c r="C88" s="214" t="s">
        <v>196</v>
      </c>
      <c r="D88" s="214" t="s">
        <v>164</v>
      </c>
      <c r="E88" s="215" t="s">
        <v>1600</v>
      </c>
      <c r="F88" s="216" t="s">
        <v>1601</v>
      </c>
      <c r="G88" s="217" t="s">
        <v>1582</v>
      </c>
      <c r="H88" s="218">
        <v>1</v>
      </c>
      <c r="I88" s="219"/>
      <c r="J88" s="220">
        <f>ROUND(I88*H88,2)</f>
        <v>0</v>
      </c>
      <c r="K88" s="216" t="s">
        <v>19</v>
      </c>
      <c r="L88" s="45"/>
      <c r="M88" s="221" t="s">
        <v>19</v>
      </c>
      <c r="N88" s="222" t="s">
        <v>43</v>
      </c>
      <c r="O88" s="85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5" t="s">
        <v>1583</v>
      </c>
      <c r="AT88" s="225" t="s">
        <v>164</v>
      </c>
      <c r="AU88" s="225" t="s">
        <v>79</v>
      </c>
      <c r="AY88" s="18" t="s">
        <v>162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8" t="s">
        <v>79</v>
      </c>
      <c r="BK88" s="226">
        <f>ROUND(I88*H88,2)</f>
        <v>0</v>
      </c>
      <c r="BL88" s="18" t="s">
        <v>1583</v>
      </c>
      <c r="BM88" s="225" t="s">
        <v>1602</v>
      </c>
    </row>
    <row r="89" s="2" customFormat="1" ht="16.5" customHeight="1">
      <c r="A89" s="39"/>
      <c r="B89" s="40"/>
      <c r="C89" s="214" t="s">
        <v>201</v>
      </c>
      <c r="D89" s="214" t="s">
        <v>164</v>
      </c>
      <c r="E89" s="215" t="s">
        <v>1603</v>
      </c>
      <c r="F89" s="216" t="s">
        <v>1604</v>
      </c>
      <c r="G89" s="217" t="s">
        <v>1582</v>
      </c>
      <c r="H89" s="218">
        <v>1</v>
      </c>
      <c r="I89" s="219"/>
      <c r="J89" s="220">
        <f>ROUND(I89*H89,2)</f>
        <v>0</v>
      </c>
      <c r="K89" s="216" t="s">
        <v>168</v>
      </c>
      <c r="L89" s="45"/>
      <c r="M89" s="221" t="s">
        <v>19</v>
      </c>
      <c r="N89" s="222" t="s">
        <v>43</v>
      </c>
      <c r="O89" s="85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5" t="s">
        <v>1583</v>
      </c>
      <c r="AT89" s="225" t="s">
        <v>164</v>
      </c>
      <c r="AU89" s="225" t="s">
        <v>79</v>
      </c>
      <c r="AY89" s="18" t="s">
        <v>162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8" t="s">
        <v>79</v>
      </c>
      <c r="BK89" s="226">
        <f>ROUND(I89*H89,2)</f>
        <v>0</v>
      </c>
      <c r="BL89" s="18" t="s">
        <v>1583</v>
      </c>
      <c r="BM89" s="225" t="s">
        <v>1605</v>
      </c>
    </row>
    <row r="90" s="2" customFormat="1" ht="16.5" customHeight="1">
      <c r="A90" s="39"/>
      <c r="B90" s="40"/>
      <c r="C90" s="214" t="s">
        <v>205</v>
      </c>
      <c r="D90" s="214" t="s">
        <v>164</v>
      </c>
      <c r="E90" s="215" t="s">
        <v>1606</v>
      </c>
      <c r="F90" s="216" t="s">
        <v>1607</v>
      </c>
      <c r="G90" s="217" t="s">
        <v>1608</v>
      </c>
      <c r="H90" s="218">
        <v>1</v>
      </c>
      <c r="I90" s="219"/>
      <c r="J90" s="220">
        <f>ROUND(I90*H90,2)</f>
        <v>0</v>
      </c>
      <c r="K90" s="216" t="s">
        <v>168</v>
      </c>
      <c r="L90" s="45"/>
      <c r="M90" s="275" t="s">
        <v>19</v>
      </c>
      <c r="N90" s="276" t="s">
        <v>43</v>
      </c>
      <c r="O90" s="277"/>
      <c r="P90" s="278">
        <f>O90*H90</f>
        <v>0</v>
      </c>
      <c r="Q90" s="278">
        <v>0</v>
      </c>
      <c r="R90" s="278">
        <f>Q90*H90</f>
        <v>0</v>
      </c>
      <c r="S90" s="278">
        <v>0</v>
      </c>
      <c r="T90" s="279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5" t="s">
        <v>1583</v>
      </c>
      <c r="AT90" s="225" t="s">
        <v>164</v>
      </c>
      <c r="AU90" s="225" t="s">
        <v>79</v>
      </c>
      <c r="AY90" s="18" t="s">
        <v>162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8" t="s">
        <v>79</v>
      </c>
      <c r="BK90" s="226">
        <f>ROUND(I90*H90,2)</f>
        <v>0</v>
      </c>
      <c r="BL90" s="18" t="s">
        <v>1583</v>
      </c>
      <c r="BM90" s="225" t="s">
        <v>1609</v>
      </c>
    </row>
    <row r="91" s="2" customFormat="1" ht="6.96" customHeight="1">
      <c r="A91" s="39"/>
      <c r="B91" s="60"/>
      <c r="C91" s="61"/>
      <c r="D91" s="61"/>
      <c r="E91" s="61"/>
      <c r="F91" s="61"/>
      <c r="G91" s="61"/>
      <c r="H91" s="61"/>
      <c r="I91" s="61"/>
      <c r="J91" s="61"/>
      <c r="K91" s="61"/>
      <c r="L91" s="45"/>
      <c r="M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</sheetData>
  <sheetProtection sheet="1" autoFilter="0" formatColumns="0" formatRows="0" objects="1" scenarios="1" spinCount="100000" saltValue="knYMP4kazjIbB5t7LC1ZjTIK6rRqyGzc8dQ9A8Zb57kYnHvt3YtXJNcvWJl6qysCA9D+2ILPt6qTqO+9/BDX9g==" hashValue="eW70Q3l4/WoL0ritRwCS/d54rePPDjOb65k/CjzXFS1cD6G2Mh8FR5MJ9caKFHkx2xQtqqpq/KNVCL2i03IuyQ==" algorithmName="SHA-512" password="CA2F"/>
  <autoFilter ref="C79:K9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0"/>
      <c r="C3" s="141"/>
      <c r="D3" s="141"/>
      <c r="E3" s="141"/>
      <c r="F3" s="141"/>
      <c r="G3" s="141"/>
      <c r="H3" s="21"/>
    </row>
    <row r="4" s="1" customFormat="1" ht="24.96" customHeight="1">
      <c r="B4" s="21"/>
      <c r="C4" s="142" t="s">
        <v>1610</v>
      </c>
      <c r="H4" s="21"/>
    </row>
    <row r="5" s="1" customFormat="1" ht="12" customHeight="1">
      <c r="B5" s="21"/>
      <c r="C5" s="280" t="s">
        <v>13</v>
      </c>
      <c r="D5" s="151" t="s">
        <v>14</v>
      </c>
      <c r="E5" s="1"/>
      <c r="F5" s="1"/>
      <c r="H5" s="21"/>
    </row>
    <row r="6" s="1" customFormat="1" ht="36.96" customHeight="1">
      <c r="B6" s="21"/>
      <c r="C6" s="281" t="s">
        <v>16</v>
      </c>
      <c r="D6" s="282" t="s">
        <v>17</v>
      </c>
      <c r="E6" s="1"/>
      <c r="F6" s="1"/>
      <c r="H6" s="21"/>
    </row>
    <row r="7" s="1" customFormat="1" ht="16.5" customHeight="1">
      <c r="B7" s="21"/>
      <c r="C7" s="144" t="s">
        <v>23</v>
      </c>
      <c r="D7" s="148" t="str">
        <f>'Rekapitulace stavby'!AN8</f>
        <v>26. 1. 2021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87"/>
      <c r="B9" s="283"/>
      <c r="C9" s="284" t="s">
        <v>53</v>
      </c>
      <c r="D9" s="285" t="s">
        <v>54</v>
      </c>
      <c r="E9" s="285" t="s">
        <v>149</v>
      </c>
      <c r="F9" s="286" t="s">
        <v>1611</v>
      </c>
      <c r="G9" s="187"/>
      <c r="H9" s="283"/>
    </row>
    <row r="10" s="2" customFormat="1" ht="26.4" customHeight="1">
      <c r="A10" s="39"/>
      <c r="B10" s="45"/>
      <c r="C10" s="287" t="s">
        <v>1612</v>
      </c>
      <c r="D10" s="287" t="s">
        <v>83</v>
      </c>
      <c r="E10" s="39"/>
      <c r="F10" s="39"/>
      <c r="G10" s="39"/>
      <c r="H10" s="45"/>
    </row>
    <row r="11" s="2" customFormat="1" ht="16.8" customHeight="1">
      <c r="A11" s="39"/>
      <c r="B11" s="45"/>
      <c r="C11" s="288" t="s">
        <v>106</v>
      </c>
      <c r="D11" s="289" t="s">
        <v>107</v>
      </c>
      <c r="E11" s="290" t="s">
        <v>97</v>
      </c>
      <c r="F11" s="291">
        <v>199.40000000000001</v>
      </c>
      <c r="G11" s="39"/>
      <c r="H11" s="45"/>
    </row>
    <row r="12" s="2" customFormat="1" ht="16.8" customHeight="1">
      <c r="A12" s="39"/>
      <c r="B12" s="45"/>
      <c r="C12" s="292" t="s">
        <v>19</v>
      </c>
      <c r="D12" s="292" t="s">
        <v>414</v>
      </c>
      <c r="E12" s="18" t="s">
        <v>19</v>
      </c>
      <c r="F12" s="293">
        <v>192.90000000000001</v>
      </c>
      <c r="G12" s="39"/>
      <c r="H12" s="45"/>
    </row>
    <row r="13" s="2" customFormat="1" ht="16.8" customHeight="1">
      <c r="A13" s="39"/>
      <c r="B13" s="45"/>
      <c r="C13" s="292" t="s">
        <v>19</v>
      </c>
      <c r="D13" s="292" t="s">
        <v>415</v>
      </c>
      <c r="E13" s="18" t="s">
        <v>19</v>
      </c>
      <c r="F13" s="293">
        <v>6.5</v>
      </c>
      <c r="G13" s="39"/>
      <c r="H13" s="45"/>
    </row>
    <row r="14" s="2" customFormat="1" ht="16.8" customHeight="1">
      <c r="A14" s="39"/>
      <c r="B14" s="45"/>
      <c r="C14" s="292" t="s">
        <v>106</v>
      </c>
      <c r="D14" s="292" t="s">
        <v>174</v>
      </c>
      <c r="E14" s="18" t="s">
        <v>19</v>
      </c>
      <c r="F14" s="293">
        <v>199.40000000000001</v>
      </c>
      <c r="G14" s="39"/>
      <c r="H14" s="45"/>
    </row>
    <row r="15" s="2" customFormat="1" ht="16.8" customHeight="1">
      <c r="A15" s="39"/>
      <c r="B15" s="45"/>
      <c r="C15" s="294" t="s">
        <v>1613</v>
      </c>
      <c r="D15" s="39"/>
      <c r="E15" s="39"/>
      <c r="F15" s="39"/>
      <c r="G15" s="39"/>
      <c r="H15" s="45"/>
    </row>
    <row r="16" s="2" customFormat="1" ht="16.8" customHeight="1">
      <c r="A16" s="39"/>
      <c r="B16" s="45"/>
      <c r="C16" s="292" t="s">
        <v>411</v>
      </c>
      <c r="D16" s="292" t="s">
        <v>1614</v>
      </c>
      <c r="E16" s="18" t="s">
        <v>97</v>
      </c>
      <c r="F16" s="293">
        <v>199.40000000000001</v>
      </c>
      <c r="G16" s="39"/>
      <c r="H16" s="45"/>
    </row>
    <row r="17" s="2" customFormat="1" ht="16.8" customHeight="1">
      <c r="A17" s="39"/>
      <c r="B17" s="45"/>
      <c r="C17" s="292" t="s">
        <v>165</v>
      </c>
      <c r="D17" s="292" t="s">
        <v>1615</v>
      </c>
      <c r="E17" s="18" t="s">
        <v>167</v>
      </c>
      <c r="F17" s="293">
        <v>345.50999999999999</v>
      </c>
      <c r="G17" s="39"/>
      <c r="H17" s="45"/>
    </row>
    <row r="18" s="2" customFormat="1" ht="16.8" customHeight="1">
      <c r="A18" s="39"/>
      <c r="B18" s="45"/>
      <c r="C18" s="292" t="s">
        <v>246</v>
      </c>
      <c r="D18" s="292" t="s">
        <v>1616</v>
      </c>
      <c r="E18" s="18" t="s">
        <v>101</v>
      </c>
      <c r="F18" s="293">
        <v>497.34100000000001</v>
      </c>
      <c r="G18" s="39"/>
      <c r="H18" s="45"/>
    </row>
    <row r="19" s="2" customFormat="1" ht="16.8" customHeight="1">
      <c r="A19" s="39"/>
      <c r="B19" s="45"/>
      <c r="C19" s="292" t="s">
        <v>273</v>
      </c>
      <c r="D19" s="292" t="s">
        <v>1617</v>
      </c>
      <c r="E19" s="18" t="s">
        <v>167</v>
      </c>
      <c r="F19" s="293">
        <v>1914.23</v>
      </c>
      <c r="G19" s="39"/>
      <c r="H19" s="45"/>
    </row>
    <row r="20" s="2" customFormat="1" ht="16.8" customHeight="1">
      <c r="A20" s="39"/>
      <c r="B20" s="45"/>
      <c r="C20" s="292" t="s">
        <v>336</v>
      </c>
      <c r="D20" s="292" t="s">
        <v>1618</v>
      </c>
      <c r="E20" s="18" t="s">
        <v>101</v>
      </c>
      <c r="F20" s="293">
        <v>290.27499999999998</v>
      </c>
      <c r="G20" s="39"/>
      <c r="H20" s="45"/>
    </row>
    <row r="21" s="2" customFormat="1" ht="16.8" customHeight="1">
      <c r="A21" s="39"/>
      <c r="B21" s="45"/>
      <c r="C21" s="292" t="s">
        <v>372</v>
      </c>
      <c r="D21" s="292" t="s">
        <v>1619</v>
      </c>
      <c r="E21" s="18" t="s">
        <v>101</v>
      </c>
      <c r="F21" s="293">
        <v>90.881</v>
      </c>
      <c r="G21" s="39"/>
      <c r="H21" s="45"/>
    </row>
    <row r="22" s="2" customFormat="1" ht="16.8" customHeight="1">
      <c r="A22" s="39"/>
      <c r="B22" s="45"/>
      <c r="C22" s="288" t="s">
        <v>120</v>
      </c>
      <c r="D22" s="289" t="s">
        <v>121</v>
      </c>
      <c r="E22" s="290" t="s">
        <v>97</v>
      </c>
      <c r="F22" s="291">
        <v>114.7</v>
      </c>
      <c r="G22" s="39"/>
      <c r="H22" s="45"/>
    </row>
    <row r="23" s="2" customFormat="1" ht="16.8" customHeight="1">
      <c r="A23" s="39"/>
      <c r="B23" s="45"/>
      <c r="C23" s="292" t="s">
        <v>19</v>
      </c>
      <c r="D23" s="292" t="s">
        <v>425</v>
      </c>
      <c r="E23" s="18" t="s">
        <v>19</v>
      </c>
      <c r="F23" s="293">
        <v>114.7</v>
      </c>
      <c r="G23" s="39"/>
      <c r="H23" s="45"/>
    </row>
    <row r="24" s="2" customFormat="1" ht="16.8" customHeight="1">
      <c r="A24" s="39"/>
      <c r="B24" s="45"/>
      <c r="C24" s="292" t="s">
        <v>120</v>
      </c>
      <c r="D24" s="292" t="s">
        <v>174</v>
      </c>
      <c r="E24" s="18" t="s">
        <v>19</v>
      </c>
      <c r="F24" s="293">
        <v>114.7</v>
      </c>
      <c r="G24" s="39"/>
      <c r="H24" s="45"/>
    </row>
    <row r="25" s="2" customFormat="1" ht="16.8" customHeight="1">
      <c r="A25" s="39"/>
      <c r="B25" s="45"/>
      <c r="C25" s="294" t="s">
        <v>1613</v>
      </c>
      <c r="D25" s="39"/>
      <c r="E25" s="39"/>
      <c r="F25" s="39"/>
      <c r="G25" s="39"/>
      <c r="H25" s="45"/>
    </row>
    <row r="26" s="2" customFormat="1" ht="16.8" customHeight="1">
      <c r="A26" s="39"/>
      <c r="B26" s="45"/>
      <c r="C26" s="292" t="s">
        <v>422</v>
      </c>
      <c r="D26" s="292" t="s">
        <v>1620</v>
      </c>
      <c r="E26" s="18" t="s">
        <v>97</v>
      </c>
      <c r="F26" s="293">
        <v>114.7</v>
      </c>
      <c r="G26" s="39"/>
      <c r="H26" s="45"/>
    </row>
    <row r="27" s="2" customFormat="1" ht="16.8" customHeight="1">
      <c r="A27" s="39"/>
      <c r="B27" s="45"/>
      <c r="C27" s="292" t="s">
        <v>165</v>
      </c>
      <c r="D27" s="292" t="s">
        <v>1615</v>
      </c>
      <c r="E27" s="18" t="s">
        <v>167</v>
      </c>
      <c r="F27" s="293">
        <v>345.50999999999999</v>
      </c>
      <c r="G27" s="39"/>
      <c r="H27" s="45"/>
    </row>
    <row r="28" s="2" customFormat="1" ht="16.8" customHeight="1">
      <c r="A28" s="39"/>
      <c r="B28" s="45"/>
      <c r="C28" s="292" t="s">
        <v>246</v>
      </c>
      <c r="D28" s="292" t="s">
        <v>1616</v>
      </c>
      <c r="E28" s="18" t="s">
        <v>101</v>
      </c>
      <c r="F28" s="293">
        <v>497.34100000000001</v>
      </c>
      <c r="G28" s="39"/>
      <c r="H28" s="45"/>
    </row>
    <row r="29" s="2" customFormat="1" ht="16.8" customHeight="1">
      <c r="A29" s="39"/>
      <c r="B29" s="45"/>
      <c r="C29" s="292" t="s">
        <v>273</v>
      </c>
      <c r="D29" s="292" t="s">
        <v>1617</v>
      </c>
      <c r="E29" s="18" t="s">
        <v>167</v>
      </c>
      <c r="F29" s="293">
        <v>1914.23</v>
      </c>
      <c r="G29" s="39"/>
      <c r="H29" s="45"/>
    </row>
    <row r="30" s="2" customFormat="1" ht="16.8" customHeight="1">
      <c r="A30" s="39"/>
      <c r="B30" s="45"/>
      <c r="C30" s="292" t="s">
        <v>320</v>
      </c>
      <c r="D30" s="292" t="s">
        <v>1621</v>
      </c>
      <c r="E30" s="18" t="s">
        <v>101</v>
      </c>
      <c r="F30" s="293">
        <v>834.601</v>
      </c>
      <c r="G30" s="39"/>
      <c r="H30" s="45"/>
    </row>
    <row r="31" s="2" customFormat="1" ht="16.8" customHeight="1">
      <c r="A31" s="39"/>
      <c r="B31" s="45"/>
      <c r="C31" s="292" t="s">
        <v>336</v>
      </c>
      <c r="D31" s="292" t="s">
        <v>1618</v>
      </c>
      <c r="E31" s="18" t="s">
        <v>101</v>
      </c>
      <c r="F31" s="293">
        <v>290.27499999999998</v>
      </c>
      <c r="G31" s="39"/>
      <c r="H31" s="45"/>
    </row>
    <row r="32" s="2" customFormat="1" ht="16.8" customHeight="1">
      <c r="A32" s="39"/>
      <c r="B32" s="45"/>
      <c r="C32" s="292" t="s">
        <v>372</v>
      </c>
      <c r="D32" s="292" t="s">
        <v>1619</v>
      </c>
      <c r="E32" s="18" t="s">
        <v>101</v>
      </c>
      <c r="F32" s="293">
        <v>90.881</v>
      </c>
      <c r="G32" s="39"/>
      <c r="H32" s="45"/>
    </row>
    <row r="33" s="2" customFormat="1" ht="16.8" customHeight="1">
      <c r="A33" s="39"/>
      <c r="B33" s="45"/>
      <c r="C33" s="288" t="s">
        <v>124</v>
      </c>
      <c r="D33" s="289" t="s">
        <v>125</v>
      </c>
      <c r="E33" s="290" t="s">
        <v>97</v>
      </c>
      <c r="F33" s="291">
        <v>103.90000000000001</v>
      </c>
      <c r="G33" s="39"/>
      <c r="H33" s="45"/>
    </row>
    <row r="34" s="2" customFormat="1" ht="16.8" customHeight="1">
      <c r="A34" s="39"/>
      <c r="B34" s="45"/>
      <c r="C34" s="292" t="s">
        <v>19</v>
      </c>
      <c r="D34" s="292" t="s">
        <v>435</v>
      </c>
      <c r="E34" s="18" t="s">
        <v>19</v>
      </c>
      <c r="F34" s="293">
        <v>103.90000000000001</v>
      </c>
      <c r="G34" s="39"/>
      <c r="H34" s="45"/>
    </row>
    <row r="35" s="2" customFormat="1" ht="16.8" customHeight="1">
      <c r="A35" s="39"/>
      <c r="B35" s="45"/>
      <c r="C35" s="292" t="s">
        <v>124</v>
      </c>
      <c r="D35" s="292" t="s">
        <v>174</v>
      </c>
      <c r="E35" s="18" t="s">
        <v>19</v>
      </c>
      <c r="F35" s="293">
        <v>103.90000000000001</v>
      </c>
      <c r="G35" s="39"/>
      <c r="H35" s="45"/>
    </row>
    <row r="36" s="2" customFormat="1" ht="16.8" customHeight="1">
      <c r="A36" s="39"/>
      <c r="B36" s="45"/>
      <c r="C36" s="294" t="s">
        <v>1613</v>
      </c>
      <c r="D36" s="39"/>
      <c r="E36" s="39"/>
      <c r="F36" s="39"/>
      <c r="G36" s="39"/>
      <c r="H36" s="45"/>
    </row>
    <row r="37" s="2" customFormat="1" ht="16.8" customHeight="1">
      <c r="A37" s="39"/>
      <c r="B37" s="45"/>
      <c r="C37" s="292" t="s">
        <v>432</v>
      </c>
      <c r="D37" s="292" t="s">
        <v>1622</v>
      </c>
      <c r="E37" s="18" t="s">
        <v>97</v>
      </c>
      <c r="F37" s="293">
        <v>103.90000000000001</v>
      </c>
      <c r="G37" s="39"/>
      <c r="H37" s="45"/>
    </row>
    <row r="38" s="2" customFormat="1" ht="16.8" customHeight="1">
      <c r="A38" s="39"/>
      <c r="B38" s="45"/>
      <c r="C38" s="292" t="s">
        <v>179</v>
      </c>
      <c r="D38" s="292" t="s">
        <v>1623</v>
      </c>
      <c r="E38" s="18" t="s">
        <v>167</v>
      </c>
      <c r="F38" s="293">
        <v>231.19</v>
      </c>
      <c r="G38" s="39"/>
      <c r="H38" s="45"/>
    </row>
    <row r="39" s="2" customFormat="1" ht="16.8" customHeight="1">
      <c r="A39" s="39"/>
      <c r="B39" s="45"/>
      <c r="C39" s="292" t="s">
        <v>246</v>
      </c>
      <c r="D39" s="292" t="s">
        <v>1616</v>
      </c>
      <c r="E39" s="18" t="s">
        <v>101</v>
      </c>
      <c r="F39" s="293">
        <v>497.34100000000001</v>
      </c>
      <c r="G39" s="39"/>
      <c r="H39" s="45"/>
    </row>
    <row r="40" s="2" customFormat="1" ht="16.8" customHeight="1">
      <c r="A40" s="39"/>
      <c r="B40" s="45"/>
      <c r="C40" s="292" t="s">
        <v>273</v>
      </c>
      <c r="D40" s="292" t="s">
        <v>1617</v>
      </c>
      <c r="E40" s="18" t="s">
        <v>167</v>
      </c>
      <c r="F40" s="293">
        <v>1914.23</v>
      </c>
      <c r="G40" s="39"/>
      <c r="H40" s="45"/>
    </row>
    <row r="41" s="2" customFormat="1" ht="16.8" customHeight="1">
      <c r="A41" s="39"/>
      <c r="B41" s="45"/>
      <c r="C41" s="292" t="s">
        <v>320</v>
      </c>
      <c r="D41" s="292" t="s">
        <v>1621</v>
      </c>
      <c r="E41" s="18" t="s">
        <v>101</v>
      </c>
      <c r="F41" s="293">
        <v>834.601</v>
      </c>
      <c r="G41" s="39"/>
      <c r="H41" s="45"/>
    </row>
    <row r="42" s="2" customFormat="1" ht="16.8" customHeight="1">
      <c r="A42" s="39"/>
      <c r="B42" s="45"/>
      <c r="C42" s="292" t="s">
        <v>336</v>
      </c>
      <c r="D42" s="292" t="s">
        <v>1618</v>
      </c>
      <c r="E42" s="18" t="s">
        <v>101</v>
      </c>
      <c r="F42" s="293">
        <v>290.27499999999998</v>
      </c>
      <c r="G42" s="39"/>
      <c r="H42" s="45"/>
    </row>
    <row r="43" s="2" customFormat="1" ht="16.8" customHeight="1">
      <c r="A43" s="39"/>
      <c r="B43" s="45"/>
      <c r="C43" s="292" t="s">
        <v>350</v>
      </c>
      <c r="D43" s="292" t="s">
        <v>1624</v>
      </c>
      <c r="E43" s="18" t="s">
        <v>97</v>
      </c>
      <c r="F43" s="293">
        <v>187.40000000000001</v>
      </c>
      <c r="G43" s="39"/>
      <c r="H43" s="45"/>
    </row>
    <row r="44" s="2" customFormat="1" ht="16.8" customHeight="1">
      <c r="A44" s="39"/>
      <c r="B44" s="45"/>
      <c r="C44" s="292" t="s">
        <v>354</v>
      </c>
      <c r="D44" s="292" t="s">
        <v>1625</v>
      </c>
      <c r="E44" s="18" t="s">
        <v>97</v>
      </c>
      <c r="F44" s="293">
        <v>374.80000000000001</v>
      </c>
      <c r="G44" s="39"/>
      <c r="H44" s="45"/>
    </row>
    <row r="45" s="2" customFormat="1" ht="16.8" customHeight="1">
      <c r="A45" s="39"/>
      <c r="B45" s="45"/>
      <c r="C45" s="292" t="s">
        <v>372</v>
      </c>
      <c r="D45" s="292" t="s">
        <v>1619</v>
      </c>
      <c r="E45" s="18" t="s">
        <v>101</v>
      </c>
      <c r="F45" s="293">
        <v>90.881</v>
      </c>
      <c r="G45" s="39"/>
      <c r="H45" s="45"/>
    </row>
    <row r="46" s="2" customFormat="1" ht="16.8" customHeight="1">
      <c r="A46" s="39"/>
      <c r="B46" s="45"/>
      <c r="C46" s="292" t="s">
        <v>560</v>
      </c>
      <c r="D46" s="292" t="s">
        <v>1626</v>
      </c>
      <c r="E46" s="18" t="s">
        <v>97</v>
      </c>
      <c r="F46" s="293">
        <v>103.90000000000001</v>
      </c>
      <c r="G46" s="39"/>
      <c r="H46" s="45"/>
    </row>
    <row r="47" s="2" customFormat="1" ht="16.8" customHeight="1">
      <c r="A47" s="39"/>
      <c r="B47" s="45"/>
      <c r="C47" s="292" t="s">
        <v>636</v>
      </c>
      <c r="D47" s="292" t="s">
        <v>1627</v>
      </c>
      <c r="E47" s="18" t="s">
        <v>97</v>
      </c>
      <c r="F47" s="293">
        <v>187.40000000000001</v>
      </c>
      <c r="G47" s="39"/>
      <c r="H47" s="45"/>
    </row>
    <row r="48" s="2" customFormat="1" ht="16.8" customHeight="1">
      <c r="A48" s="39"/>
      <c r="B48" s="45"/>
      <c r="C48" s="288" t="s">
        <v>128</v>
      </c>
      <c r="D48" s="289" t="s">
        <v>129</v>
      </c>
      <c r="E48" s="290" t="s">
        <v>97</v>
      </c>
      <c r="F48" s="291">
        <v>83.5</v>
      </c>
      <c r="G48" s="39"/>
      <c r="H48" s="45"/>
    </row>
    <row r="49" s="2" customFormat="1" ht="16.8" customHeight="1">
      <c r="A49" s="39"/>
      <c r="B49" s="45"/>
      <c r="C49" s="292" t="s">
        <v>19</v>
      </c>
      <c r="D49" s="292" t="s">
        <v>445</v>
      </c>
      <c r="E49" s="18" t="s">
        <v>19</v>
      </c>
      <c r="F49" s="293">
        <v>83.5</v>
      </c>
      <c r="G49" s="39"/>
      <c r="H49" s="45"/>
    </row>
    <row r="50" s="2" customFormat="1" ht="16.8" customHeight="1">
      <c r="A50" s="39"/>
      <c r="B50" s="45"/>
      <c r="C50" s="292" t="s">
        <v>128</v>
      </c>
      <c r="D50" s="292" t="s">
        <v>174</v>
      </c>
      <c r="E50" s="18" t="s">
        <v>19</v>
      </c>
      <c r="F50" s="293">
        <v>83.5</v>
      </c>
      <c r="G50" s="39"/>
      <c r="H50" s="45"/>
    </row>
    <row r="51" s="2" customFormat="1" ht="16.8" customHeight="1">
      <c r="A51" s="39"/>
      <c r="B51" s="45"/>
      <c r="C51" s="294" t="s">
        <v>1613</v>
      </c>
      <c r="D51" s="39"/>
      <c r="E51" s="39"/>
      <c r="F51" s="39"/>
      <c r="G51" s="39"/>
      <c r="H51" s="45"/>
    </row>
    <row r="52" s="2" customFormat="1" ht="16.8" customHeight="1">
      <c r="A52" s="39"/>
      <c r="B52" s="45"/>
      <c r="C52" s="292" t="s">
        <v>442</v>
      </c>
      <c r="D52" s="292" t="s">
        <v>1628</v>
      </c>
      <c r="E52" s="18" t="s">
        <v>97</v>
      </c>
      <c r="F52" s="293">
        <v>83.5</v>
      </c>
      <c r="G52" s="39"/>
      <c r="H52" s="45"/>
    </row>
    <row r="53" s="2" customFormat="1" ht="16.8" customHeight="1">
      <c r="A53" s="39"/>
      <c r="B53" s="45"/>
      <c r="C53" s="292" t="s">
        <v>179</v>
      </c>
      <c r="D53" s="292" t="s">
        <v>1623</v>
      </c>
      <c r="E53" s="18" t="s">
        <v>167</v>
      </c>
      <c r="F53" s="293">
        <v>231.19</v>
      </c>
      <c r="G53" s="39"/>
      <c r="H53" s="45"/>
    </row>
    <row r="54" s="2" customFormat="1" ht="16.8" customHeight="1">
      <c r="A54" s="39"/>
      <c r="B54" s="45"/>
      <c r="C54" s="292" t="s">
        <v>246</v>
      </c>
      <c r="D54" s="292" t="s">
        <v>1616</v>
      </c>
      <c r="E54" s="18" t="s">
        <v>101</v>
      </c>
      <c r="F54" s="293">
        <v>497.34100000000001</v>
      </c>
      <c r="G54" s="39"/>
      <c r="H54" s="45"/>
    </row>
    <row r="55" s="2" customFormat="1" ht="16.8" customHeight="1">
      <c r="A55" s="39"/>
      <c r="B55" s="45"/>
      <c r="C55" s="292" t="s">
        <v>273</v>
      </c>
      <c r="D55" s="292" t="s">
        <v>1617</v>
      </c>
      <c r="E55" s="18" t="s">
        <v>167</v>
      </c>
      <c r="F55" s="293">
        <v>1914.23</v>
      </c>
      <c r="G55" s="39"/>
      <c r="H55" s="45"/>
    </row>
    <row r="56" s="2" customFormat="1" ht="16.8" customHeight="1">
      <c r="A56" s="39"/>
      <c r="B56" s="45"/>
      <c r="C56" s="292" t="s">
        <v>320</v>
      </c>
      <c r="D56" s="292" t="s">
        <v>1621</v>
      </c>
      <c r="E56" s="18" t="s">
        <v>101</v>
      </c>
      <c r="F56" s="293">
        <v>834.601</v>
      </c>
      <c r="G56" s="39"/>
      <c r="H56" s="45"/>
    </row>
    <row r="57" s="2" customFormat="1" ht="16.8" customHeight="1">
      <c r="A57" s="39"/>
      <c r="B57" s="45"/>
      <c r="C57" s="292" t="s">
        <v>336</v>
      </c>
      <c r="D57" s="292" t="s">
        <v>1618</v>
      </c>
      <c r="E57" s="18" t="s">
        <v>101</v>
      </c>
      <c r="F57" s="293">
        <v>290.27499999999998</v>
      </c>
      <c r="G57" s="39"/>
      <c r="H57" s="45"/>
    </row>
    <row r="58" s="2" customFormat="1" ht="16.8" customHeight="1">
      <c r="A58" s="39"/>
      <c r="B58" s="45"/>
      <c r="C58" s="292" t="s">
        <v>350</v>
      </c>
      <c r="D58" s="292" t="s">
        <v>1624</v>
      </c>
      <c r="E58" s="18" t="s">
        <v>97</v>
      </c>
      <c r="F58" s="293">
        <v>187.40000000000001</v>
      </c>
      <c r="G58" s="39"/>
      <c r="H58" s="45"/>
    </row>
    <row r="59" s="2" customFormat="1" ht="16.8" customHeight="1">
      <c r="A59" s="39"/>
      <c r="B59" s="45"/>
      <c r="C59" s="292" t="s">
        <v>354</v>
      </c>
      <c r="D59" s="292" t="s">
        <v>1625</v>
      </c>
      <c r="E59" s="18" t="s">
        <v>97</v>
      </c>
      <c r="F59" s="293">
        <v>374.80000000000001</v>
      </c>
      <c r="G59" s="39"/>
      <c r="H59" s="45"/>
    </row>
    <row r="60" s="2" customFormat="1" ht="16.8" customHeight="1">
      <c r="A60" s="39"/>
      <c r="B60" s="45"/>
      <c r="C60" s="292" t="s">
        <v>372</v>
      </c>
      <c r="D60" s="292" t="s">
        <v>1619</v>
      </c>
      <c r="E60" s="18" t="s">
        <v>101</v>
      </c>
      <c r="F60" s="293">
        <v>90.881</v>
      </c>
      <c r="G60" s="39"/>
      <c r="H60" s="45"/>
    </row>
    <row r="61" s="2" customFormat="1" ht="16.8" customHeight="1">
      <c r="A61" s="39"/>
      <c r="B61" s="45"/>
      <c r="C61" s="292" t="s">
        <v>568</v>
      </c>
      <c r="D61" s="292" t="s">
        <v>1629</v>
      </c>
      <c r="E61" s="18" t="s">
        <v>97</v>
      </c>
      <c r="F61" s="293">
        <v>83.5</v>
      </c>
      <c r="G61" s="39"/>
      <c r="H61" s="45"/>
    </row>
    <row r="62" s="2" customFormat="1" ht="16.8" customHeight="1">
      <c r="A62" s="39"/>
      <c r="B62" s="45"/>
      <c r="C62" s="292" t="s">
        <v>636</v>
      </c>
      <c r="D62" s="292" t="s">
        <v>1627</v>
      </c>
      <c r="E62" s="18" t="s">
        <v>97</v>
      </c>
      <c r="F62" s="293">
        <v>187.40000000000001</v>
      </c>
      <c r="G62" s="39"/>
      <c r="H62" s="45"/>
    </row>
    <row r="63" s="2" customFormat="1" ht="16.8" customHeight="1">
      <c r="A63" s="39"/>
      <c r="B63" s="45"/>
      <c r="C63" s="288" t="s">
        <v>116</v>
      </c>
      <c r="D63" s="289" t="s">
        <v>117</v>
      </c>
      <c r="E63" s="290" t="s">
        <v>101</v>
      </c>
      <c r="F63" s="291">
        <v>90.881</v>
      </c>
      <c r="G63" s="39"/>
      <c r="H63" s="45"/>
    </row>
    <row r="64" s="2" customFormat="1" ht="16.8" customHeight="1">
      <c r="A64" s="39"/>
      <c r="B64" s="45"/>
      <c r="C64" s="292" t="s">
        <v>19</v>
      </c>
      <c r="D64" s="292" t="s">
        <v>375</v>
      </c>
      <c r="E64" s="18" t="s">
        <v>19</v>
      </c>
      <c r="F64" s="293">
        <v>17.143999999999998</v>
      </c>
      <c r="G64" s="39"/>
      <c r="H64" s="45"/>
    </row>
    <row r="65" s="2" customFormat="1" ht="16.8" customHeight="1">
      <c r="A65" s="39"/>
      <c r="B65" s="45"/>
      <c r="C65" s="292" t="s">
        <v>19</v>
      </c>
      <c r="D65" s="292" t="s">
        <v>376</v>
      </c>
      <c r="E65" s="18" t="s">
        <v>19</v>
      </c>
      <c r="F65" s="293">
        <v>17.535</v>
      </c>
      <c r="G65" s="39"/>
      <c r="H65" s="45"/>
    </row>
    <row r="66" s="2" customFormat="1" ht="16.8" customHeight="1">
      <c r="A66" s="39"/>
      <c r="B66" s="45"/>
      <c r="C66" s="292" t="s">
        <v>19</v>
      </c>
      <c r="D66" s="292" t="s">
        <v>254</v>
      </c>
      <c r="E66" s="18" t="s">
        <v>19</v>
      </c>
      <c r="F66" s="293">
        <v>0</v>
      </c>
      <c r="G66" s="39"/>
      <c r="H66" s="45"/>
    </row>
    <row r="67" s="2" customFormat="1" ht="16.8" customHeight="1">
      <c r="A67" s="39"/>
      <c r="B67" s="45"/>
      <c r="C67" s="292" t="s">
        <v>19</v>
      </c>
      <c r="D67" s="292" t="s">
        <v>377</v>
      </c>
      <c r="E67" s="18" t="s">
        <v>19</v>
      </c>
      <c r="F67" s="293">
        <v>32.901000000000003</v>
      </c>
      <c r="G67" s="39"/>
      <c r="H67" s="45"/>
    </row>
    <row r="68" s="2" customFormat="1" ht="16.8" customHeight="1">
      <c r="A68" s="39"/>
      <c r="B68" s="45"/>
      <c r="C68" s="292" t="s">
        <v>19</v>
      </c>
      <c r="D68" s="292" t="s">
        <v>378</v>
      </c>
      <c r="E68" s="18" t="s">
        <v>19</v>
      </c>
      <c r="F68" s="293">
        <v>18.925999999999998</v>
      </c>
      <c r="G68" s="39"/>
      <c r="H68" s="45"/>
    </row>
    <row r="69" s="2" customFormat="1" ht="16.8" customHeight="1">
      <c r="A69" s="39"/>
      <c r="B69" s="45"/>
      <c r="C69" s="292" t="s">
        <v>19</v>
      </c>
      <c r="D69" s="292" t="s">
        <v>379</v>
      </c>
      <c r="E69" s="18" t="s">
        <v>19</v>
      </c>
      <c r="F69" s="293">
        <v>0</v>
      </c>
      <c r="G69" s="39"/>
      <c r="H69" s="45"/>
    </row>
    <row r="70" s="2" customFormat="1" ht="16.8" customHeight="1">
      <c r="A70" s="39"/>
      <c r="B70" s="45"/>
      <c r="C70" s="292" t="s">
        <v>19</v>
      </c>
      <c r="D70" s="292" t="s">
        <v>380</v>
      </c>
      <c r="E70" s="18" t="s">
        <v>19</v>
      </c>
      <c r="F70" s="293">
        <v>4.375</v>
      </c>
      <c r="G70" s="39"/>
      <c r="H70" s="45"/>
    </row>
    <row r="71" s="2" customFormat="1" ht="16.8" customHeight="1">
      <c r="A71" s="39"/>
      <c r="B71" s="45"/>
      <c r="C71" s="292" t="s">
        <v>116</v>
      </c>
      <c r="D71" s="292" t="s">
        <v>174</v>
      </c>
      <c r="E71" s="18" t="s">
        <v>19</v>
      </c>
      <c r="F71" s="293">
        <v>90.881</v>
      </c>
      <c r="G71" s="39"/>
      <c r="H71" s="45"/>
    </row>
    <row r="72" s="2" customFormat="1" ht="16.8" customHeight="1">
      <c r="A72" s="39"/>
      <c r="B72" s="45"/>
      <c r="C72" s="294" t="s">
        <v>1613</v>
      </c>
      <c r="D72" s="39"/>
      <c r="E72" s="39"/>
      <c r="F72" s="39"/>
      <c r="G72" s="39"/>
      <c r="H72" s="45"/>
    </row>
    <row r="73" s="2" customFormat="1" ht="16.8" customHeight="1">
      <c r="A73" s="39"/>
      <c r="B73" s="45"/>
      <c r="C73" s="292" t="s">
        <v>372</v>
      </c>
      <c r="D73" s="292" t="s">
        <v>1619</v>
      </c>
      <c r="E73" s="18" t="s">
        <v>101</v>
      </c>
      <c r="F73" s="293">
        <v>90.881</v>
      </c>
      <c r="G73" s="39"/>
      <c r="H73" s="45"/>
    </row>
    <row r="74" s="2" customFormat="1" ht="16.8" customHeight="1">
      <c r="A74" s="39"/>
      <c r="B74" s="45"/>
      <c r="C74" s="292" t="s">
        <v>320</v>
      </c>
      <c r="D74" s="292" t="s">
        <v>1621</v>
      </c>
      <c r="E74" s="18" t="s">
        <v>101</v>
      </c>
      <c r="F74" s="293">
        <v>834.601</v>
      </c>
      <c r="G74" s="39"/>
      <c r="H74" s="45"/>
    </row>
    <row r="75" s="2" customFormat="1" ht="16.8" customHeight="1">
      <c r="A75" s="39"/>
      <c r="B75" s="45"/>
      <c r="C75" s="288" t="s">
        <v>99</v>
      </c>
      <c r="D75" s="289" t="s">
        <v>100</v>
      </c>
      <c r="E75" s="290" t="s">
        <v>101</v>
      </c>
      <c r="F75" s="291">
        <v>57.869999999999997</v>
      </c>
      <c r="G75" s="39"/>
      <c r="H75" s="45"/>
    </row>
    <row r="76" s="2" customFormat="1" ht="16.8" customHeight="1">
      <c r="A76" s="39"/>
      <c r="B76" s="45"/>
      <c r="C76" s="292" t="s">
        <v>19</v>
      </c>
      <c r="D76" s="292" t="s">
        <v>370</v>
      </c>
      <c r="E76" s="18" t="s">
        <v>19</v>
      </c>
      <c r="F76" s="293">
        <v>0</v>
      </c>
      <c r="G76" s="39"/>
      <c r="H76" s="45"/>
    </row>
    <row r="77" s="2" customFormat="1" ht="16.8" customHeight="1">
      <c r="A77" s="39"/>
      <c r="B77" s="45"/>
      <c r="C77" s="292" t="s">
        <v>19</v>
      </c>
      <c r="D77" s="292" t="s">
        <v>252</v>
      </c>
      <c r="E77" s="18" t="s">
        <v>19</v>
      </c>
      <c r="F77" s="293">
        <v>30.059999999999999</v>
      </c>
      <c r="G77" s="39"/>
      <c r="H77" s="45"/>
    </row>
    <row r="78" s="2" customFormat="1" ht="16.8" customHeight="1">
      <c r="A78" s="39"/>
      <c r="B78" s="45"/>
      <c r="C78" s="292" t="s">
        <v>19</v>
      </c>
      <c r="D78" s="292" t="s">
        <v>253</v>
      </c>
      <c r="E78" s="18" t="s">
        <v>19</v>
      </c>
      <c r="F78" s="293">
        <v>27.809999999999999</v>
      </c>
      <c r="G78" s="39"/>
      <c r="H78" s="45"/>
    </row>
    <row r="79" s="2" customFormat="1" ht="16.8" customHeight="1">
      <c r="A79" s="39"/>
      <c r="B79" s="45"/>
      <c r="C79" s="292" t="s">
        <v>99</v>
      </c>
      <c r="D79" s="292" t="s">
        <v>174</v>
      </c>
      <c r="E79" s="18" t="s">
        <v>19</v>
      </c>
      <c r="F79" s="293">
        <v>57.869999999999997</v>
      </c>
      <c r="G79" s="39"/>
      <c r="H79" s="45"/>
    </row>
    <row r="80" s="2" customFormat="1" ht="16.8" customHeight="1">
      <c r="A80" s="39"/>
      <c r="B80" s="45"/>
      <c r="C80" s="294" t="s">
        <v>1613</v>
      </c>
      <c r="D80" s="39"/>
      <c r="E80" s="39"/>
      <c r="F80" s="39"/>
      <c r="G80" s="39"/>
      <c r="H80" s="45"/>
    </row>
    <row r="81" s="2" customFormat="1" ht="16.8" customHeight="1">
      <c r="A81" s="39"/>
      <c r="B81" s="45"/>
      <c r="C81" s="292" t="s">
        <v>367</v>
      </c>
      <c r="D81" s="292" t="s">
        <v>1630</v>
      </c>
      <c r="E81" s="18" t="s">
        <v>101</v>
      </c>
      <c r="F81" s="293">
        <v>57.869999999999997</v>
      </c>
      <c r="G81" s="39"/>
      <c r="H81" s="45"/>
    </row>
    <row r="82" s="2" customFormat="1" ht="16.8" customHeight="1">
      <c r="A82" s="39"/>
      <c r="B82" s="45"/>
      <c r="C82" s="292" t="s">
        <v>320</v>
      </c>
      <c r="D82" s="292" t="s">
        <v>1621</v>
      </c>
      <c r="E82" s="18" t="s">
        <v>101</v>
      </c>
      <c r="F82" s="293">
        <v>834.601</v>
      </c>
      <c r="G82" s="39"/>
      <c r="H82" s="45"/>
    </row>
    <row r="83" s="2" customFormat="1" ht="16.8" customHeight="1">
      <c r="A83" s="39"/>
      <c r="B83" s="45"/>
      <c r="C83" s="288" t="s">
        <v>112</v>
      </c>
      <c r="D83" s="289" t="s">
        <v>113</v>
      </c>
      <c r="E83" s="290" t="s">
        <v>101</v>
      </c>
      <c r="F83" s="291">
        <v>290.27499999999998</v>
      </c>
      <c r="G83" s="39"/>
      <c r="H83" s="45"/>
    </row>
    <row r="84" s="2" customFormat="1" ht="16.8" customHeight="1">
      <c r="A84" s="39"/>
      <c r="B84" s="45"/>
      <c r="C84" s="292" t="s">
        <v>19</v>
      </c>
      <c r="D84" s="292" t="s">
        <v>339</v>
      </c>
      <c r="E84" s="18" t="s">
        <v>19</v>
      </c>
      <c r="F84" s="293">
        <v>68.573999999999998</v>
      </c>
      <c r="G84" s="39"/>
      <c r="H84" s="45"/>
    </row>
    <row r="85" s="2" customFormat="1" ht="16.8" customHeight="1">
      <c r="A85" s="39"/>
      <c r="B85" s="45"/>
      <c r="C85" s="292" t="s">
        <v>19</v>
      </c>
      <c r="D85" s="292" t="s">
        <v>325</v>
      </c>
      <c r="E85" s="18" t="s">
        <v>19</v>
      </c>
      <c r="F85" s="293">
        <v>-9.7040000000000006</v>
      </c>
      <c r="G85" s="39"/>
      <c r="H85" s="45"/>
    </row>
    <row r="86" s="2" customFormat="1" ht="16.8" customHeight="1">
      <c r="A86" s="39"/>
      <c r="B86" s="45"/>
      <c r="C86" s="292" t="s">
        <v>19</v>
      </c>
      <c r="D86" s="292" t="s">
        <v>340</v>
      </c>
      <c r="E86" s="18" t="s">
        <v>19</v>
      </c>
      <c r="F86" s="293">
        <v>81.829999999999998</v>
      </c>
      <c r="G86" s="39"/>
      <c r="H86" s="45"/>
    </row>
    <row r="87" s="2" customFormat="1" ht="16.8" customHeight="1">
      <c r="A87" s="39"/>
      <c r="B87" s="45"/>
      <c r="C87" s="292" t="s">
        <v>19</v>
      </c>
      <c r="D87" s="292" t="s">
        <v>326</v>
      </c>
      <c r="E87" s="18" t="s">
        <v>19</v>
      </c>
      <c r="F87" s="293">
        <v>-13.51</v>
      </c>
      <c r="G87" s="39"/>
      <c r="H87" s="45"/>
    </row>
    <row r="88" s="2" customFormat="1" ht="16.8" customHeight="1">
      <c r="A88" s="39"/>
      <c r="B88" s="45"/>
      <c r="C88" s="292" t="s">
        <v>19</v>
      </c>
      <c r="D88" s="292" t="s">
        <v>254</v>
      </c>
      <c r="E88" s="18" t="s">
        <v>19</v>
      </c>
      <c r="F88" s="293">
        <v>0</v>
      </c>
      <c r="G88" s="39"/>
      <c r="H88" s="45"/>
    </row>
    <row r="89" s="2" customFormat="1" ht="16.8" customHeight="1">
      <c r="A89" s="39"/>
      <c r="B89" s="45"/>
      <c r="C89" s="292" t="s">
        <v>19</v>
      </c>
      <c r="D89" s="292" t="s">
        <v>341</v>
      </c>
      <c r="E89" s="18" t="s">
        <v>19</v>
      </c>
      <c r="F89" s="293">
        <v>98.703000000000003</v>
      </c>
      <c r="G89" s="39"/>
      <c r="H89" s="45"/>
    </row>
    <row r="90" s="2" customFormat="1" ht="16.8" customHeight="1">
      <c r="A90" s="39"/>
      <c r="B90" s="45"/>
      <c r="C90" s="292" t="s">
        <v>19</v>
      </c>
      <c r="D90" s="292" t="s">
        <v>342</v>
      </c>
      <c r="E90" s="18" t="s">
        <v>19</v>
      </c>
      <c r="F90" s="293">
        <v>69.394000000000005</v>
      </c>
      <c r="G90" s="39"/>
      <c r="H90" s="45"/>
    </row>
    <row r="91" s="2" customFormat="1" ht="16.8" customHeight="1">
      <c r="A91" s="39"/>
      <c r="B91" s="45"/>
      <c r="C91" s="292" t="s">
        <v>19</v>
      </c>
      <c r="D91" s="292" t="s">
        <v>327</v>
      </c>
      <c r="E91" s="18" t="s">
        <v>19</v>
      </c>
      <c r="F91" s="293">
        <v>-5.0119999999999996</v>
      </c>
      <c r="G91" s="39"/>
      <c r="H91" s="45"/>
    </row>
    <row r="92" s="2" customFormat="1" ht="16.8" customHeight="1">
      <c r="A92" s="39"/>
      <c r="B92" s="45"/>
      <c r="C92" s="292" t="s">
        <v>112</v>
      </c>
      <c r="D92" s="292" t="s">
        <v>174</v>
      </c>
      <c r="E92" s="18" t="s">
        <v>19</v>
      </c>
      <c r="F92" s="293">
        <v>290.27499999999998</v>
      </c>
      <c r="G92" s="39"/>
      <c r="H92" s="45"/>
    </row>
    <row r="93" s="2" customFormat="1" ht="16.8" customHeight="1">
      <c r="A93" s="39"/>
      <c r="B93" s="45"/>
      <c r="C93" s="294" t="s">
        <v>1613</v>
      </c>
      <c r="D93" s="39"/>
      <c r="E93" s="39"/>
      <c r="F93" s="39"/>
      <c r="G93" s="39"/>
      <c r="H93" s="45"/>
    </row>
    <row r="94" s="2" customFormat="1" ht="16.8" customHeight="1">
      <c r="A94" s="39"/>
      <c r="B94" s="45"/>
      <c r="C94" s="292" t="s">
        <v>336</v>
      </c>
      <c r="D94" s="292" t="s">
        <v>1618</v>
      </c>
      <c r="E94" s="18" t="s">
        <v>101</v>
      </c>
      <c r="F94" s="293">
        <v>290.27499999999998</v>
      </c>
      <c r="G94" s="39"/>
      <c r="H94" s="45"/>
    </row>
    <row r="95" s="2" customFormat="1" ht="16.8" customHeight="1">
      <c r="A95" s="39"/>
      <c r="B95" s="45"/>
      <c r="C95" s="292" t="s">
        <v>320</v>
      </c>
      <c r="D95" s="292" t="s">
        <v>1621</v>
      </c>
      <c r="E95" s="18" t="s">
        <v>101</v>
      </c>
      <c r="F95" s="293">
        <v>834.601</v>
      </c>
      <c r="G95" s="39"/>
      <c r="H95" s="45"/>
    </row>
    <row r="96" s="2" customFormat="1" ht="16.8" customHeight="1">
      <c r="A96" s="39"/>
      <c r="B96" s="45"/>
      <c r="C96" s="288" t="s">
        <v>95</v>
      </c>
      <c r="D96" s="289" t="s">
        <v>96</v>
      </c>
      <c r="E96" s="290" t="s">
        <v>97</v>
      </c>
      <c r="F96" s="291">
        <v>186.5</v>
      </c>
      <c r="G96" s="39"/>
      <c r="H96" s="45"/>
    </row>
    <row r="97" s="2" customFormat="1" ht="16.8" customHeight="1">
      <c r="A97" s="39"/>
      <c r="B97" s="45"/>
      <c r="C97" s="292" t="s">
        <v>19</v>
      </c>
      <c r="D97" s="292" t="s">
        <v>540</v>
      </c>
      <c r="E97" s="18" t="s">
        <v>19</v>
      </c>
      <c r="F97" s="293">
        <v>186.5</v>
      </c>
      <c r="G97" s="39"/>
      <c r="H97" s="45"/>
    </row>
    <row r="98" s="2" customFormat="1" ht="16.8" customHeight="1">
      <c r="A98" s="39"/>
      <c r="B98" s="45"/>
      <c r="C98" s="292" t="s">
        <v>95</v>
      </c>
      <c r="D98" s="292" t="s">
        <v>174</v>
      </c>
      <c r="E98" s="18" t="s">
        <v>19</v>
      </c>
      <c r="F98" s="293">
        <v>186.5</v>
      </c>
      <c r="G98" s="39"/>
      <c r="H98" s="45"/>
    </row>
    <row r="99" s="2" customFormat="1" ht="16.8" customHeight="1">
      <c r="A99" s="39"/>
      <c r="B99" s="45"/>
      <c r="C99" s="294" t="s">
        <v>1613</v>
      </c>
      <c r="D99" s="39"/>
      <c r="E99" s="39"/>
      <c r="F99" s="39"/>
      <c r="G99" s="39"/>
      <c r="H99" s="45"/>
    </row>
    <row r="100" s="2" customFormat="1" ht="16.8" customHeight="1">
      <c r="A100" s="39"/>
      <c r="B100" s="45"/>
      <c r="C100" s="292" t="s">
        <v>537</v>
      </c>
      <c r="D100" s="292" t="s">
        <v>1631</v>
      </c>
      <c r="E100" s="18" t="s">
        <v>97</v>
      </c>
      <c r="F100" s="293">
        <v>373</v>
      </c>
      <c r="G100" s="39"/>
      <c r="H100" s="45"/>
    </row>
    <row r="101" s="2" customFormat="1" ht="16.8" customHeight="1">
      <c r="A101" s="39"/>
      <c r="B101" s="45"/>
      <c r="C101" s="292" t="s">
        <v>246</v>
      </c>
      <c r="D101" s="292" t="s">
        <v>1616</v>
      </c>
      <c r="E101" s="18" t="s">
        <v>101</v>
      </c>
      <c r="F101" s="293">
        <v>497.34100000000001</v>
      </c>
      <c r="G101" s="39"/>
      <c r="H101" s="45"/>
    </row>
    <row r="102" s="2" customFormat="1" ht="16.8" customHeight="1">
      <c r="A102" s="39"/>
      <c r="B102" s="45"/>
      <c r="C102" s="292" t="s">
        <v>367</v>
      </c>
      <c r="D102" s="292" t="s">
        <v>1630</v>
      </c>
      <c r="E102" s="18" t="s">
        <v>101</v>
      </c>
      <c r="F102" s="293">
        <v>57.869999999999997</v>
      </c>
      <c r="G102" s="39"/>
      <c r="H102" s="45"/>
    </row>
    <row r="103" s="2" customFormat="1" ht="16.8" customHeight="1">
      <c r="A103" s="39"/>
      <c r="B103" s="45"/>
      <c r="C103" s="288" t="s">
        <v>109</v>
      </c>
      <c r="D103" s="289" t="s">
        <v>110</v>
      </c>
      <c r="E103" s="290" t="s">
        <v>101</v>
      </c>
      <c r="F103" s="291">
        <v>58.5</v>
      </c>
      <c r="G103" s="39"/>
      <c r="H103" s="45"/>
    </row>
    <row r="104" s="2" customFormat="1" ht="16.8" customHeight="1">
      <c r="A104" s="39"/>
      <c r="B104" s="45"/>
      <c r="C104" s="292" t="s">
        <v>19</v>
      </c>
      <c r="D104" s="292" t="s">
        <v>229</v>
      </c>
      <c r="E104" s="18" t="s">
        <v>19</v>
      </c>
      <c r="F104" s="293">
        <v>58.5</v>
      </c>
      <c r="G104" s="39"/>
      <c r="H104" s="45"/>
    </row>
    <row r="105" s="2" customFormat="1" ht="16.8" customHeight="1">
      <c r="A105" s="39"/>
      <c r="B105" s="45"/>
      <c r="C105" s="292" t="s">
        <v>109</v>
      </c>
      <c r="D105" s="292" t="s">
        <v>174</v>
      </c>
      <c r="E105" s="18" t="s">
        <v>19</v>
      </c>
      <c r="F105" s="293">
        <v>58.5</v>
      </c>
      <c r="G105" s="39"/>
      <c r="H105" s="45"/>
    </row>
    <row r="106" s="2" customFormat="1" ht="16.8" customHeight="1">
      <c r="A106" s="39"/>
      <c r="B106" s="45"/>
      <c r="C106" s="294" t="s">
        <v>1613</v>
      </c>
      <c r="D106" s="39"/>
      <c r="E106" s="39"/>
      <c r="F106" s="39"/>
      <c r="G106" s="39"/>
      <c r="H106" s="45"/>
    </row>
    <row r="107" s="2" customFormat="1" ht="16.8" customHeight="1">
      <c r="A107" s="39"/>
      <c r="B107" s="45"/>
      <c r="C107" s="292" t="s">
        <v>226</v>
      </c>
      <c r="D107" s="292" t="s">
        <v>1632</v>
      </c>
      <c r="E107" s="18" t="s">
        <v>101</v>
      </c>
      <c r="F107" s="293">
        <v>23.399999999999999</v>
      </c>
      <c r="G107" s="39"/>
      <c r="H107" s="45"/>
    </row>
    <row r="108" s="2" customFormat="1" ht="16.8" customHeight="1">
      <c r="A108" s="39"/>
      <c r="B108" s="45"/>
      <c r="C108" s="292" t="s">
        <v>221</v>
      </c>
      <c r="D108" s="292" t="s">
        <v>1633</v>
      </c>
      <c r="E108" s="18" t="s">
        <v>101</v>
      </c>
      <c r="F108" s="293">
        <v>5.8499999999999996</v>
      </c>
      <c r="G108" s="39"/>
      <c r="H108" s="45"/>
    </row>
    <row r="109" s="2" customFormat="1" ht="16.8" customHeight="1">
      <c r="A109" s="39"/>
      <c r="B109" s="45"/>
      <c r="C109" s="292" t="s">
        <v>232</v>
      </c>
      <c r="D109" s="292" t="s">
        <v>1634</v>
      </c>
      <c r="E109" s="18" t="s">
        <v>101</v>
      </c>
      <c r="F109" s="293">
        <v>20.475000000000001</v>
      </c>
      <c r="G109" s="39"/>
      <c r="H109" s="45"/>
    </row>
    <row r="110" s="2" customFormat="1" ht="16.8" customHeight="1">
      <c r="A110" s="39"/>
      <c r="B110" s="45"/>
      <c r="C110" s="292" t="s">
        <v>236</v>
      </c>
      <c r="D110" s="292" t="s">
        <v>1635</v>
      </c>
      <c r="E110" s="18" t="s">
        <v>101</v>
      </c>
      <c r="F110" s="293">
        <v>8.7750000000000004</v>
      </c>
      <c r="G110" s="39"/>
      <c r="H110" s="45"/>
    </row>
    <row r="111" s="2" customFormat="1" ht="16.8" customHeight="1">
      <c r="A111" s="39"/>
      <c r="B111" s="45"/>
      <c r="C111" s="292" t="s">
        <v>320</v>
      </c>
      <c r="D111" s="292" t="s">
        <v>1621</v>
      </c>
      <c r="E111" s="18" t="s">
        <v>101</v>
      </c>
      <c r="F111" s="293">
        <v>834.601</v>
      </c>
      <c r="G111" s="39"/>
      <c r="H111" s="45"/>
    </row>
    <row r="112" s="2" customFormat="1" ht="16.8" customHeight="1">
      <c r="A112" s="39"/>
      <c r="B112" s="45"/>
      <c r="C112" s="288" t="s">
        <v>49</v>
      </c>
      <c r="D112" s="289" t="s">
        <v>104</v>
      </c>
      <c r="E112" s="290" t="s">
        <v>101</v>
      </c>
      <c r="F112" s="291">
        <v>1243.3530000000001</v>
      </c>
      <c r="G112" s="39"/>
      <c r="H112" s="45"/>
    </row>
    <row r="113" s="2" customFormat="1" ht="16.8" customHeight="1">
      <c r="A113" s="39"/>
      <c r="B113" s="45"/>
      <c r="C113" s="292" t="s">
        <v>19</v>
      </c>
      <c r="D113" s="292" t="s">
        <v>249</v>
      </c>
      <c r="E113" s="18" t="s">
        <v>19</v>
      </c>
      <c r="F113" s="293">
        <v>203.43600000000001</v>
      </c>
      <c r="G113" s="39"/>
      <c r="H113" s="45"/>
    </row>
    <row r="114" s="2" customFormat="1" ht="16.8" customHeight="1">
      <c r="A114" s="39"/>
      <c r="B114" s="45"/>
      <c r="C114" s="292" t="s">
        <v>19</v>
      </c>
      <c r="D114" s="292" t="s">
        <v>250</v>
      </c>
      <c r="E114" s="18" t="s">
        <v>19</v>
      </c>
      <c r="F114" s="293">
        <v>219.77199999999999</v>
      </c>
      <c r="G114" s="39"/>
      <c r="H114" s="45"/>
    </row>
    <row r="115" s="2" customFormat="1" ht="16.8" customHeight="1">
      <c r="A115" s="39"/>
      <c r="B115" s="45"/>
      <c r="C115" s="292" t="s">
        <v>19</v>
      </c>
      <c r="D115" s="292" t="s">
        <v>251</v>
      </c>
      <c r="E115" s="18" t="s">
        <v>19</v>
      </c>
      <c r="F115" s="293">
        <v>0</v>
      </c>
      <c r="G115" s="39"/>
      <c r="H115" s="45"/>
    </row>
    <row r="116" s="2" customFormat="1" ht="16.8" customHeight="1">
      <c r="A116" s="39"/>
      <c r="B116" s="45"/>
      <c r="C116" s="292" t="s">
        <v>19</v>
      </c>
      <c r="D116" s="292" t="s">
        <v>252</v>
      </c>
      <c r="E116" s="18" t="s">
        <v>19</v>
      </c>
      <c r="F116" s="293">
        <v>30.059999999999999</v>
      </c>
      <c r="G116" s="39"/>
      <c r="H116" s="45"/>
    </row>
    <row r="117" s="2" customFormat="1" ht="16.8" customHeight="1">
      <c r="A117" s="39"/>
      <c r="B117" s="45"/>
      <c r="C117" s="292" t="s">
        <v>19</v>
      </c>
      <c r="D117" s="292" t="s">
        <v>253</v>
      </c>
      <c r="E117" s="18" t="s">
        <v>19</v>
      </c>
      <c r="F117" s="293">
        <v>27.809999999999999</v>
      </c>
      <c r="G117" s="39"/>
      <c r="H117" s="45"/>
    </row>
    <row r="118" s="2" customFormat="1" ht="16.8" customHeight="1">
      <c r="A118" s="39"/>
      <c r="B118" s="45"/>
      <c r="C118" s="292" t="s">
        <v>19</v>
      </c>
      <c r="D118" s="292" t="s">
        <v>254</v>
      </c>
      <c r="E118" s="18" t="s">
        <v>19</v>
      </c>
      <c r="F118" s="293">
        <v>0</v>
      </c>
      <c r="G118" s="39"/>
      <c r="H118" s="45"/>
    </row>
    <row r="119" s="2" customFormat="1" ht="16.8" customHeight="1">
      <c r="A119" s="39"/>
      <c r="B119" s="45"/>
      <c r="C119" s="292" t="s">
        <v>19</v>
      </c>
      <c r="D119" s="292" t="s">
        <v>255</v>
      </c>
      <c r="E119" s="18" t="s">
        <v>19</v>
      </c>
      <c r="F119" s="293">
        <v>429.90600000000001</v>
      </c>
      <c r="G119" s="39"/>
      <c r="H119" s="45"/>
    </row>
    <row r="120" s="2" customFormat="1" ht="16.8" customHeight="1">
      <c r="A120" s="39"/>
      <c r="B120" s="45"/>
      <c r="C120" s="292" t="s">
        <v>19</v>
      </c>
      <c r="D120" s="292" t="s">
        <v>256</v>
      </c>
      <c r="E120" s="18" t="s">
        <v>19</v>
      </c>
      <c r="F120" s="293">
        <v>247.29300000000001</v>
      </c>
      <c r="G120" s="39"/>
      <c r="H120" s="45"/>
    </row>
    <row r="121" s="2" customFormat="1" ht="16.8" customHeight="1">
      <c r="A121" s="39"/>
      <c r="B121" s="45"/>
      <c r="C121" s="292" t="s">
        <v>19</v>
      </c>
      <c r="D121" s="292" t="s">
        <v>257</v>
      </c>
      <c r="E121" s="18" t="s">
        <v>19</v>
      </c>
      <c r="F121" s="293">
        <v>0</v>
      </c>
      <c r="G121" s="39"/>
      <c r="H121" s="45"/>
    </row>
    <row r="122" s="2" customFormat="1" ht="16.8" customHeight="1">
      <c r="A122" s="39"/>
      <c r="B122" s="45"/>
      <c r="C122" s="292" t="s">
        <v>19</v>
      </c>
      <c r="D122" s="292" t="s">
        <v>258</v>
      </c>
      <c r="E122" s="18" t="s">
        <v>19</v>
      </c>
      <c r="F122" s="293">
        <v>66.325999999999993</v>
      </c>
      <c r="G122" s="39"/>
      <c r="H122" s="45"/>
    </row>
    <row r="123" s="2" customFormat="1" ht="16.8" customHeight="1">
      <c r="A123" s="39"/>
      <c r="B123" s="45"/>
      <c r="C123" s="292" t="s">
        <v>19</v>
      </c>
      <c r="D123" s="292" t="s">
        <v>259</v>
      </c>
      <c r="E123" s="18" t="s">
        <v>19</v>
      </c>
      <c r="F123" s="293">
        <v>0</v>
      </c>
      <c r="G123" s="39"/>
      <c r="H123" s="45"/>
    </row>
    <row r="124" s="2" customFormat="1" ht="16.8" customHeight="1">
      <c r="A124" s="39"/>
      <c r="B124" s="45"/>
      <c r="C124" s="292" t="s">
        <v>19</v>
      </c>
      <c r="D124" s="292" t="s">
        <v>260</v>
      </c>
      <c r="E124" s="18" t="s">
        <v>19</v>
      </c>
      <c r="F124" s="293">
        <v>18.75</v>
      </c>
      <c r="G124" s="39"/>
      <c r="H124" s="45"/>
    </row>
    <row r="125" s="2" customFormat="1" ht="16.8" customHeight="1">
      <c r="A125" s="39"/>
      <c r="B125" s="45"/>
      <c r="C125" s="292" t="s">
        <v>49</v>
      </c>
      <c r="D125" s="292" t="s">
        <v>174</v>
      </c>
      <c r="E125" s="18" t="s">
        <v>19</v>
      </c>
      <c r="F125" s="293">
        <v>1243.3530000000001</v>
      </c>
      <c r="G125" s="39"/>
      <c r="H125" s="45"/>
    </row>
    <row r="126" s="2" customFormat="1" ht="16.8" customHeight="1">
      <c r="A126" s="39"/>
      <c r="B126" s="45"/>
      <c r="C126" s="294" t="s">
        <v>1613</v>
      </c>
      <c r="D126" s="39"/>
      <c r="E126" s="39"/>
      <c r="F126" s="39"/>
      <c r="G126" s="39"/>
      <c r="H126" s="45"/>
    </row>
    <row r="127" s="2" customFormat="1" ht="16.8" customHeight="1">
      <c r="A127" s="39"/>
      <c r="B127" s="45"/>
      <c r="C127" s="292" t="s">
        <v>246</v>
      </c>
      <c r="D127" s="292" t="s">
        <v>1616</v>
      </c>
      <c r="E127" s="18" t="s">
        <v>101</v>
      </c>
      <c r="F127" s="293">
        <v>497.34100000000001</v>
      </c>
      <c r="G127" s="39"/>
      <c r="H127" s="45"/>
    </row>
    <row r="128" s="2" customFormat="1" ht="16.8" customHeight="1">
      <c r="A128" s="39"/>
      <c r="B128" s="45"/>
      <c r="C128" s="292" t="s">
        <v>241</v>
      </c>
      <c r="D128" s="292" t="s">
        <v>1636</v>
      </c>
      <c r="E128" s="18" t="s">
        <v>101</v>
      </c>
      <c r="F128" s="293">
        <v>124.33499999999999</v>
      </c>
      <c r="G128" s="39"/>
      <c r="H128" s="45"/>
    </row>
    <row r="129" s="2" customFormat="1" ht="16.8" customHeight="1">
      <c r="A129" s="39"/>
      <c r="B129" s="45"/>
      <c r="C129" s="292" t="s">
        <v>263</v>
      </c>
      <c r="D129" s="292" t="s">
        <v>1637</v>
      </c>
      <c r="E129" s="18" t="s">
        <v>101</v>
      </c>
      <c r="F129" s="293">
        <v>435.17399999999998</v>
      </c>
      <c r="G129" s="39"/>
      <c r="H129" s="45"/>
    </row>
    <row r="130" s="2" customFormat="1" ht="16.8" customHeight="1">
      <c r="A130" s="39"/>
      <c r="B130" s="45"/>
      <c r="C130" s="292" t="s">
        <v>268</v>
      </c>
      <c r="D130" s="292" t="s">
        <v>1638</v>
      </c>
      <c r="E130" s="18" t="s">
        <v>101</v>
      </c>
      <c r="F130" s="293">
        <v>186.50299999999999</v>
      </c>
      <c r="G130" s="39"/>
      <c r="H130" s="45"/>
    </row>
    <row r="131" s="2" customFormat="1" ht="16.8" customHeight="1">
      <c r="A131" s="39"/>
      <c r="B131" s="45"/>
      <c r="C131" s="292" t="s">
        <v>286</v>
      </c>
      <c r="D131" s="292" t="s">
        <v>1639</v>
      </c>
      <c r="E131" s="18" t="s">
        <v>101</v>
      </c>
      <c r="F131" s="293">
        <v>621.67700000000002</v>
      </c>
      <c r="G131" s="39"/>
      <c r="H131" s="45"/>
    </row>
    <row r="132" s="2" customFormat="1" ht="16.8" customHeight="1">
      <c r="A132" s="39"/>
      <c r="B132" s="45"/>
      <c r="C132" s="292" t="s">
        <v>291</v>
      </c>
      <c r="D132" s="292" t="s">
        <v>1640</v>
      </c>
      <c r="E132" s="18" t="s">
        <v>101</v>
      </c>
      <c r="F132" s="293">
        <v>621.67700000000002</v>
      </c>
      <c r="G132" s="39"/>
      <c r="H132" s="45"/>
    </row>
    <row r="133" s="2" customFormat="1" ht="16.8" customHeight="1">
      <c r="A133" s="39"/>
      <c r="B133" s="45"/>
      <c r="C133" s="292" t="s">
        <v>295</v>
      </c>
      <c r="D133" s="292" t="s">
        <v>1641</v>
      </c>
      <c r="E133" s="18" t="s">
        <v>101</v>
      </c>
      <c r="F133" s="293">
        <v>621.67700000000002</v>
      </c>
      <c r="G133" s="39"/>
      <c r="H133" s="45"/>
    </row>
    <row r="134" s="2" customFormat="1" ht="16.8" customHeight="1">
      <c r="A134" s="39"/>
      <c r="B134" s="45"/>
      <c r="C134" s="292" t="s">
        <v>300</v>
      </c>
      <c r="D134" s="292" t="s">
        <v>1642</v>
      </c>
      <c r="E134" s="18" t="s">
        <v>101</v>
      </c>
      <c r="F134" s="293">
        <v>621.67700000000002</v>
      </c>
      <c r="G134" s="39"/>
      <c r="H134" s="45"/>
    </row>
    <row r="135" s="2" customFormat="1" ht="16.8" customHeight="1">
      <c r="A135" s="39"/>
      <c r="B135" s="45"/>
      <c r="C135" s="292" t="s">
        <v>304</v>
      </c>
      <c r="D135" s="292" t="s">
        <v>1643</v>
      </c>
      <c r="E135" s="18" t="s">
        <v>101</v>
      </c>
      <c r="F135" s="293">
        <v>621.67700000000002</v>
      </c>
      <c r="G135" s="39"/>
      <c r="H135" s="45"/>
    </row>
    <row r="136" s="2" customFormat="1" ht="16.8" customHeight="1">
      <c r="A136" s="39"/>
      <c r="B136" s="45"/>
      <c r="C136" s="292" t="s">
        <v>309</v>
      </c>
      <c r="D136" s="292" t="s">
        <v>1644</v>
      </c>
      <c r="E136" s="18" t="s">
        <v>101</v>
      </c>
      <c r="F136" s="293">
        <v>621.67700000000002</v>
      </c>
      <c r="G136" s="39"/>
      <c r="H136" s="45"/>
    </row>
    <row r="137" s="2" customFormat="1" ht="16.8" customHeight="1">
      <c r="A137" s="39"/>
      <c r="B137" s="45"/>
      <c r="C137" s="292" t="s">
        <v>313</v>
      </c>
      <c r="D137" s="292" t="s">
        <v>1645</v>
      </c>
      <c r="E137" s="18" t="s">
        <v>315</v>
      </c>
      <c r="F137" s="293">
        <v>1989.365</v>
      </c>
      <c r="G137" s="39"/>
      <c r="H137" s="45"/>
    </row>
    <row r="138" s="2" customFormat="1" ht="16.8" customHeight="1">
      <c r="A138" s="39"/>
      <c r="B138" s="45"/>
      <c r="C138" s="292" t="s">
        <v>320</v>
      </c>
      <c r="D138" s="292" t="s">
        <v>1621</v>
      </c>
      <c r="E138" s="18" t="s">
        <v>101</v>
      </c>
      <c r="F138" s="293">
        <v>834.601</v>
      </c>
      <c r="G138" s="39"/>
      <c r="H138" s="45"/>
    </row>
    <row r="139" s="2" customFormat="1" ht="26.4" customHeight="1">
      <c r="A139" s="39"/>
      <c r="B139" s="45"/>
      <c r="C139" s="287" t="s">
        <v>1646</v>
      </c>
      <c r="D139" s="287" t="s">
        <v>87</v>
      </c>
      <c r="E139" s="39"/>
      <c r="F139" s="39"/>
      <c r="G139" s="39"/>
      <c r="H139" s="45"/>
    </row>
    <row r="140" s="2" customFormat="1" ht="16.8" customHeight="1">
      <c r="A140" s="39"/>
      <c r="B140" s="45"/>
      <c r="C140" s="288" t="s">
        <v>106</v>
      </c>
      <c r="D140" s="289" t="s">
        <v>107</v>
      </c>
      <c r="E140" s="290" t="s">
        <v>97</v>
      </c>
      <c r="F140" s="291">
        <v>14.5</v>
      </c>
      <c r="G140" s="39"/>
      <c r="H140" s="45"/>
    </row>
    <row r="141" s="2" customFormat="1" ht="16.8" customHeight="1">
      <c r="A141" s="39"/>
      <c r="B141" s="45"/>
      <c r="C141" s="292" t="s">
        <v>19</v>
      </c>
      <c r="D141" s="292" t="s">
        <v>844</v>
      </c>
      <c r="E141" s="18" t="s">
        <v>19</v>
      </c>
      <c r="F141" s="293">
        <v>14.5</v>
      </c>
      <c r="G141" s="39"/>
      <c r="H141" s="45"/>
    </row>
    <row r="142" s="2" customFormat="1" ht="16.8" customHeight="1">
      <c r="A142" s="39"/>
      <c r="B142" s="45"/>
      <c r="C142" s="292" t="s">
        <v>106</v>
      </c>
      <c r="D142" s="292" t="s">
        <v>174</v>
      </c>
      <c r="E142" s="18" t="s">
        <v>19</v>
      </c>
      <c r="F142" s="293">
        <v>14.5</v>
      </c>
      <c r="G142" s="39"/>
      <c r="H142" s="45"/>
    </row>
    <row r="143" s="2" customFormat="1" ht="16.8" customHeight="1">
      <c r="A143" s="39"/>
      <c r="B143" s="45"/>
      <c r="C143" s="294" t="s">
        <v>1613</v>
      </c>
      <c r="D143" s="39"/>
      <c r="E143" s="39"/>
      <c r="F143" s="39"/>
      <c r="G143" s="39"/>
      <c r="H143" s="45"/>
    </row>
    <row r="144" s="2" customFormat="1" ht="16.8" customHeight="1">
      <c r="A144" s="39"/>
      <c r="B144" s="45"/>
      <c r="C144" s="292" t="s">
        <v>411</v>
      </c>
      <c r="D144" s="292" t="s">
        <v>1614</v>
      </c>
      <c r="E144" s="18" t="s">
        <v>97</v>
      </c>
      <c r="F144" s="293">
        <v>14.5</v>
      </c>
      <c r="G144" s="39"/>
      <c r="H144" s="45"/>
    </row>
    <row r="145" s="2" customFormat="1" ht="16.8" customHeight="1">
      <c r="A145" s="39"/>
      <c r="B145" s="45"/>
      <c r="C145" s="292" t="s">
        <v>759</v>
      </c>
      <c r="D145" s="292" t="s">
        <v>1647</v>
      </c>
      <c r="E145" s="18" t="s">
        <v>167</v>
      </c>
      <c r="F145" s="293">
        <v>15.949999999999999</v>
      </c>
      <c r="G145" s="39"/>
      <c r="H145" s="45"/>
    </row>
    <row r="146" s="2" customFormat="1" ht="16.8" customHeight="1">
      <c r="A146" s="39"/>
      <c r="B146" s="45"/>
      <c r="C146" s="292" t="s">
        <v>798</v>
      </c>
      <c r="D146" s="292" t="s">
        <v>1648</v>
      </c>
      <c r="E146" s="18" t="s">
        <v>101</v>
      </c>
      <c r="F146" s="293">
        <v>38.777999999999999</v>
      </c>
      <c r="G146" s="39"/>
      <c r="H146" s="45"/>
    </row>
    <row r="147" s="2" customFormat="1" ht="16.8" customHeight="1">
      <c r="A147" s="39"/>
      <c r="B147" s="45"/>
      <c r="C147" s="292" t="s">
        <v>273</v>
      </c>
      <c r="D147" s="292" t="s">
        <v>1617</v>
      </c>
      <c r="E147" s="18" t="s">
        <v>167</v>
      </c>
      <c r="F147" s="293">
        <v>174.84</v>
      </c>
      <c r="G147" s="39"/>
      <c r="H147" s="45"/>
    </row>
    <row r="148" s="2" customFormat="1" ht="16.8" customHeight="1">
      <c r="A148" s="39"/>
      <c r="B148" s="45"/>
      <c r="C148" s="292" t="s">
        <v>336</v>
      </c>
      <c r="D148" s="292" t="s">
        <v>1618</v>
      </c>
      <c r="E148" s="18" t="s">
        <v>101</v>
      </c>
      <c r="F148" s="293">
        <v>20.869</v>
      </c>
      <c r="G148" s="39"/>
      <c r="H148" s="45"/>
    </row>
    <row r="149" s="2" customFormat="1" ht="16.8" customHeight="1">
      <c r="A149" s="39"/>
      <c r="B149" s="45"/>
      <c r="C149" s="292" t="s">
        <v>372</v>
      </c>
      <c r="D149" s="292" t="s">
        <v>1619</v>
      </c>
      <c r="E149" s="18" t="s">
        <v>101</v>
      </c>
      <c r="F149" s="293">
        <v>7.8339999999999996</v>
      </c>
      <c r="G149" s="39"/>
      <c r="H149" s="45"/>
    </row>
    <row r="150" s="2" customFormat="1" ht="16.8" customHeight="1">
      <c r="A150" s="39"/>
      <c r="B150" s="45"/>
      <c r="C150" s="288" t="s">
        <v>754</v>
      </c>
      <c r="D150" s="289" t="s">
        <v>755</v>
      </c>
      <c r="E150" s="290" t="s">
        <v>97</v>
      </c>
      <c r="F150" s="291">
        <v>25.399999999999999</v>
      </c>
      <c r="G150" s="39"/>
      <c r="H150" s="45"/>
    </row>
    <row r="151" s="2" customFormat="1" ht="16.8" customHeight="1">
      <c r="A151" s="39"/>
      <c r="B151" s="45"/>
      <c r="C151" s="292" t="s">
        <v>19</v>
      </c>
      <c r="D151" s="292" t="s">
        <v>756</v>
      </c>
      <c r="E151" s="18" t="s">
        <v>19</v>
      </c>
      <c r="F151" s="293">
        <v>25.399999999999999</v>
      </c>
      <c r="G151" s="39"/>
      <c r="H151" s="45"/>
    </row>
    <row r="152" s="2" customFormat="1" ht="16.8" customHeight="1">
      <c r="A152" s="39"/>
      <c r="B152" s="45"/>
      <c r="C152" s="292" t="s">
        <v>754</v>
      </c>
      <c r="D152" s="292" t="s">
        <v>174</v>
      </c>
      <c r="E152" s="18" t="s">
        <v>19</v>
      </c>
      <c r="F152" s="293">
        <v>25.399999999999999</v>
      </c>
      <c r="G152" s="39"/>
      <c r="H152" s="45"/>
    </row>
    <row r="153" s="2" customFormat="1" ht="16.8" customHeight="1">
      <c r="A153" s="39"/>
      <c r="B153" s="45"/>
      <c r="C153" s="294" t="s">
        <v>1613</v>
      </c>
      <c r="D153" s="39"/>
      <c r="E153" s="39"/>
      <c r="F153" s="39"/>
      <c r="G153" s="39"/>
      <c r="H153" s="45"/>
    </row>
    <row r="154" s="2" customFormat="1" ht="16.8" customHeight="1">
      <c r="A154" s="39"/>
      <c r="B154" s="45"/>
      <c r="C154" s="292" t="s">
        <v>847</v>
      </c>
      <c r="D154" s="292" t="s">
        <v>1649</v>
      </c>
      <c r="E154" s="18" t="s">
        <v>97</v>
      </c>
      <c r="F154" s="293">
        <v>25.399999999999999</v>
      </c>
      <c r="G154" s="39"/>
      <c r="H154" s="45"/>
    </row>
    <row r="155" s="2" customFormat="1" ht="16.8" customHeight="1">
      <c r="A155" s="39"/>
      <c r="B155" s="45"/>
      <c r="C155" s="292" t="s">
        <v>765</v>
      </c>
      <c r="D155" s="292" t="s">
        <v>1650</v>
      </c>
      <c r="E155" s="18" t="s">
        <v>167</v>
      </c>
      <c r="F155" s="293">
        <v>27.940000000000001</v>
      </c>
      <c r="G155" s="39"/>
      <c r="H155" s="45"/>
    </row>
    <row r="156" s="2" customFormat="1" ht="16.8" customHeight="1">
      <c r="A156" s="39"/>
      <c r="B156" s="45"/>
      <c r="C156" s="292" t="s">
        <v>798</v>
      </c>
      <c r="D156" s="292" t="s">
        <v>1648</v>
      </c>
      <c r="E156" s="18" t="s">
        <v>101</v>
      </c>
      <c r="F156" s="293">
        <v>38.777999999999999</v>
      </c>
      <c r="G156" s="39"/>
      <c r="H156" s="45"/>
    </row>
    <row r="157" s="2" customFormat="1" ht="16.8" customHeight="1">
      <c r="A157" s="39"/>
      <c r="B157" s="45"/>
      <c r="C157" s="292" t="s">
        <v>273</v>
      </c>
      <c r="D157" s="292" t="s">
        <v>1617</v>
      </c>
      <c r="E157" s="18" t="s">
        <v>167</v>
      </c>
      <c r="F157" s="293">
        <v>174.84</v>
      </c>
      <c r="G157" s="39"/>
      <c r="H157" s="45"/>
    </row>
    <row r="158" s="2" customFormat="1" ht="16.8" customHeight="1">
      <c r="A158" s="39"/>
      <c r="B158" s="45"/>
      <c r="C158" s="292" t="s">
        <v>320</v>
      </c>
      <c r="D158" s="292" t="s">
        <v>1621</v>
      </c>
      <c r="E158" s="18" t="s">
        <v>101</v>
      </c>
      <c r="F158" s="293">
        <v>80.216999999999999</v>
      </c>
      <c r="G158" s="39"/>
      <c r="H158" s="45"/>
    </row>
    <row r="159" s="2" customFormat="1" ht="16.8" customHeight="1">
      <c r="A159" s="39"/>
      <c r="B159" s="45"/>
      <c r="C159" s="292" t="s">
        <v>336</v>
      </c>
      <c r="D159" s="292" t="s">
        <v>1618</v>
      </c>
      <c r="E159" s="18" t="s">
        <v>101</v>
      </c>
      <c r="F159" s="293">
        <v>20.869</v>
      </c>
      <c r="G159" s="39"/>
      <c r="H159" s="45"/>
    </row>
    <row r="160" s="2" customFormat="1" ht="16.8" customHeight="1">
      <c r="A160" s="39"/>
      <c r="B160" s="45"/>
      <c r="C160" s="292" t="s">
        <v>350</v>
      </c>
      <c r="D160" s="292" t="s">
        <v>1624</v>
      </c>
      <c r="E160" s="18" t="s">
        <v>97</v>
      </c>
      <c r="F160" s="293">
        <v>25.399999999999999</v>
      </c>
      <c r="G160" s="39"/>
      <c r="H160" s="45"/>
    </row>
    <row r="161" s="2" customFormat="1" ht="16.8" customHeight="1">
      <c r="A161" s="39"/>
      <c r="B161" s="45"/>
      <c r="C161" s="292" t="s">
        <v>354</v>
      </c>
      <c r="D161" s="292" t="s">
        <v>1625</v>
      </c>
      <c r="E161" s="18" t="s">
        <v>97</v>
      </c>
      <c r="F161" s="293">
        <v>50.799999999999997</v>
      </c>
      <c r="G161" s="39"/>
      <c r="H161" s="45"/>
    </row>
    <row r="162" s="2" customFormat="1" ht="16.8" customHeight="1">
      <c r="A162" s="39"/>
      <c r="B162" s="45"/>
      <c r="C162" s="292" t="s">
        <v>372</v>
      </c>
      <c r="D162" s="292" t="s">
        <v>1619</v>
      </c>
      <c r="E162" s="18" t="s">
        <v>101</v>
      </c>
      <c r="F162" s="293">
        <v>7.8339999999999996</v>
      </c>
      <c r="G162" s="39"/>
      <c r="H162" s="45"/>
    </row>
    <row r="163" s="2" customFormat="1" ht="16.8" customHeight="1">
      <c r="A163" s="39"/>
      <c r="B163" s="45"/>
      <c r="C163" s="292" t="s">
        <v>560</v>
      </c>
      <c r="D163" s="292" t="s">
        <v>1626</v>
      </c>
      <c r="E163" s="18" t="s">
        <v>97</v>
      </c>
      <c r="F163" s="293">
        <v>25.399999999999999</v>
      </c>
      <c r="G163" s="39"/>
      <c r="H163" s="45"/>
    </row>
    <row r="164" s="2" customFormat="1" ht="16.8" customHeight="1">
      <c r="A164" s="39"/>
      <c r="B164" s="45"/>
      <c r="C164" s="292" t="s">
        <v>636</v>
      </c>
      <c r="D164" s="292" t="s">
        <v>1627</v>
      </c>
      <c r="E164" s="18" t="s">
        <v>97</v>
      </c>
      <c r="F164" s="293">
        <v>50.799999999999997</v>
      </c>
      <c r="G164" s="39"/>
      <c r="H164" s="45"/>
    </row>
    <row r="165" s="2" customFormat="1" ht="16.8" customHeight="1">
      <c r="A165" s="39"/>
      <c r="B165" s="45"/>
      <c r="C165" s="288" t="s">
        <v>116</v>
      </c>
      <c r="D165" s="289" t="s">
        <v>117</v>
      </c>
      <c r="E165" s="290" t="s">
        <v>101</v>
      </c>
      <c r="F165" s="291">
        <v>7.8339999999999996</v>
      </c>
      <c r="G165" s="39"/>
      <c r="H165" s="45"/>
    </row>
    <row r="166" s="2" customFormat="1" ht="16.8" customHeight="1">
      <c r="A166" s="39"/>
      <c r="B166" s="45"/>
      <c r="C166" s="292" t="s">
        <v>19</v>
      </c>
      <c r="D166" s="292" t="s">
        <v>838</v>
      </c>
      <c r="E166" s="18" t="s">
        <v>19</v>
      </c>
      <c r="F166" s="293">
        <v>4.1909999999999998</v>
      </c>
      <c r="G166" s="39"/>
      <c r="H166" s="45"/>
    </row>
    <row r="167" s="2" customFormat="1" ht="16.8" customHeight="1">
      <c r="A167" s="39"/>
      <c r="B167" s="45"/>
      <c r="C167" s="292" t="s">
        <v>19</v>
      </c>
      <c r="D167" s="292" t="s">
        <v>254</v>
      </c>
      <c r="E167" s="18" t="s">
        <v>19</v>
      </c>
      <c r="F167" s="293">
        <v>0</v>
      </c>
      <c r="G167" s="39"/>
      <c r="H167" s="45"/>
    </row>
    <row r="168" s="2" customFormat="1" ht="16.8" customHeight="1">
      <c r="A168" s="39"/>
      <c r="B168" s="45"/>
      <c r="C168" s="292" t="s">
        <v>19</v>
      </c>
      <c r="D168" s="292" t="s">
        <v>377</v>
      </c>
      <c r="E168" s="18" t="s">
        <v>19</v>
      </c>
      <c r="F168" s="293">
        <v>2.3929999999999998</v>
      </c>
      <c r="G168" s="39"/>
      <c r="H168" s="45"/>
    </row>
    <row r="169" s="2" customFormat="1" ht="16.8" customHeight="1">
      <c r="A169" s="39"/>
      <c r="B169" s="45"/>
      <c r="C169" s="292" t="s">
        <v>19</v>
      </c>
      <c r="D169" s="292" t="s">
        <v>379</v>
      </c>
      <c r="E169" s="18" t="s">
        <v>19</v>
      </c>
      <c r="F169" s="293">
        <v>0</v>
      </c>
      <c r="G169" s="39"/>
      <c r="H169" s="45"/>
    </row>
    <row r="170" s="2" customFormat="1" ht="16.8" customHeight="1">
      <c r="A170" s="39"/>
      <c r="B170" s="45"/>
      <c r="C170" s="292" t="s">
        <v>19</v>
      </c>
      <c r="D170" s="292" t="s">
        <v>839</v>
      </c>
      <c r="E170" s="18" t="s">
        <v>19</v>
      </c>
      <c r="F170" s="293">
        <v>1.25</v>
      </c>
      <c r="G170" s="39"/>
      <c r="H170" s="45"/>
    </row>
    <row r="171" s="2" customFormat="1" ht="16.8" customHeight="1">
      <c r="A171" s="39"/>
      <c r="B171" s="45"/>
      <c r="C171" s="292" t="s">
        <v>116</v>
      </c>
      <c r="D171" s="292" t="s">
        <v>174</v>
      </c>
      <c r="E171" s="18" t="s">
        <v>19</v>
      </c>
      <c r="F171" s="293">
        <v>7.8339999999999996</v>
      </c>
      <c r="G171" s="39"/>
      <c r="H171" s="45"/>
    </row>
    <row r="172" s="2" customFormat="1" ht="16.8" customHeight="1">
      <c r="A172" s="39"/>
      <c r="B172" s="45"/>
      <c r="C172" s="294" t="s">
        <v>1613</v>
      </c>
      <c r="D172" s="39"/>
      <c r="E172" s="39"/>
      <c r="F172" s="39"/>
      <c r="G172" s="39"/>
      <c r="H172" s="45"/>
    </row>
    <row r="173" s="2" customFormat="1" ht="16.8" customHeight="1">
      <c r="A173" s="39"/>
      <c r="B173" s="45"/>
      <c r="C173" s="292" t="s">
        <v>372</v>
      </c>
      <c r="D173" s="292" t="s">
        <v>1619</v>
      </c>
      <c r="E173" s="18" t="s">
        <v>101</v>
      </c>
      <c r="F173" s="293">
        <v>7.8339999999999996</v>
      </c>
      <c r="G173" s="39"/>
      <c r="H173" s="45"/>
    </row>
    <row r="174" s="2" customFormat="1" ht="16.8" customHeight="1">
      <c r="A174" s="39"/>
      <c r="B174" s="45"/>
      <c r="C174" s="292" t="s">
        <v>320</v>
      </c>
      <c r="D174" s="292" t="s">
        <v>1621</v>
      </c>
      <c r="E174" s="18" t="s">
        <v>101</v>
      </c>
      <c r="F174" s="293">
        <v>80.216999999999999</v>
      </c>
      <c r="G174" s="39"/>
      <c r="H174" s="45"/>
    </row>
    <row r="175" s="2" customFormat="1" ht="16.8" customHeight="1">
      <c r="A175" s="39"/>
      <c r="B175" s="45"/>
      <c r="C175" s="288" t="s">
        <v>944</v>
      </c>
      <c r="D175" s="289" t="s">
        <v>639</v>
      </c>
      <c r="E175" s="290" t="s">
        <v>97</v>
      </c>
      <c r="F175" s="291">
        <v>25.399999999999999</v>
      </c>
      <c r="G175" s="39"/>
      <c r="H175" s="45"/>
    </row>
    <row r="176" s="2" customFormat="1" ht="16.8" customHeight="1">
      <c r="A176" s="39"/>
      <c r="B176" s="45"/>
      <c r="C176" s="288" t="s">
        <v>112</v>
      </c>
      <c r="D176" s="289" t="s">
        <v>113</v>
      </c>
      <c r="E176" s="290" t="s">
        <v>101</v>
      </c>
      <c r="F176" s="291">
        <v>20.869</v>
      </c>
      <c r="G176" s="39"/>
      <c r="H176" s="45"/>
    </row>
    <row r="177" s="2" customFormat="1" ht="16.8" customHeight="1">
      <c r="A177" s="39"/>
      <c r="B177" s="45"/>
      <c r="C177" s="292" t="s">
        <v>19</v>
      </c>
      <c r="D177" s="292" t="s">
        <v>831</v>
      </c>
      <c r="E177" s="18" t="s">
        <v>19</v>
      </c>
      <c r="F177" s="293">
        <v>15.367000000000001</v>
      </c>
      <c r="G177" s="39"/>
      <c r="H177" s="45"/>
    </row>
    <row r="178" s="2" customFormat="1" ht="16.8" customHeight="1">
      <c r="A178" s="39"/>
      <c r="B178" s="45"/>
      <c r="C178" s="292" t="s">
        <v>19</v>
      </c>
      <c r="D178" s="292" t="s">
        <v>827</v>
      </c>
      <c r="E178" s="18" t="s">
        <v>19</v>
      </c>
      <c r="F178" s="293">
        <v>-1.6759999999999999</v>
      </c>
      <c r="G178" s="39"/>
      <c r="H178" s="45"/>
    </row>
    <row r="179" s="2" customFormat="1" ht="16.8" customHeight="1">
      <c r="A179" s="39"/>
      <c r="B179" s="45"/>
      <c r="C179" s="292" t="s">
        <v>19</v>
      </c>
      <c r="D179" s="292" t="s">
        <v>254</v>
      </c>
      <c r="E179" s="18" t="s">
        <v>19</v>
      </c>
      <c r="F179" s="293">
        <v>0</v>
      </c>
      <c r="G179" s="39"/>
      <c r="H179" s="45"/>
    </row>
    <row r="180" s="2" customFormat="1" ht="16.8" customHeight="1">
      <c r="A180" s="39"/>
      <c r="B180" s="45"/>
      <c r="C180" s="292" t="s">
        <v>19</v>
      </c>
      <c r="D180" s="292" t="s">
        <v>341</v>
      </c>
      <c r="E180" s="18" t="s">
        <v>19</v>
      </c>
      <c r="F180" s="293">
        <v>7.1779999999999999</v>
      </c>
      <c r="G180" s="39"/>
      <c r="H180" s="45"/>
    </row>
    <row r="181" s="2" customFormat="1" ht="16.8" customHeight="1">
      <c r="A181" s="39"/>
      <c r="B181" s="45"/>
      <c r="C181" s="292" t="s">
        <v>112</v>
      </c>
      <c r="D181" s="292" t="s">
        <v>174</v>
      </c>
      <c r="E181" s="18" t="s">
        <v>19</v>
      </c>
      <c r="F181" s="293">
        <v>20.869</v>
      </c>
      <c r="G181" s="39"/>
      <c r="H181" s="45"/>
    </row>
    <row r="182" s="2" customFormat="1" ht="16.8" customHeight="1">
      <c r="A182" s="39"/>
      <c r="B182" s="45"/>
      <c r="C182" s="294" t="s">
        <v>1613</v>
      </c>
      <c r="D182" s="39"/>
      <c r="E182" s="39"/>
      <c r="F182" s="39"/>
      <c r="G182" s="39"/>
      <c r="H182" s="45"/>
    </row>
    <row r="183" s="2" customFormat="1" ht="16.8" customHeight="1">
      <c r="A183" s="39"/>
      <c r="B183" s="45"/>
      <c r="C183" s="292" t="s">
        <v>336</v>
      </c>
      <c r="D183" s="292" t="s">
        <v>1618</v>
      </c>
      <c r="E183" s="18" t="s">
        <v>101</v>
      </c>
      <c r="F183" s="293">
        <v>20.869</v>
      </c>
      <c r="G183" s="39"/>
      <c r="H183" s="45"/>
    </row>
    <row r="184" s="2" customFormat="1" ht="16.8" customHeight="1">
      <c r="A184" s="39"/>
      <c r="B184" s="45"/>
      <c r="C184" s="292" t="s">
        <v>320</v>
      </c>
      <c r="D184" s="292" t="s">
        <v>1621</v>
      </c>
      <c r="E184" s="18" t="s">
        <v>101</v>
      </c>
      <c r="F184" s="293">
        <v>80.216999999999999</v>
      </c>
      <c r="G184" s="39"/>
      <c r="H184" s="45"/>
    </row>
    <row r="185" s="2" customFormat="1" ht="16.8" customHeight="1">
      <c r="A185" s="39"/>
      <c r="B185" s="45"/>
      <c r="C185" s="288" t="s">
        <v>109</v>
      </c>
      <c r="D185" s="289" t="s">
        <v>110</v>
      </c>
      <c r="E185" s="290" t="s">
        <v>101</v>
      </c>
      <c r="F185" s="291">
        <v>13.65</v>
      </c>
      <c r="G185" s="39"/>
      <c r="H185" s="45"/>
    </row>
    <row r="186" s="2" customFormat="1" ht="16.8" customHeight="1">
      <c r="A186" s="39"/>
      <c r="B186" s="45"/>
      <c r="C186" s="292" t="s">
        <v>19</v>
      </c>
      <c r="D186" s="292" t="s">
        <v>792</v>
      </c>
      <c r="E186" s="18" t="s">
        <v>19</v>
      </c>
      <c r="F186" s="293">
        <v>13.65</v>
      </c>
      <c r="G186" s="39"/>
      <c r="H186" s="45"/>
    </row>
    <row r="187" s="2" customFormat="1" ht="16.8" customHeight="1">
      <c r="A187" s="39"/>
      <c r="B187" s="45"/>
      <c r="C187" s="292" t="s">
        <v>109</v>
      </c>
      <c r="D187" s="292" t="s">
        <v>174</v>
      </c>
      <c r="E187" s="18" t="s">
        <v>19</v>
      </c>
      <c r="F187" s="293">
        <v>13.65</v>
      </c>
      <c r="G187" s="39"/>
      <c r="H187" s="45"/>
    </row>
    <row r="188" s="2" customFormat="1" ht="16.8" customHeight="1">
      <c r="A188" s="39"/>
      <c r="B188" s="45"/>
      <c r="C188" s="294" t="s">
        <v>1613</v>
      </c>
      <c r="D188" s="39"/>
      <c r="E188" s="39"/>
      <c r="F188" s="39"/>
      <c r="G188" s="39"/>
      <c r="H188" s="45"/>
    </row>
    <row r="189" s="2" customFormat="1" ht="16.8" customHeight="1">
      <c r="A189" s="39"/>
      <c r="B189" s="45"/>
      <c r="C189" s="292" t="s">
        <v>226</v>
      </c>
      <c r="D189" s="292" t="s">
        <v>1632</v>
      </c>
      <c r="E189" s="18" t="s">
        <v>101</v>
      </c>
      <c r="F189" s="293">
        <v>5.46</v>
      </c>
      <c r="G189" s="39"/>
      <c r="H189" s="45"/>
    </row>
    <row r="190" s="2" customFormat="1" ht="16.8" customHeight="1">
      <c r="A190" s="39"/>
      <c r="B190" s="45"/>
      <c r="C190" s="292" t="s">
        <v>221</v>
      </c>
      <c r="D190" s="292" t="s">
        <v>1633</v>
      </c>
      <c r="E190" s="18" t="s">
        <v>101</v>
      </c>
      <c r="F190" s="293">
        <v>1.365</v>
      </c>
      <c r="G190" s="39"/>
      <c r="H190" s="45"/>
    </row>
    <row r="191" s="2" customFormat="1" ht="16.8" customHeight="1">
      <c r="A191" s="39"/>
      <c r="B191" s="45"/>
      <c r="C191" s="292" t="s">
        <v>232</v>
      </c>
      <c r="D191" s="292" t="s">
        <v>1634</v>
      </c>
      <c r="E191" s="18" t="s">
        <v>101</v>
      </c>
      <c r="F191" s="293">
        <v>4.7779999999999996</v>
      </c>
      <c r="G191" s="39"/>
      <c r="H191" s="45"/>
    </row>
    <row r="192" s="2" customFormat="1" ht="16.8" customHeight="1">
      <c r="A192" s="39"/>
      <c r="B192" s="45"/>
      <c r="C192" s="292" t="s">
        <v>236</v>
      </c>
      <c r="D192" s="292" t="s">
        <v>1635</v>
      </c>
      <c r="E192" s="18" t="s">
        <v>101</v>
      </c>
      <c r="F192" s="293">
        <v>2.048</v>
      </c>
      <c r="G192" s="39"/>
      <c r="H192" s="45"/>
    </row>
    <row r="193" s="2" customFormat="1" ht="16.8" customHeight="1">
      <c r="A193" s="39"/>
      <c r="B193" s="45"/>
      <c r="C193" s="292" t="s">
        <v>320</v>
      </c>
      <c r="D193" s="292" t="s">
        <v>1621</v>
      </c>
      <c r="E193" s="18" t="s">
        <v>101</v>
      </c>
      <c r="F193" s="293">
        <v>80.216999999999999</v>
      </c>
      <c r="G193" s="39"/>
      <c r="H193" s="45"/>
    </row>
    <row r="194" s="2" customFormat="1" ht="16.8" customHeight="1">
      <c r="A194" s="39"/>
      <c r="B194" s="45"/>
      <c r="C194" s="288" t="s">
        <v>49</v>
      </c>
      <c r="D194" s="289" t="s">
        <v>104</v>
      </c>
      <c r="E194" s="290" t="s">
        <v>101</v>
      </c>
      <c r="F194" s="291">
        <v>96.945999999999998</v>
      </c>
      <c r="G194" s="39"/>
      <c r="H194" s="45"/>
    </row>
    <row r="195" s="2" customFormat="1" ht="16.8" customHeight="1">
      <c r="A195" s="39"/>
      <c r="B195" s="45"/>
      <c r="C195" s="292" t="s">
        <v>19</v>
      </c>
      <c r="D195" s="292" t="s">
        <v>801</v>
      </c>
      <c r="E195" s="18" t="s">
        <v>19</v>
      </c>
      <c r="F195" s="293">
        <v>52.527000000000001</v>
      </c>
      <c r="G195" s="39"/>
      <c r="H195" s="45"/>
    </row>
    <row r="196" s="2" customFormat="1" ht="16.8" customHeight="1">
      <c r="A196" s="39"/>
      <c r="B196" s="45"/>
      <c r="C196" s="292" t="s">
        <v>19</v>
      </c>
      <c r="D196" s="292" t="s">
        <v>254</v>
      </c>
      <c r="E196" s="18" t="s">
        <v>19</v>
      </c>
      <c r="F196" s="293">
        <v>0</v>
      </c>
      <c r="G196" s="39"/>
      <c r="H196" s="45"/>
    </row>
    <row r="197" s="2" customFormat="1" ht="16.8" customHeight="1">
      <c r="A197" s="39"/>
      <c r="B197" s="45"/>
      <c r="C197" s="292" t="s">
        <v>19</v>
      </c>
      <c r="D197" s="292" t="s">
        <v>802</v>
      </c>
      <c r="E197" s="18" t="s">
        <v>19</v>
      </c>
      <c r="F197" s="293">
        <v>26.477</v>
      </c>
      <c r="G197" s="39"/>
      <c r="H197" s="45"/>
    </row>
    <row r="198" s="2" customFormat="1" ht="16.8" customHeight="1">
      <c r="A198" s="39"/>
      <c r="B198" s="45"/>
      <c r="C198" s="292" t="s">
        <v>19</v>
      </c>
      <c r="D198" s="292" t="s">
        <v>257</v>
      </c>
      <c r="E198" s="18" t="s">
        <v>19</v>
      </c>
      <c r="F198" s="293">
        <v>0</v>
      </c>
      <c r="G198" s="39"/>
      <c r="H198" s="45"/>
    </row>
    <row r="199" s="2" customFormat="1" ht="16.8" customHeight="1">
      <c r="A199" s="39"/>
      <c r="B199" s="45"/>
      <c r="C199" s="292" t="s">
        <v>19</v>
      </c>
      <c r="D199" s="292" t="s">
        <v>803</v>
      </c>
      <c r="E199" s="18" t="s">
        <v>19</v>
      </c>
      <c r="F199" s="293">
        <v>17.942</v>
      </c>
      <c r="G199" s="39"/>
      <c r="H199" s="45"/>
    </row>
    <row r="200" s="2" customFormat="1" ht="16.8" customHeight="1">
      <c r="A200" s="39"/>
      <c r="B200" s="45"/>
      <c r="C200" s="292" t="s">
        <v>49</v>
      </c>
      <c r="D200" s="292" t="s">
        <v>174</v>
      </c>
      <c r="E200" s="18" t="s">
        <v>19</v>
      </c>
      <c r="F200" s="293">
        <v>96.945999999999998</v>
      </c>
      <c r="G200" s="39"/>
      <c r="H200" s="45"/>
    </row>
    <row r="201" s="2" customFormat="1" ht="16.8" customHeight="1">
      <c r="A201" s="39"/>
      <c r="B201" s="45"/>
      <c r="C201" s="294" t="s">
        <v>1613</v>
      </c>
      <c r="D201" s="39"/>
      <c r="E201" s="39"/>
      <c r="F201" s="39"/>
      <c r="G201" s="39"/>
      <c r="H201" s="45"/>
    </row>
    <row r="202" s="2" customFormat="1" ht="16.8" customHeight="1">
      <c r="A202" s="39"/>
      <c r="B202" s="45"/>
      <c r="C202" s="292" t="s">
        <v>798</v>
      </c>
      <c r="D202" s="292" t="s">
        <v>1648</v>
      </c>
      <c r="E202" s="18" t="s">
        <v>101</v>
      </c>
      <c r="F202" s="293">
        <v>38.777999999999999</v>
      </c>
      <c r="G202" s="39"/>
      <c r="H202" s="45"/>
    </row>
    <row r="203" s="2" customFormat="1" ht="16.8" customHeight="1">
      <c r="A203" s="39"/>
      <c r="B203" s="45"/>
      <c r="C203" s="292" t="s">
        <v>795</v>
      </c>
      <c r="D203" s="292" t="s">
        <v>1651</v>
      </c>
      <c r="E203" s="18" t="s">
        <v>101</v>
      </c>
      <c r="F203" s="293">
        <v>9.6950000000000003</v>
      </c>
      <c r="G203" s="39"/>
      <c r="H203" s="45"/>
    </row>
    <row r="204" s="2" customFormat="1" ht="16.8" customHeight="1">
      <c r="A204" s="39"/>
      <c r="B204" s="45"/>
      <c r="C204" s="292" t="s">
        <v>804</v>
      </c>
      <c r="D204" s="292" t="s">
        <v>1652</v>
      </c>
      <c r="E204" s="18" t="s">
        <v>101</v>
      </c>
      <c r="F204" s="293">
        <v>33.930999999999997</v>
      </c>
      <c r="G204" s="39"/>
      <c r="H204" s="45"/>
    </row>
    <row r="205" s="2" customFormat="1" ht="16.8" customHeight="1">
      <c r="A205" s="39"/>
      <c r="B205" s="45"/>
      <c r="C205" s="292" t="s">
        <v>807</v>
      </c>
      <c r="D205" s="292" t="s">
        <v>1653</v>
      </c>
      <c r="E205" s="18" t="s">
        <v>101</v>
      </c>
      <c r="F205" s="293">
        <v>14.542</v>
      </c>
      <c r="G205" s="39"/>
      <c r="H205" s="45"/>
    </row>
    <row r="206" s="2" customFormat="1" ht="16.8" customHeight="1">
      <c r="A206" s="39"/>
      <c r="B206" s="45"/>
      <c r="C206" s="292" t="s">
        <v>286</v>
      </c>
      <c r="D206" s="292" t="s">
        <v>1639</v>
      </c>
      <c r="E206" s="18" t="s">
        <v>101</v>
      </c>
      <c r="F206" s="293">
        <v>48.472999999999999</v>
      </c>
      <c r="G206" s="39"/>
      <c r="H206" s="45"/>
    </row>
    <row r="207" s="2" customFormat="1" ht="16.8" customHeight="1">
      <c r="A207" s="39"/>
      <c r="B207" s="45"/>
      <c r="C207" s="292" t="s">
        <v>291</v>
      </c>
      <c r="D207" s="292" t="s">
        <v>1640</v>
      </c>
      <c r="E207" s="18" t="s">
        <v>101</v>
      </c>
      <c r="F207" s="293">
        <v>48.472999999999999</v>
      </c>
      <c r="G207" s="39"/>
      <c r="H207" s="45"/>
    </row>
    <row r="208" s="2" customFormat="1" ht="16.8" customHeight="1">
      <c r="A208" s="39"/>
      <c r="B208" s="45"/>
      <c r="C208" s="292" t="s">
        <v>295</v>
      </c>
      <c r="D208" s="292" t="s">
        <v>1641</v>
      </c>
      <c r="E208" s="18" t="s">
        <v>101</v>
      </c>
      <c r="F208" s="293">
        <v>48.472999999999999</v>
      </c>
      <c r="G208" s="39"/>
      <c r="H208" s="45"/>
    </row>
    <row r="209" s="2" customFormat="1" ht="16.8" customHeight="1">
      <c r="A209" s="39"/>
      <c r="B209" s="45"/>
      <c r="C209" s="292" t="s">
        <v>300</v>
      </c>
      <c r="D209" s="292" t="s">
        <v>1642</v>
      </c>
      <c r="E209" s="18" t="s">
        <v>101</v>
      </c>
      <c r="F209" s="293">
        <v>48.472999999999999</v>
      </c>
      <c r="G209" s="39"/>
      <c r="H209" s="45"/>
    </row>
    <row r="210" s="2" customFormat="1" ht="16.8" customHeight="1">
      <c r="A210" s="39"/>
      <c r="B210" s="45"/>
      <c r="C210" s="292" t="s">
        <v>818</v>
      </c>
      <c r="D210" s="292" t="s">
        <v>1654</v>
      </c>
      <c r="E210" s="18" t="s">
        <v>101</v>
      </c>
      <c r="F210" s="293">
        <v>48.472999999999999</v>
      </c>
      <c r="G210" s="39"/>
      <c r="H210" s="45"/>
    </row>
    <row r="211" s="2" customFormat="1" ht="16.8" customHeight="1">
      <c r="A211" s="39"/>
      <c r="B211" s="45"/>
      <c r="C211" s="292" t="s">
        <v>821</v>
      </c>
      <c r="D211" s="292" t="s">
        <v>1655</v>
      </c>
      <c r="E211" s="18" t="s">
        <v>101</v>
      </c>
      <c r="F211" s="293">
        <v>48.472999999999999</v>
      </c>
      <c r="G211" s="39"/>
      <c r="H211" s="45"/>
    </row>
    <row r="212" s="2" customFormat="1" ht="16.8" customHeight="1">
      <c r="A212" s="39"/>
      <c r="B212" s="45"/>
      <c r="C212" s="292" t="s">
        <v>313</v>
      </c>
      <c r="D212" s="292" t="s">
        <v>1645</v>
      </c>
      <c r="E212" s="18" t="s">
        <v>315</v>
      </c>
      <c r="F212" s="293">
        <v>155.114</v>
      </c>
      <c r="G212" s="39"/>
      <c r="H212" s="45"/>
    </row>
    <row r="213" s="2" customFormat="1" ht="16.8" customHeight="1">
      <c r="A213" s="39"/>
      <c r="B213" s="45"/>
      <c r="C213" s="292" t="s">
        <v>320</v>
      </c>
      <c r="D213" s="292" t="s">
        <v>1621</v>
      </c>
      <c r="E213" s="18" t="s">
        <v>101</v>
      </c>
      <c r="F213" s="293">
        <v>80.216999999999999</v>
      </c>
      <c r="G213" s="39"/>
      <c r="H213" s="45"/>
    </row>
    <row r="214" s="2" customFormat="1" ht="26.4" customHeight="1">
      <c r="A214" s="39"/>
      <c r="B214" s="45"/>
      <c r="C214" s="287" t="s">
        <v>1656</v>
      </c>
      <c r="D214" s="287" t="s">
        <v>89</v>
      </c>
      <c r="E214" s="39"/>
      <c r="F214" s="39"/>
      <c r="G214" s="39"/>
      <c r="H214" s="45"/>
    </row>
    <row r="215" s="2" customFormat="1" ht="16.8" customHeight="1">
      <c r="A215" s="39"/>
      <c r="B215" s="45"/>
      <c r="C215" s="288" t="s">
        <v>116</v>
      </c>
      <c r="D215" s="289" t="s">
        <v>117</v>
      </c>
      <c r="E215" s="290" t="s">
        <v>101</v>
      </c>
      <c r="F215" s="291">
        <v>39.066000000000002</v>
      </c>
      <c r="G215" s="39"/>
      <c r="H215" s="45"/>
    </row>
    <row r="216" s="2" customFormat="1" ht="16.8" customHeight="1">
      <c r="A216" s="39"/>
      <c r="B216" s="45"/>
      <c r="C216" s="292" t="s">
        <v>19</v>
      </c>
      <c r="D216" s="292" t="s">
        <v>982</v>
      </c>
      <c r="E216" s="18" t="s">
        <v>19</v>
      </c>
      <c r="F216" s="293">
        <v>0</v>
      </c>
      <c r="G216" s="39"/>
      <c r="H216" s="45"/>
    </row>
    <row r="217" s="2" customFormat="1" ht="16.8" customHeight="1">
      <c r="A217" s="39"/>
      <c r="B217" s="45"/>
      <c r="C217" s="292" t="s">
        <v>19</v>
      </c>
      <c r="D217" s="292" t="s">
        <v>1034</v>
      </c>
      <c r="E217" s="18" t="s">
        <v>19</v>
      </c>
      <c r="F217" s="293">
        <v>1.2</v>
      </c>
      <c r="G217" s="39"/>
      <c r="H217" s="45"/>
    </row>
    <row r="218" s="2" customFormat="1" ht="16.8" customHeight="1">
      <c r="A218" s="39"/>
      <c r="B218" s="45"/>
      <c r="C218" s="292" t="s">
        <v>19</v>
      </c>
      <c r="D218" s="292" t="s">
        <v>1035</v>
      </c>
      <c r="E218" s="18" t="s">
        <v>19</v>
      </c>
      <c r="F218" s="293">
        <v>25.562999999999999</v>
      </c>
      <c r="G218" s="39"/>
      <c r="H218" s="45"/>
    </row>
    <row r="219" s="2" customFormat="1" ht="16.8" customHeight="1">
      <c r="A219" s="39"/>
      <c r="B219" s="45"/>
      <c r="C219" s="292" t="s">
        <v>19</v>
      </c>
      <c r="D219" s="292" t="s">
        <v>254</v>
      </c>
      <c r="E219" s="18" t="s">
        <v>19</v>
      </c>
      <c r="F219" s="293">
        <v>0</v>
      </c>
      <c r="G219" s="39"/>
      <c r="H219" s="45"/>
    </row>
    <row r="220" s="2" customFormat="1" ht="16.8" customHeight="1">
      <c r="A220" s="39"/>
      <c r="B220" s="45"/>
      <c r="C220" s="292" t="s">
        <v>19</v>
      </c>
      <c r="D220" s="292" t="s">
        <v>1036</v>
      </c>
      <c r="E220" s="18" t="s">
        <v>19</v>
      </c>
      <c r="F220" s="293">
        <v>3.645</v>
      </c>
      <c r="G220" s="39"/>
      <c r="H220" s="45"/>
    </row>
    <row r="221" s="2" customFormat="1" ht="16.8" customHeight="1">
      <c r="A221" s="39"/>
      <c r="B221" s="45"/>
      <c r="C221" s="292" t="s">
        <v>19</v>
      </c>
      <c r="D221" s="292" t="s">
        <v>1037</v>
      </c>
      <c r="E221" s="18" t="s">
        <v>19</v>
      </c>
      <c r="F221" s="293">
        <v>6.7229999999999999</v>
      </c>
      <c r="G221" s="39"/>
      <c r="H221" s="45"/>
    </row>
    <row r="222" s="2" customFormat="1" ht="16.8" customHeight="1">
      <c r="A222" s="39"/>
      <c r="B222" s="45"/>
      <c r="C222" s="292" t="s">
        <v>19</v>
      </c>
      <c r="D222" s="292" t="s">
        <v>1038</v>
      </c>
      <c r="E222" s="18" t="s">
        <v>19</v>
      </c>
      <c r="F222" s="293">
        <v>0.089999999999999997</v>
      </c>
      <c r="G222" s="39"/>
      <c r="H222" s="45"/>
    </row>
    <row r="223" s="2" customFormat="1" ht="16.8" customHeight="1">
      <c r="A223" s="39"/>
      <c r="B223" s="45"/>
      <c r="C223" s="292" t="s">
        <v>19</v>
      </c>
      <c r="D223" s="292" t="s">
        <v>1039</v>
      </c>
      <c r="E223" s="18" t="s">
        <v>19</v>
      </c>
      <c r="F223" s="293">
        <v>0.089999999999999997</v>
      </c>
      <c r="G223" s="39"/>
      <c r="H223" s="45"/>
    </row>
    <row r="224" s="2" customFormat="1" ht="16.8" customHeight="1">
      <c r="A224" s="39"/>
      <c r="B224" s="45"/>
      <c r="C224" s="292" t="s">
        <v>19</v>
      </c>
      <c r="D224" s="292" t="s">
        <v>1040</v>
      </c>
      <c r="E224" s="18" t="s">
        <v>19</v>
      </c>
      <c r="F224" s="293">
        <v>1.7549999999999999</v>
      </c>
      <c r="G224" s="39"/>
      <c r="H224" s="45"/>
    </row>
    <row r="225" s="2" customFormat="1" ht="16.8" customHeight="1">
      <c r="A225" s="39"/>
      <c r="B225" s="45"/>
      <c r="C225" s="292" t="s">
        <v>116</v>
      </c>
      <c r="D225" s="292" t="s">
        <v>174</v>
      </c>
      <c r="E225" s="18" t="s">
        <v>19</v>
      </c>
      <c r="F225" s="293">
        <v>39.066000000000002</v>
      </c>
      <c r="G225" s="39"/>
      <c r="H225" s="45"/>
    </row>
    <row r="226" s="2" customFormat="1" ht="16.8" customHeight="1">
      <c r="A226" s="39"/>
      <c r="B226" s="45"/>
      <c r="C226" s="294" t="s">
        <v>1613</v>
      </c>
      <c r="D226" s="39"/>
      <c r="E226" s="39"/>
      <c r="F226" s="39"/>
      <c r="G226" s="39"/>
      <c r="H226" s="45"/>
    </row>
    <row r="227" s="2" customFormat="1" ht="16.8" customHeight="1">
      <c r="A227" s="39"/>
      <c r="B227" s="45"/>
      <c r="C227" s="292" t="s">
        <v>372</v>
      </c>
      <c r="D227" s="292" t="s">
        <v>1619</v>
      </c>
      <c r="E227" s="18" t="s">
        <v>101</v>
      </c>
      <c r="F227" s="293">
        <v>39.066000000000002</v>
      </c>
      <c r="G227" s="39"/>
      <c r="H227" s="45"/>
    </row>
    <row r="228" s="2" customFormat="1" ht="16.8" customHeight="1">
      <c r="A228" s="39"/>
      <c r="B228" s="45"/>
      <c r="C228" s="292" t="s">
        <v>320</v>
      </c>
      <c r="D228" s="292" t="s">
        <v>1621</v>
      </c>
      <c r="E228" s="18" t="s">
        <v>101</v>
      </c>
      <c r="F228" s="293">
        <v>396.80700000000002</v>
      </c>
      <c r="G228" s="39"/>
      <c r="H228" s="45"/>
    </row>
    <row r="229" s="2" customFormat="1" ht="16.8" customHeight="1">
      <c r="A229" s="39"/>
      <c r="B229" s="45"/>
      <c r="C229" s="288" t="s">
        <v>931</v>
      </c>
      <c r="D229" s="289" t="s">
        <v>932</v>
      </c>
      <c r="E229" s="290" t="s">
        <v>97</v>
      </c>
      <c r="F229" s="291">
        <v>12</v>
      </c>
      <c r="G229" s="39"/>
      <c r="H229" s="45"/>
    </row>
    <row r="230" s="2" customFormat="1" ht="16.8" customHeight="1">
      <c r="A230" s="39"/>
      <c r="B230" s="45"/>
      <c r="C230" s="292" t="s">
        <v>19</v>
      </c>
      <c r="D230" s="292" t="s">
        <v>220</v>
      </c>
      <c r="E230" s="18" t="s">
        <v>19</v>
      </c>
      <c r="F230" s="293">
        <v>12</v>
      </c>
      <c r="G230" s="39"/>
      <c r="H230" s="45"/>
    </row>
    <row r="231" s="2" customFormat="1" ht="16.8" customHeight="1">
      <c r="A231" s="39"/>
      <c r="B231" s="45"/>
      <c r="C231" s="292" t="s">
        <v>931</v>
      </c>
      <c r="D231" s="292" t="s">
        <v>174</v>
      </c>
      <c r="E231" s="18" t="s">
        <v>19</v>
      </c>
      <c r="F231" s="293">
        <v>12</v>
      </c>
      <c r="G231" s="39"/>
      <c r="H231" s="45"/>
    </row>
    <row r="232" s="2" customFormat="1" ht="16.8" customHeight="1">
      <c r="A232" s="39"/>
      <c r="B232" s="45"/>
      <c r="C232" s="294" t="s">
        <v>1613</v>
      </c>
      <c r="D232" s="39"/>
      <c r="E232" s="39"/>
      <c r="F232" s="39"/>
      <c r="G232" s="39"/>
      <c r="H232" s="45"/>
    </row>
    <row r="233" s="2" customFormat="1" ht="16.8" customHeight="1">
      <c r="A233" s="39"/>
      <c r="B233" s="45"/>
      <c r="C233" s="292" t="s">
        <v>1057</v>
      </c>
      <c r="D233" s="292" t="s">
        <v>1657</v>
      </c>
      <c r="E233" s="18" t="s">
        <v>97</v>
      </c>
      <c r="F233" s="293">
        <v>12</v>
      </c>
      <c r="G233" s="39"/>
      <c r="H233" s="45"/>
    </row>
    <row r="234" s="2" customFormat="1" ht="16.8" customHeight="1">
      <c r="A234" s="39"/>
      <c r="B234" s="45"/>
      <c r="C234" s="292" t="s">
        <v>948</v>
      </c>
      <c r="D234" s="292" t="s">
        <v>1658</v>
      </c>
      <c r="E234" s="18" t="s">
        <v>167</v>
      </c>
      <c r="F234" s="293">
        <v>135.03</v>
      </c>
      <c r="G234" s="39"/>
      <c r="H234" s="45"/>
    </row>
    <row r="235" s="2" customFormat="1" ht="16.8" customHeight="1">
      <c r="A235" s="39"/>
      <c r="B235" s="45"/>
      <c r="C235" s="292" t="s">
        <v>979</v>
      </c>
      <c r="D235" s="292" t="s">
        <v>1659</v>
      </c>
      <c r="E235" s="18" t="s">
        <v>101</v>
      </c>
      <c r="F235" s="293">
        <v>276.65199999999999</v>
      </c>
      <c r="G235" s="39"/>
      <c r="H235" s="45"/>
    </row>
    <row r="236" s="2" customFormat="1" ht="16.8" customHeight="1">
      <c r="A236" s="39"/>
      <c r="B236" s="45"/>
      <c r="C236" s="292" t="s">
        <v>273</v>
      </c>
      <c r="D236" s="292" t="s">
        <v>1617</v>
      </c>
      <c r="E236" s="18" t="s">
        <v>167</v>
      </c>
      <c r="F236" s="293">
        <v>1081.483</v>
      </c>
      <c r="G236" s="39"/>
      <c r="H236" s="45"/>
    </row>
    <row r="237" s="2" customFormat="1" ht="16.8" customHeight="1">
      <c r="A237" s="39"/>
      <c r="B237" s="45"/>
      <c r="C237" s="292" t="s">
        <v>336</v>
      </c>
      <c r="D237" s="292" t="s">
        <v>1618</v>
      </c>
      <c r="E237" s="18" t="s">
        <v>101</v>
      </c>
      <c r="F237" s="293">
        <v>173.83699999999999</v>
      </c>
      <c r="G237" s="39"/>
      <c r="H237" s="45"/>
    </row>
    <row r="238" s="2" customFormat="1" ht="16.8" customHeight="1">
      <c r="A238" s="39"/>
      <c r="B238" s="45"/>
      <c r="C238" s="292" t="s">
        <v>372</v>
      </c>
      <c r="D238" s="292" t="s">
        <v>1619</v>
      </c>
      <c r="E238" s="18" t="s">
        <v>101</v>
      </c>
      <c r="F238" s="293">
        <v>39.066000000000002</v>
      </c>
      <c r="G238" s="39"/>
      <c r="H238" s="45"/>
    </row>
    <row r="239" s="2" customFormat="1" ht="16.8" customHeight="1">
      <c r="A239" s="39"/>
      <c r="B239" s="45"/>
      <c r="C239" s="292" t="s">
        <v>1262</v>
      </c>
      <c r="D239" s="292" t="s">
        <v>1660</v>
      </c>
      <c r="E239" s="18" t="s">
        <v>97</v>
      </c>
      <c r="F239" s="293">
        <v>12</v>
      </c>
      <c r="G239" s="39"/>
      <c r="H239" s="45"/>
    </row>
    <row r="240" s="2" customFormat="1" ht="16.8" customHeight="1">
      <c r="A240" s="39"/>
      <c r="B240" s="45"/>
      <c r="C240" s="292" t="s">
        <v>1265</v>
      </c>
      <c r="D240" s="292" t="s">
        <v>1266</v>
      </c>
      <c r="E240" s="18" t="s">
        <v>97</v>
      </c>
      <c r="F240" s="293">
        <v>12</v>
      </c>
      <c r="G240" s="39"/>
      <c r="H240" s="45"/>
    </row>
    <row r="241" s="2" customFormat="1" ht="16.8" customHeight="1">
      <c r="A241" s="39"/>
      <c r="B241" s="45"/>
      <c r="C241" s="288" t="s">
        <v>933</v>
      </c>
      <c r="D241" s="289" t="s">
        <v>934</v>
      </c>
      <c r="E241" s="290" t="s">
        <v>97</v>
      </c>
      <c r="F241" s="291">
        <v>255.63</v>
      </c>
      <c r="G241" s="39"/>
      <c r="H241" s="45"/>
    </row>
    <row r="242" s="2" customFormat="1" ht="16.8" customHeight="1">
      <c r="A242" s="39"/>
      <c r="B242" s="45"/>
      <c r="C242" s="292" t="s">
        <v>19</v>
      </c>
      <c r="D242" s="292" t="s">
        <v>935</v>
      </c>
      <c r="E242" s="18" t="s">
        <v>19</v>
      </c>
      <c r="F242" s="293">
        <v>255.63</v>
      </c>
      <c r="G242" s="39"/>
      <c r="H242" s="45"/>
    </row>
    <row r="243" s="2" customFormat="1" ht="16.8" customHeight="1">
      <c r="A243" s="39"/>
      <c r="B243" s="45"/>
      <c r="C243" s="292" t="s">
        <v>933</v>
      </c>
      <c r="D243" s="292" t="s">
        <v>174</v>
      </c>
      <c r="E243" s="18" t="s">
        <v>19</v>
      </c>
      <c r="F243" s="293">
        <v>255.63</v>
      </c>
      <c r="G243" s="39"/>
      <c r="H243" s="45"/>
    </row>
    <row r="244" s="2" customFormat="1" ht="16.8" customHeight="1">
      <c r="A244" s="39"/>
      <c r="B244" s="45"/>
      <c r="C244" s="294" t="s">
        <v>1613</v>
      </c>
      <c r="D244" s="39"/>
      <c r="E244" s="39"/>
      <c r="F244" s="39"/>
      <c r="G244" s="39"/>
      <c r="H244" s="45"/>
    </row>
    <row r="245" s="2" customFormat="1" ht="16.8" customHeight="1">
      <c r="A245" s="39"/>
      <c r="B245" s="45"/>
      <c r="C245" s="292" t="s">
        <v>1063</v>
      </c>
      <c r="D245" s="292" t="s">
        <v>1661</v>
      </c>
      <c r="E245" s="18" t="s">
        <v>97</v>
      </c>
      <c r="F245" s="293">
        <v>255.63</v>
      </c>
      <c r="G245" s="39"/>
      <c r="H245" s="45"/>
    </row>
    <row r="246" s="2" customFormat="1" ht="16.8" customHeight="1">
      <c r="A246" s="39"/>
      <c r="B246" s="45"/>
      <c r="C246" s="292" t="s">
        <v>979</v>
      </c>
      <c r="D246" s="292" t="s">
        <v>1659</v>
      </c>
      <c r="E246" s="18" t="s">
        <v>101</v>
      </c>
      <c r="F246" s="293">
        <v>276.65199999999999</v>
      </c>
      <c r="G246" s="39"/>
      <c r="H246" s="45"/>
    </row>
    <row r="247" s="2" customFormat="1" ht="16.8" customHeight="1">
      <c r="A247" s="39"/>
      <c r="B247" s="45"/>
      <c r="C247" s="292" t="s">
        <v>273</v>
      </c>
      <c r="D247" s="292" t="s">
        <v>1617</v>
      </c>
      <c r="E247" s="18" t="s">
        <v>167</v>
      </c>
      <c r="F247" s="293">
        <v>1081.483</v>
      </c>
      <c r="G247" s="39"/>
      <c r="H247" s="45"/>
    </row>
    <row r="248" s="2" customFormat="1" ht="16.8" customHeight="1">
      <c r="A248" s="39"/>
      <c r="B248" s="45"/>
      <c r="C248" s="292" t="s">
        <v>320</v>
      </c>
      <c r="D248" s="292" t="s">
        <v>1621</v>
      </c>
      <c r="E248" s="18" t="s">
        <v>101</v>
      </c>
      <c r="F248" s="293">
        <v>396.80700000000002</v>
      </c>
      <c r="G248" s="39"/>
      <c r="H248" s="45"/>
    </row>
    <row r="249" s="2" customFormat="1" ht="16.8" customHeight="1">
      <c r="A249" s="39"/>
      <c r="B249" s="45"/>
      <c r="C249" s="292" t="s">
        <v>336</v>
      </c>
      <c r="D249" s="292" t="s">
        <v>1618</v>
      </c>
      <c r="E249" s="18" t="s">
        <v>101</v>
      </c>
      <c r="F249" s="293">
        <v>173.83699999999999</v>
      </c>
      <c r="G249" s="39"/>
      <c r="H249" s="45"/>
    </row>
    <row r="250" s="2" customFormat="1" ht="16.8" customHeight="1">
      <c r="A250" s="39"/>
      <c r="B250" s="45"/>
      <c r="C250" s="292" t="s">
        <v>372</v>
      </c>
      <c r="D250" s="292" t="s">
        <v>1619</v>
      </c>
      <c r="E250" s="18" t="s">
        <v>101</v>
      </c>
      <c r="F250" s="293">
        <v>39.066000000000002</v>
      </c>
      <c r="G250" s="39"/>
      <c r="H250" s="45"/>
    </row>
    <row r="251" s="2" customFormat="1" ht="16.8" customHeight="1">
      <c r="A251" s="39"/>
      <c r="B251" s="45"/>
      <c r="C251" s="292" t="s">
        <v>560</v>
      </c>
      <c r="D251" s="292" t="s">
        <v>1626</v>
      </c>
      <c r="E251" s="18" t="s">
        <v>97</v>
      </c>
      <c r="F251" s="293">
        <v>255.63</v>
      </c>
      <c r="G251" s="39"/>
      <c r="H251" s="45"/>
    </row>
    <row r="252" s="2" customFormat="1" ht="16.8" customHeight="1">
      <c r="A252" s="39"/>
      <c r="B252" s="45"/>
      <c r="C252" s="292" t="s">
        <v>1272</v>
      </c>
      <c r="D252" s="292" t="s">
        <v>1662</v>
      </c>
      <c r="E252" s="18" t="s">
        <v>97</v>
      </c>
      <c r="F252" s="293">
        <v>255.63</v>
      </c>
      <c r="G252" s="39"/>
      <c r="H252" s="45"/>
    </row>
    <row r="253" s="2" customFormat="1" ht="16.8" customHeight="1">
      <c r="A253" s="39"/>
      <c r="B253" s="45"/>
      <c r="C253" s="292" t="s">
        <v>636</v>
      </c>
      <c r="D253" s="292" t="s">
        <v>1627</v>
      </c>
      <c r="E253" s="18" t="s">
        <v>97</v>
      </c>
      <c r="F253" s="293">
        <v>255.63</v>
      </c>
      <c r="G253" s="39"/>
      <c r="H253" s="45"/>
    </row>
    <row r="254" s="2" customFormat="1" ht="16.8" customHeight="1">
      <c r="A254" s="39"/>
      <c r="B254" s="45"/>
      <c r="C254" s="288" t="s">
        <v>944</v>
      </c>
      <c r="D254" s="289" t="s">
        <v>639</v>
      </c>
      <c r="E254" s="290" t="s">
        <v>97</v>
      </c>
      <c r="F254" s="291">
        <v>255.63</v>
      </c>
      <c r="G254" s="39"/>
      <c r="H254" s="45"/>
    </row>
    <row r="255" s="2" customFormat="1" ht="16.8" customHeight="1">
      <c r="A255" s="39"/>
      <c r="B255" s="45"/>
      <c r="C255" s="292" t="s">
        <v>19</v>
      </c>
      <c r="D255" s="292" t="s">
        <v>982</v>
      </c>
      <c r="E255" s="18" t="s">
        <v>19</v>
      </c>
      <c r="F255" s="293">
        <v>0</v>
      </c>
      <c r="G255" s="39"/>
      <c r="H255" s="45"/>
    </row>
    <row r="256" s="2" customFormat="1" ht="16.8" customHeight="1">
      <c r="A256" s="39"/>
      <c r="B256" s="45"/>
      <c r="C256" s="292" t="s">
        <v>19</v>
      </c>
      <c r="D256" s="292" t="s">
        <v>639</v>
      </c>
      <c r="E256" s="18" t="s">
        <v>19</v>
      </c>
      <c r="F256" s="293">
        <v>0</v>
      </c>
      <c r="G256" s="39"/>
      <c r="H256" s="45"/>
    </row>
    <row r="257" s="2" customFormat="1" ht="16.8" customHeight="1">
      <c r="A257" s="39"/>
      <c r="B257" s="45"/>
      <c r="C257" s="292" t="s">
        <v>19</v>
      </c>
      <c r="D257" s="292" t="s">
        <v>933</v>
      </c>
      <c r="E257" s="18" t="s">
        <v>19</v>
      </c>
      <c r="F257" s="293">
        <v>255.63</v>
      </c>
      <c r="G257" s="39"/>
      <c r="H257" s="45"/>
    </row>
    <row r="258" s="2" customFormat="1" ht="16.8" customHeight="1">
      <c r="A258" s="39"/>
      <c r="B258" s="45"/>
      <c r="C258" s="292" t="s">
        <v>944</v>
      </c>
      <c r="D258" s="292" t="s">
        <v>174</v>
      </c>
      <c r="E258" s="18" t="s">
        <v>19</v>
      </c>
      <c r="F258" s="293">
        <v>255.63</v>
      </c>
      <c r="G258" s="39"/>
      <c r="H258" s="45"/>
    </row>
    <row r="259" s="2" customFormat="1" ht="16.8" customHeight="1">
      <c r="A259" s="39"/>
      <c r="B259" s="45"/>
      <c r="C259" s="294" t="s">
        <v>1613</v>
      </c>
      <c r="D259" s="39"/>
      <c r="E259" s="39"/>
      <c r="F259" s="39"/>
      <c r="G259" s="39"/>
      <c r="H259" s="45"/>
    </row>
    <row r="260" s="2" customFormat="1" ht="16.8" customHeight="1">
      <c r="A260" s="39"/>
      <c r="B260" s="45"/>
      <c r="C260" s="292" t="s">
        <v>636</v>
      </c>
      <c r="D260" s="292" t="s">
        <v>1627</v>
      </c>
      <c r="E260" s="18" t="s">
        <v>97</v>
      </c>
      <c r="F260" s="293">
        <v>255.63</v>
      </c>
      <c r="G260" s="39"/>
      <c r="H260" s="45"/>
    </row>
    <row r="261" s="2" customFormat="1" ht="16.8" customHeight="1">
      <c r="A261" s="39"/>
      <c r="B261" s="45"/>
      <c r="C261" s="292" t="s">
        <v>179</v>
      </c>
      <c r="D261" s="292" t="s">
        <v>1623</v>
      </c>
      <c r="E261" s="18" t="s">
        <v>167</v>
      </c>
      <c r="F261" s="293">
        <v>255.63</v>
      </c>
      <c r="G261" s="39"/>
      <c r="H261" s="45"/>
    </row>
    <row r="262" s="2" customFormat="1" ht="16.8" customHeight="1">
      <c r="A262" s="39"/>
      <c r="B262" s="45"/>
      <c r="C262" s="288" t="s">
        <v>112</v>
      </c>
      <c r="D262" s="289" t="s">
        <v>113</v>
      </c>
      <c r="E262" s="290" t="s">
        <v>101</v>
      </c>
      <c r="F262" s="291">
        <v>173.83699999999999</v>
      </c>
      <c r="G262" s="39"/>
      <c r="H262" s="45"/>
    </row>
    <row r="263" s="2" customFormat="1" ht="16.8" customHeight="1">
      <c r="A263" s="39"/>
      <c r="B263" s="45"/>
      <c r="C263" s="292" t="s">
        <v>19</v>
      </c>
      <c r="D263" s="292" t="s">
        <v>982</v>
      </c>
      <c r="E263" s="18" t="s">
        <v>19</v>
      </c>
      <c r="F263" s="293">
        <v>0</v>
      </c>
      <c r="G263" s="39"/>
      <c r="H263" s="45"/>
    </row>
    <row r="264" s="2" customFormat="1" ht="16.8" customHeight="1">
      <c r="A264" s="39"/>
      <c r="B264" s="45"/>
      <c r="C264" s="292" t="s">
        <v>19</v>
      </c>
      <c r="D264" s="292" t="s">
        <v>1024</v>
      </c>
      <c r="E264" s="18" t="s">
        <v>19</v>
      </c>
      <c r="F264" s="293">
        <v>4.7999999999999998</v>
      </c>
      <c r="G264" s="39"/>
      <c r="H264" s="45"/>
    </row>
    <row r="265" s="2" customFormat="1" ht="16.8" customHeight="1">
      <c r="A265" s="39"/>
      <c r="B265" s="45"/>
      <c r="C265" s="292" t="s">
        <v>19</v>
      </c>
      <c r="D265" s="292" t="s">
        <v>1025</v>
      </c>
      <c r="E265" s="18" t="s">
        <v>19</v>
      </c>
      <c r="F265" s="293">
        <v>140.59700000000001</v>
      </c>
      <c r="G265" s="39"/>
      <c r="H265" s="45"/>
    </row>
    <row r="266" s="2" customFormat="1" ht="16.8" customHeight="1">
      <c r="A266" s="39"/>
      <c r="B266" s="45"/>
      <c r="C266" s="292" t="s">
        <v>19</v>
      </c>
      <c r="D266" s="292" t="s">
        <v>1020</v>
      </c>
      <c r="E266" s="18" t="s">
        <v>19</v>
      </c>
      <c r="F266" s="293">
        <v>-14.622</v>
      </c>
      <c r="G266" s="39"/>
      <c r="H266" s="45"/>
    </row>
    <row r="267" s="2" customFormat="1" ht="16.8" customHeight="1">
      <c r="A267" s="39"/>
      <c r="B267" s="45"/>
      <c r="C267" s="292" t="s">
        <v>19</v>
      </c>
      <c r="D267" s="292" t="s">
        <v>254</v>
      </c>
      <c r="E267" s="18" t="s">
        <v>19</v>
      </c>
      <c r="F267" s="293">
        <v>0</v>
      </c>
      <c r="G267" s="39"/>
      <c r="H267" s="45"/>
    </row>
    <row r="268" s="2" customFormat="1" ht="16.8" customHeight="1">
      <c r="A268" s="39"/>
      <c r="B268" s="45"/>
      <c r="C268" s="292" t="s">
        <v>19</v>
      </c>
      <c r="D268" s="292" t="s">
        <v>1026</v>
      </c>
      <c r="E268" s="18" t="s">
        <v>19</v>
      </c>
      <c r="F268" s="293">
        <v>12.757999999999999</v>
      </c>
      <c r="G268" s="39"/>
      <c r="H268" s="45"/>
    </row>
    <row r="269" s="2" customFormat="1" ht="16.8" customHeight="1">
      <c r="A269" s="39"/>
      <c r="B269" s="45"/>
      <c r="C269" s="292" t="s">
        <v>19</v>
      </c>
      <c r="D269" s="292" t="s">
        <v>1027</v>
      </c>
      <c r="E269" s="18" t="s">
        <v>19</v>
      </c>
      <c r="F269" s="293">
        <v>23.530999999999999</v>
      </c>
      <c r="G269" s="39"/>
      <c r="H269" s="45"/>
    </row>
    <row r="270" s="2" customFormat="1" ht="16.8" customHeight="1">
      <c r="A270" s="39"/>
      <c r="B270" s="45"/>
      <c r="C270" s="292" t="s">
        <v>19</v>
      </c>
      <c r="D270" s="292" t="s">
        <v>1028</v>
      </c>
      <c r="E270" s="18" t="s">
        <v>19</v>
      </c>
      <c r="F270" s="293">
        <v>0.315</v>
      </c>
      <c r="G270" s="39"/>
      <c r="H270" s="45"/>
    </row>
    <row r="271" s="2" customFormat="1" ht="16.8" customHeight="1">
      <c r="A271" s="39"/>
      <c r="B271" s="45"/>
      <c r="C271" s="292" t="s">
        <v>19</v>
      </c>
      <c r="D271" s="292" t="s">
        <v>1029</v>
      </c>
      <c r="E271" s="18" t="s">
        <v>19</v>
      </c>
      <c r="F271" s="293">
        <v>0.315</v>
      </c>
      <c r="G271" s="39"/>
      <c r="H271" s="45"/>
    </row>
    <row r="272" s="2" customFormat="1" ht="16.8" customHeight="1">
      <c r="A272" s="39"/>
      <c r="B272" s="45"/>
      <c r="C272" s="292" t="s">
        <v>19</v>
      </c>
      <c r="D272" s="292" t="s">
        <v>1030</v>
      </c>
      <c r="E272" s="18" t="s">
        <v>19</v>
      </c>
      <c r="F272" s="293">
        <v>6.1429999999999998</v>
      </c>
      <c r="G272" s="39"/>
      <c r="H272" s="45"/>
    </row>
    <row r="273" s="2" customFormat="1" ht="16.8" customHeight="1">
      <c r="A273" s="39"/>
      <c r="B273" s="45"/>
      <c r="C273" s="292" t="s">
        <v>112</v>
      </c>
      <c r="D273" s="292" t="s">
        <v>174</v>
      </c>
      <c r="E273" s="18" t="s">
        <v>19</v>
      </c>
      <c r="F273" s="293">
        <v>173.83699999999999</v>
      </c>
      <c r="G273" s="39"/>
      <c r="H273" s="45"/>
    </row>
    <row r="274" s="2" customFormat="1" ht="16.8" customHeight="1">
      <c r="A274" s="39"/>
      <c r="B274" s="45"/>
      <c r="C274" s="294" t="s">
        <v>1613</v>
      </c>
      <c r="D274" s="39"/>
      <c r="E274" s="39"/>
      <c r="F274" s="39"/>
      <c r="G274" s="39"/>
      <c r="H274" s="45"/>
    </row>
    <row r="275" s="2" customFormat="1" ht="16.8" customHeight="1">
      <c r="A275" s="39"/>
      <c r="B275" s="45"/>
      <c r="C275" s="292" t="s">
        <v>336</v>
      </c>
      <c r="D275" s="292" t="s">
        <v>1618</v>
      </c>
      <c r="E275" s="18" t="s">
        <v>101</v>
      </c>
      <c r="F275" s="293">
        <v>173.83699999999999</v>
      </c>
      <c r="G275" s="39"/>
      <c r="H275" s="45"/>
    </row>
    <row r="276" s="2" customFormat="1" ht="16.8" customHeight="1">
      <c r="A276" s="39"/>
      <c r="B276" s="45"/>
      <c r="C276" s="292" t="s">
        <v>320</v>
      </c>
      <c r="D276" s="292" t="s">
        <v>1621</v>
      </c>
      <c r="E276" s="18" t="s">
        <v>101</v>
      </c>
      <c r="F276" s="293">
        <v>396.80700000000002</v>
      </c>
      <c r="G276" s="39"/>
      <c r="H276" s="45"/>
    </row>
    <row r="277" s="2" customFormat="1" ht="16.8" customHeight="1">
      <c r="A277" s="39"/>
      <c r="B277" s="45"/>
      <c r="C277" s="288" t="s">
        <v>925</v>
      </c>
      <c r="D277" s="289" t="s">
        <v>926</v>
      </c>
      <c r="E277" s="290" t="s">
        <v>101</v>
      </c>
      <c r="F277" s="291">
        <v>0.20000000000000001</v>
      </c>
      <c r="G277" s="39"/>
      <c r="H277" s="45"/>
    </row>
    <row r="278" s="2" customFormat="1" ht="16.8" customHeight="1">
      <c r="A278" s="39"/>
      <c r="B278" s="45"/>
      <c r="C278" s="292" t="s">
        <v>19</v>
      </c>
      <c r="D278" s="292" t="s">
        <v>1044</v>
      </c>
      <c r="E278" s="18" t="s">
        <v>19</v>
      </c>
      <c r="F278" s="293">
        <v>0.17599999999999999</v>
      </c>
      <c r="G278" s="39"/>
      <c r="H278" s="45"/>
    </row>
    <row r="279" s="2" customFormat="1" ht="16.8" customHeight="1">
      <c r="A279" s="39"/>
      <c r="B279" s="45"/>
      <c r="C279" s="292" t="s">
        <v>19</v>
      </c>
      <c r="D279" s="292" t="s">
        <v>1045</v>
      </c>
      <c r="E279" s="18" t="s">
        <v>19</v>
      </c>
      <c r="F279" s="293">
        <v>0.024</v>
      </c>
      <c r="G279" s="39"/>
      <c r="H279" s="45"/>
    </row>
    <row r="280" s="2" customFormat="1" ht="16.8" customHeight="1">
      <c r="A280" s="39"/>
      <c r="B280" s="45"/>
      <c r="C280" s="292" t="s">
        <v>925</v>
      </c>
      <c r="D280" s="292" t="s">
        <v>174</v>
      </c>
      <c r="E280" s="18" t="s">
        <v>19</v>
      </c>
      <c r="F280" s="293">
        <v>0.20000000000000001</v>
      </c>
      <c r="G280" s="39"/>
      <c r="H280" s="45"/>
    </row>
    <row r="281" s="2" customFormat="1" ht="16.8" customHeight="1">
      <c r="A281" s="39"/>
      <c r="B281" s="45"/>
      <c r="C281" s="294" t="s">
        <v>1613</v>
      </c>
      <c r="D281" s="39"/>
      <c r="E281" s="39"/>
      <c r="F281" s="39"/>
      <c r="G281" s="39"/>
      <c r="H281" s="45"/>
    </row>
    <row r="282" s="2" customFormat="1" ht="16.8" customHeight="1">
      <c r="A282" s="39"/>
      <c r="B282" s="45"/>
      <c r="C282" s="292" t="s">
        <v>1041</v>
      </c>
      <c r="D282" s="292" t="s">
        <v>1663</v>
      </c>
      <c r="E282" s="18" t="s">
        <v>101</v>
      </c>
      <c r="F282" s="293">
        <v>0.20000000000000001</v>
      </c>
      <c r="G282" s="39"/>
      <c r="H282" s="45"/>
    </row>
    <row r="283" s="2" customFormat="1" ht="16.8" customHeight="1">
      <c r="A283" s="39"/>
      <c r="B283" s="45"/>
      <c r="C283" s="292" t="s">
        <v>320</v>
      </c>
      <c r="D283" s="292" t="s">
        <v>1621</v>
      </c>
      <c r="E283" s="18" t="s">
        <v>101</v>
      </c>
      <c r="F283" s="293">
        <v>396.80700000000002</v>
      </c>
      <c r="G283" s="39"/>
      <c r="H283" s="45"/>
    </row>
    <row r="284" s="2" customFormat="1" ht="16.8" customHeight="1">
      <c r="A284" s="39"/>
      <c r="B284" s="45"/>
      <c r="C284" s="288" t="s">
        <v>928</v>
      </c>
      <c r="D284" s="289" t="s">
        <v>929</v>
      </c>
      <c r="E284" s="290" t="s">
        <v>97</v>
      </c>
      <c r="F284" s="291">
        <v>40.5</v>
      </c>
      <c r="G284" s="39"/>
      <c r="H284" s="45"/>
    </row>
    <row r="285" s="2" customFormat="1" ht="16.8" customHeight="1">
      <c r="A285" s="39"/>
      <c r="B285" s="45"/>
      <c r="C285" s="292" t="s">
        <v>19</v>
      </c>
      <c r="D285" s="292" t="s">
        <v>1120</v>
      </c>
      <c r="E285" s="18" t="s">
        <v>19</v>
      </c>
      <c r="F285" s="293">
        <v>2</v>
      </c>
      <c r="G285" s="39"/>
      <c r="H285" s="45"/>
    </row>
    <row r="286" s="2" customFormat="1" ht="16.8" customHeight="1">
      <c r="A286" s="39"/>
      <c r="B286" s="45"/>
      <c r="C286" s="292" t="s">
        <v>19</v>
      </c>
      <c r="D286" s="292" t="s">
        <v>1121</v>
      </c>
      <c r="E286" s="18" t="s">
        <v>19</v>
      </c>
      <c r="F286" s="293">
        <v>38.5</v>
      </c>
      <c r="G286" s="39"/>
      <c r="H286" s="45"/>
    </row>
    <row r="287" s="2" customFormat="1" ht="16.8" customHeight="1">
      <c r="A287" s="39"/>
      <c r="B287" s="45"/>
      <c r="C287" s="292" t="s">
        <v>928</v>
      </c>
      <c r="D287" s="292" t="s">
        <v>174</v>
      </c>
      <c r="E287" s="18" t="s">
        <v>19</v>
      </c>
      <c r="F287" s="293">
        <v>40.5</v>
      </c>
      <c r="G287" s="39"/>
      <c r="H287" s="45"/>
    </row>
    <row r="288" s="2" customFormat="1" ht="16.8" customHeight="1">
      <c r="A288" s="39"/>
      <c r="B288" s="45"/>
      <c r="C288" s="294" t="s">
        <v>1613</v>
      </c>
      <c r="D288" s="39"/>
      <c r="E288" s="39"/>
      <c r="F288" s="39"/>
      <c r="G288" s="39"/>
      <c r="H288" s="45"/>
    </row>
    <row r="289" s="2" customFormat="1" ht="16.8" customHeight="1">
      <c r="A289" s="39"/>
      <c r="B289" s="45"/>
      <c r="C289" s="292" t="s">
        <v>1117</v>
      </c>
      <c r="D289" s="292" t="s">
        <v>1664</v>
      </c>
      <c r="E289" s="18" t="s">
        <v>97</v>
      </c>
      <c r="F289" s="293">
        <v>40.5</v>
      </c>
      <c r="G289" s="39"/>
      <c r="H289" s="45"/>
    </row>
    <row r="290" s="2" customFormat="1" ht="16.8" customHeight="1">
      <c r="A290" s="39"/>
      <c r="B290" s="45"/>
      <c r="C290" s="292" t="s">
        <v>948</v>
      </c>
      <c r="D290" s="292" t="s">
        <v>1658</v>
      </c>
      <c r="E290" s="18" t="s">
        <v>167</v>
      </c>
      <c r="F290" s="293">
        <v>135.03</v>
      </c>
      <c r="G290" s="39"/>
      <c r="H290" s="45"/>
    </row>
    <row r="291" s="2" customFormat="1" ht="16.8" customHeight="1">
      <c r="A291" s="39"/>
      <c r="B291" s="45"/>
      <c r="C291" s="292" t="s">
        <v>979</v>
      </c>
      <c r="D291" s="292" t="s">
        <v>1659</v>
      </c>
      <c r="E291" s="18" t="s">
        <v>101</v>
      </c>
      <c r="F291" s="293">
        <v>276.65199999999999</v>
      </c>
      <c r="G291" s="39"/>
      <c r="H291" s="45"/>
    </row>
    <row r="292" s="2" customFormat="1" ht="16.8" customHeight="1">
      <c r="A292" s="39"/>
      <c r="B292" s="45"/>
      <c r="C292" s="292" t="s">
        <v>273</v>
      </c>
      <c r="D292" s="292" t="s">
        <v>1617</v>
      </c>
      <c r="E292" s="18" t="s">
        <v>167</v>
      </c>
      <c r="F292" s="293">
        <v>1081.483</v>
      </c>
      <c r="G292" s="39"/>
      <c r="H292" s="45"/>
    </row>
    <row r="293" s="2" customFormat="1" ht="16.8" customHeight="1">
      <c r="A293" s="39"/>
      <c r="B293" s="45"/>
      <c r="C293" s="292" t="s">
        <v>336</v>
      </c>
      <c r="D293" s="292" t="s">
        <v>1618</v>
      </c>
      <c r="E293" s="18" t="s">
        <v>101</v>
      </c>
      <c r="F293" s="293">
        <v>173.83699999999999</v>
      </c>
      <c r="G293" s="39"/>
      <c r="H293" s="45"/>
    </row>
    <row r="294" s="2" customFormat="1" ht="16.8" customHeight="1">
      <c r="A294" s="39"/>
      <c r="B294" s="45"/>
      <c r="C294" s="292" t="s">
        <v>372</v>
      </c>
      <c r="D294" s="292" t="s">
        <v>1619</v>
      </c>
      <c r="E294" s="18" t="s">
        <v>101</v>
      </c>
      <c r="F294" s="293">
        <v>39.066000000000002</v>
      </c>
      <c r="G294" s="39"/>
      <c r="H294" s="45"/>
    </row>
    <row r="295" s="2" customFormat="1" ht="16.8" customHeight="1">
      <c r="A295" s="39"/>
      <c r="B295" s="45"/>
      <c r="C295" s="288" t="s">
        <v>939</v>
      </c>
      <c r="D295" s="289" t="s">
        <v>940</v>
      </c>
      <c r="E295" s="290" t="s">
        <v>97</v>
      </c>
      <c r="F295" s="291">
        <v>74.700000000000003</v>
      </c>
      <c r="G295" s="39"/>
      <c r="H295" s="45"/>
    </row>
    <row r="296" s="2" customFormat="1" ht="16.8" customHeight="1">
      <c r="A296" s="39"/>
      <c r="B296" s="45"/>
      <c r="C296" s="292" t="s">
        <v>19</v>
      </c>
      <c r="D296" s="292" t="s">
        <v>941</v>
      </c>
      <c r="E296" s="18" t="s">
        <v>19</v>
      </c>
      <c r="F296" s="293">
        <v>74.700000000000003</v>
      </c>
      <c r="G296" s="39"/>
      <c r="H296" s="45"/>
    </row>
    <row r="297" s="2" customFormat="1" ht="16.8" customHeight="1">
      <c r="A297" s="39"/>
      <c r="B297" s="45"/>
      <c r="C297" s="292" t="s">
        <v>939</v>
      </c>
      <c r="D297" s="292" t="s">
        <v>174</v>
      </c>
      <c r="E297" s="18" t="s">
        <v>19</v>
      </c>
      <c r="F297" s="293">
        <v>74.700000000000003</v>
      </c>
      <c r="G297" s="39"/>
      <c r="H297" s="45"/>
    </row>
    <row r="298" s="2" customFormat="1" ht="16.8" customHeight="1">
      <c r="A298" s="39"/>
      <c r="B298" s="45"/>
      <c r="C298" s="294" t="s">
        <v>1613</v>
      </c>
      <c r="D298" s="39"/>
      <c r="E298" s="39"/>
      <c r="F298" s="39"/>
      <c r="G298" s="39"/>
      <c r="H298" s="45"/>
    </row>
    <row r="299" s="2" customFormat="1" ht="16.8" customHeight="1">
      <c r="A299" s="39"/>
      <c r="B299" s="45"/>
      <c r="C299" s="292" t="s">
        <v>1130</v>
      </c>
      <c r="D299" s="292" t="s">
        <v>1665</v>
      </c>
      <c r="E299" s="18" t="s">
        <v>97</v>
      </c>
      <c r="F299" s="293">
        <v>74.700000000000003</v>
      </c>
      <c r="G299" s="39"/>
      <c r="H299" s="45"/>
    </row>
    <row r="300" s="2" customFormat="1" ht="16.8" customHeight="1">
      <c r="A300" s="39"/>
      <c r="B300" s="45"/>
      <c r="C300" s="292" t="s">
        <v>948</v>
      </c>
      <c r="D300" s="292" t="s">
        <v>1658</v>
      </c>
      <c r="E300" s="18" t="s">
        <v>167</v>
      </c>
      <c r="F300" s="293">
        <v>135.03</v>
      </c>
      <c r="G300" s="39"/>
      <c r="H300" s="45"/>
    </row>
    <row r="301" s="2" customFormat="1" ht="16.8" customHeight="1">
      <c r="A301" s="39"/>
      <c r="B301" s="45"/>
      <c r="C301" s="292" t="s">
        <v>979</v>
      </c>
      <c r="D301" s="292" t="s">
        <v>1659</v>
      </c>
      <c r="E301" s="18" t="s">
        <v>101</v>
      </c>
      <c r="F301" s="293">
        <v>276.65199999999999</v>
      </c>
      <c r="G301" s="39"/>
      <c r="H301" s="45"/>
    </row>
    <row r="302" s="2" customFormat="1" ht="16.8" customHeight="1">
      <c r="A302" s="39"/>
      <c r="B302" s="45"/>
      <c r="C302" s="292" t="s">
        <v>273</v>
      </c>
      <c r="D302" s="292" t="s">
        <v>1617</v>
      </c>
      <c r="E302" s="18" t="s">
        <v>167</v>
      </c>
      <c r="F302" s="293">
        <v>1081.483</v>
      </c>
      <c r="G302" s="39"/>
      <c r="H302" s="45"/>
    </row>
    <row r="303" s="2" customFormat="1" ht="16.8" customHeight="1">
      <c r="A303" s="39"/>
      <c r="B303" s="45"/>
      <c r="C303" s="292" t="s">
        <v>336</v>
      </c>
      <c r="D303" s="292" t="s">
        <v>1618</v>
      </c>
      <c r="E303" s="18" t="s">
        <v>101</v>
      </c>
      <c r="F303" s="293">
        <v>173.83699999999999</v>
      </c>
      <c r="G303" s="39"/>
      <c r="H303" s="45"/>
    </row>
    <row r="304" s="2" customFormat="1" ht="16.8" customHeight="1">
      <c r="A304" s="39"/>
      <c r="B304" s="45"/>
      <c r="C304" s="292" t="s">
        <v>372</v>
      </c>
      <c r="D304" s="292" t="s">
        <v>1619</v>
      </c>
      <c r="E304" s="18" t="s">
        <v>101</v>
      </c>
      <c r="F304" s="293">
        <v>39.066000000000002</v>
      </c>
      <c r="G304" s="39"/>
      <c r="H304" s="45"/>
    </row>
    <row r="305" s="2" customFormat="1" ht="16.8" customHeight="1">
      <c r="A305" s="39"/>
      <c r="B305" s="45"/>
      <c r="C305" s="288" t="s">
        <v>942</v>
      </c>
      <c r="D305" s="289" t="s">
        <v>943</v>
      </c>
      <c r="E305" s="290" t="s">
        <v>97</v>
      </c>
      <c r="F305" s="291">
        <v>1</v>
      </c>
      <c r="G305" s="39"/>
      <c r="H305" s="45"/>
    </row>
    <row r="306" s="2" customFormat="1" ht="16.8" customHeight="1">
      <c r="A306" s="39"/>
      <c r="B306" s="45"/>
      <c r="C306" s="292" t="s">
        <v>19</v>
      </c>
      <c r="D306" s="292" t="s">
        <v>79</v>
      </c>
      <c r="E306" s="18" t="s">
        <v>19</v>
      </c>
      <c r="F306" s="293">
        <v>1</v>
      </c>
      <c r="G306" s="39"/>
      <c r="H306" s="45"/>
    </row>
    <row r="307" s="2" customFormat="1" ht="16.8" customHeight="1">
      <c r="A307" s="39"/>
      <c r="B307" s="45"/>
      <c r="C307" s="292" t="s">
        <v>942</v>
      </c>
      <c r="D307" s="292" t="s">
        <v>174</v>
      </c>
      <c r="E307" s="18" t="s">
        <v>19</v>
      </c>
      <c r="F307" s="293">
        <v>1</v>
      </c>
      <c r="G307" s="39"/>
      <c r="H307" s="45"/>
    </row>
    <row r="308" s="2" customFormat="1" ht="16.8" customHeight="1">
      <c r="A308" s="39"/>
      <c r="B308" s="45"/>
      <c r="C308" s="294" t="s">
        <v>1613</v>
      </c>
      <c r="D308" s="39"/>
      <c r="E308" s="39"/>
      <c r="F308" s="39"/>
      <c r="G308" s="39"/>
      <c r="H308" s="45"/>
    </row>
    <row r="309" s="2" customFormat="1" ht="16.8" customHeight="1">
      <c r="A309" s="39"/>
      <c r="B309" s="45"/>
      <c r="C309" s="292" t="s">
        <v>1137</v>
      </c>
      <c r="D309" s="292" t="s">
        <v>1666</v>
      </c>
      <c r="E309" s="18" t="s">
        <v>97</v>
      </c>
      <c r="F309" s="293">
        <v>1</v>
      </c>
      <c r="G309" s="39"/>
      <c r="H309" s="45"/>
    </row>
    <row r="310" s="2" customFormat="1" ht="16.8" customHeight="1">
      <c r="A310" s="39"/>
      <c r="B310" s="45"/>
      <c r="C310" s="292" t="s">
        <v>948</v>
      </c>
      <c r="D310" s="292" t="s">
        <v>1658</v>
      </c>
      <c r="E310" s="18" t="s">
        <v>167</v>
      </c>
      <c r="F310" s="293">
        <v>135.03</v>
      </c>
      <c r="G310" s="39"/>
      <c r="H310" s="45"/>
    </row>
    <row r="311" s="2" customFormat="1" ht="16.8" customHeight="1">
      <c r="A311" s="39"/>
      <c r="B311" s="45"/>
      <c r="C311" s="292" t="s">
        <v>979</v>
      </c>
      <c r="D311" s="292" t="s">
        <v>1659</v>
      </c>
      <c r="E311" s="18" t="s">
        <v>101</v>
      </c>
      <c r="F311" s="293">
        <v>276.65199999999999</v>
      </c>
      <c r="G311" s="39"/>
      <c r="H311" s="45"/>
    </row>
    <row r="312" s="2" customFormat="1" ht="16.8" customHeight="1">
      <c r="A312" s="39"/>
      <c r="B312" s="45"/>
      <c r="C312" s="292" t="s">
        <v>273</v>
      </c>
      <c r="D312" s="292" t="s">
        <v>1617</v>
      </c>
      <c r="E312" s="18" t="s">
        <v>167</v>
      </c>
      <c r="F312" s="293">
        <v>1081.483</v>
      </c>
      <c r="G312" s="39"/>
      <c r="H312" s="45"/>
    </row>
    <row r="313" s="2" customFormat="1" ht="16.8" customHeight="1">
      <c r="A313" s="39"/>
      <c r="B313" s="45"/>
      <c r="C313" s="292" t="s">
        <v>336</v>
      </c>
      <c r="D313" s="292" t="s">
        <v>1618</v>
      </c>
      <c r="E313" s="18" t="s">
        <v>101</v>
      </c>
      <c r="F313" s="293">
        <v>173.83699999999999</v>
      </c>
      <c r="G313" s="39"/>
      <c r="H313" s="45"/>
    </row>
    <row r="314" s="2" customFormat="1" ht="16.8" customHeight="1">
      <c r="A314" s="39"/>
      <c r="B314" s="45"/>
      <c r="C314" s="292" t="s">
        <v>372</v>
      </c>
      <c r="D314" s="292" t="s">
        <v>1619</v>
      </c>
      <c r="E314" s="18" t="s">
        <v>101</v>
      </c>
      <c r="F314" s="293">
        <v>39.066000000000002</v>
      </c>
      <c r="G314" s="39"/>
      <c r="H314" s="45"/>
    </row>
    <row r="315" s="2" customFormat="1" ht="16.8" customHeight="1">
      <c r="A315" s="39"/>
      <c r="B315" s="45"/>
      <c r="C315" s="288" t="s">
        <v>937</v>
      </c>
      <c r="D315" s="289" t="s">
        <v>938</v>
      </c>
      <c r="E315" s="290" t="s">
        <v>97</v>
      </c>
      <c r="F315" s="291">
        <v>1</v>
      </c>
      <c r="G315" s="39"/>
      <c r="H315" s="45"/>
    </row>
    <row r="316" s="2" customFormat="1" ht="16.8" customHeight="1">
      <c r="A316" s="39"/>
      <c r="B316" s="45"/>
      <c r="C316" s="292" t="s">
        <v>19</v>
      </c>
      <c r="D316" s="292" t="s">
        <v>79</v>
      </c>
      <c r="E316" s="18" t="s">
        <v>19</v>
      </c>
      <c r="F316" s="293">
        <v>1</v>
      </c>
      <c r="G316" s="39"/>
      <c r="H316" s="45"/>
    </row>
    <row r="317" s="2" customFormat="1" ht="16.8" customHeight="1">
      <c r="A317" s="39"/>
      <c r="B317" s="45"/>
      <c r="C317" s="292" t="s">
        <v>937</v>
      </c>
      <c r="D317" s="292" t="s">
        <v>174</v>
      </c>
      <c r="E317" s="18" t="s">
        <v>19</v>
      </c>
      <c r="F317" s="293">
        <v>1</v>
      </c>
      <c r="G317" s="39"/>
      <c r="H317" s="45"/>
    </row>
    <row r="318" s="2" customFormat="1" ht="16.8" customHeight="1">
      <c r="A318" s="39"/>
      <c r="B318" s="45"/>
      <c r="C318" s="294" t="s">
        <v>1613</v>
      </c>
      <c r="D318" s="39"/>
      <c r="E318" s="39"/>
      <c r="F318" s="39"/>
      <c r="G318" s="39"/>
      <c r="H318" s="45"/>
    </row>
    <row r="319" s="2" customFormat="1" ht="16.8" customHeight="1">
      <c r="A319" s="39"/>
      <c r="B319" s="45"/>
      <c r="C319" s="292" t="s">
        <v>1144</v>
      </c>
      <c r="D319" s="292" t="s">
        <v>1667</v>
      </c>
      <c r="E319" s="18" t="s">
        <v>97</v>
      </c>
      <c r="F319" s="293">
        <v>1</v>
      </c>
      <c r="G319" s="39"/>
      <c r="H319" s="45"/>
    </row>
    <row r="320" s="2" customFormat="1" ht="16.8" customHeight="1">
      <c r="A320" s="39"/>
      <c r="B320" s="45"/>
      <c r="C320" s="292" t="s">
        <v>948</v>
      </c>
      <c r="D320" s="292" t="s">
        <v>1658</v>
      </c>
      <c r="E320" s="18" t="s">
        <v>167</v>
      </c>
      <c r="F320" s="293">
        <v>135.03</v>
      </c>
      <c r="G320" s="39"/>
      <c r="H320" s="45"/>
    </row>
    <row r="321" s="2" customFormat="1" ht="16.8" customHeight="1">
      <c r="A321" s="39"/>
      <c r="B321" s="45"/>
      <c r="C321" s="292" t="s">
        <v>979</v>
      </c>
      <c r="D321" s="292" t="s">
        <v>1659</v>
      </c>
      <c r="E321" s="18" t="s">
        <v>101</v>
      </c>
      <c r="F321" s="293">
        <v>276.65199999999999</v>
      </c>
      <c r="G321" s="39"/>
      <c r="H321" s="45"/>
    </row>
    <row r="322" s="2" customFormat="1" ht="16.8" customHeight="1">
      <c r="A322" s="39"/>
      <c r="B322" s="45"/>
      <c r="C322" s="292" t="s">
        <v>273</v>
      </c>
      <c r="D322" s="292" t="s">
        <v>1617</v>
      </c>
      <c r="E322" s="18" t="s">
        <v>167</v>
      </c>
      <c r="F322" s="293">
        <v>1081.483</v>
      </c>
      <c r="G322" s="39"/>
      <c r="H322" s="45"/>
    </row>
    <row r="323" s="2" customFormat="1" ht="16.8" customHeight="1">
      <c r="A323" s="39"/>
      <c r="B323" s="45"/>
      <c r="C323" s="292" t="s">
        <v>336</v>
      </c>
      <c r="D323" s="292" t="s">
        <v>1618</v>
      </c>
      <c r="E323" s="18" t="s">
        <v>101</v>
      </c>
      <c r="F323" s="293">
        <v>173.83699999999999</v>
      </c>
      <c r="G323" s="39"/>
      <c r="H323" s="45"/>
    </row>
    <row r="324" s="2" customFormat="1" ht="16.8" customHeight="1">
      <c r="A324" s="39"/>
      <c r="B324" s="45"/>
      <c r="C324" s="292" t="s">
        <v>372</v>
      </c>
      <c r="D324" s="292" t="s">
        <v>1619</v>
      </c>
      <c r="E324" s="18" t="s">
        <v>101</v>
      </c>
      <c r="F324" s="293">
        <v>39.066000000000002</v>
      </c>
      <c r="G324" s="39"/>
      <c r="H324" s="45"/>
    </row>
    <row r="325" s="2" customFormat="1" ht="16.8" customHeight="1">
      <c r="A325" s="39"/>
      <c r="B325" s="45"/>
      <c r="C325" s="288" t="s">
        <v>920</v>
      </c>
      <c r="D325" s="289" t="s">
        <v>921</v>
      </c>
      <c r="E325" s="290" t="s">
        <v>97</v>
      </c>
      <c r="F325" s="291">
        <v>19.5</v>
      </c>
      <c r="G325" s="39"/>
      <c r="H325" s="45"/>
    </row>
    <row r="326" s="2" customFormat="1" ht="16.8" customHeight="1">
      <c r="A326" s="39"/>
      <c r="B326" s="45"/>
      <c r="C326" s="292" t="s">
        <v>19</v>
      </c>
      <c r="D326" s="292" t="s">
        <v>922</v>
      </c>
      <c r="E326" s="18" t="s">
        <v>19</v>
      </c>
      <c r="F326" s="293">
        <v>19.5</v>
      </c>
      <c r="G326" s="39"/>
      <c r="H326" s="45"/>
    </row>
    <row r="327" s="2" customFormat="1" ht="16.8" customHeight="1">
      <c r="A327" s="39"/>
      <c r="B327" s="45"/>
      <c r="C327" s="292" t="s">
        <v>920</v>
      </c>
      <c r="D327" s="292" t="s">
        <v>174</v>
      </c>
      <c r="E327" s="18" t="s">
        <v>19</v>
      </c>
      <c r="F327" s="293">
        <v>19.5</v>
      </c>
      <c r="G327" s="39"/>
      <c r="H327" s="45"/>
    </row>
    <row r="328" s="2" customFormat="1" ht="16.8" customHeight="1">
      <c r="A328" s="39"/>
      <c r="B328" s="45"/>
      <c r="C328" s="294" t="s">
        <v>1613</v>
      </c>
      <c r="D328" s="39"/>
      <c r="E328" s="39"/>
      <c r="F328" s="39"/>
      <c r="G328" s="39"/>
      <c r="H328" s="45"/>
    </row>
    <row r="329" s="2" customFormat="1" ht="16.8" customHeight="1">
      <c r="A329" s="39"/>
      <c r="B329" s="45"/>
      <c r="C329" s="292" t="s">
        <v>1150</v>
      </c>
      <c r="D329" s="292" t="s">
        <v>1668</v>
      </c>
      <c r="E329" s="18" t="s">
        <v>97</v>
      </c>
      <c r="F329" s="293">
        <v>19.5</v>
      </c>
      <c r="G329" s="39"/>
      <c r="H329" s="45"/>
    </row>
    <row r="330" s="2" customFormat="1" ht="16.8" customHeight="1">
      <c r="A330" s="39"/>
      <c r="B330" s="45"/>
      <c r="C330" s="292" t="s">
        <v>948</v>
      </c>
      <c r="D330" s="292" t="s">
        <v>1658</v>
      </c>
      <c r="E330" s="18" t="s">
        <v>167</v>
      </c>
      <c r="F330" s="293">
        <v>135.03</v>
      </c>
      <c r="G330" s="39"/>
      <c r="H330" s="45"/>
    </row>
    <row r="331" s="2" customFormat="1" ht="16.8" customHeight="1">
      <c r="A331" s="39"/>
      <c r="B331" s="45"/>
      <c r="C331" s="292" t="s">
        <v>979</v>
      </c>
      <c r="D331" s="292" t="s">
        <v>1659</v>
      </c>
      <c r="E331" s="18" t="s">
        <v>101</v>
      </c>
      <c r="F331" s="293">
        <v>276.65199999999999</v>
      </c>
      <c r="G331" s="39"/>
      <c r="H331" s="45"/>
    </row>
    <row r="332" s="2" customFormat="1" ht="16.8" customHeight="1">
      <c r="A332" s="39"/>
      <c r="B332" s="45"/>
      <c r="C332" s="292" t="s">
        <v>273</v>
      </c>
      <c r="D332" s="292" t="s">
        <v>1617</v>
      </c>
      <c r="E332" s="18" t="s">
        <v>167</v>
      </c>
      <c r="F332" s="293">
        <v>1081.483</v>
      </c>
      <c r="G332" s="39"/>
      <c r="H332" s="45"/>
    </row>
    <row r="333" s="2" customFormat="1" ht="16.8" customHeight="1">
      <c r="A333" s="39"/>
      <c r="B333" s="45"/>
      <c r="C333" s="292" t="s">
        <v>336</v>
      </c>
      <c r="D333" s="292" t="s">
        <v>1618</v>
      </c>
      <c r="E333" s="18" t="s">
        <v>101</v>
      </c>
      <c r="F333" s="293">
        <v>173.83699999999999</v>
      </c>
      <c r="G333" s="39"/>
      <c r="H333" s="45"/>
    </row>
    <row r="334" s="2" customFormat="1" ht="16.8" customHeight="1">
      <c r="A334" s="39"/>
      <c r="B334" s="45"/>
      <c r="C334" s="292" t="s">
        <v>372</v>
      </c>
      <c r="D334" s="292" t="s">
        <v>1619</v>
      </c>
      <c r="E334" s="18" t="s">
        <v>101</v>
      </c>
      <c r="F334" s="293">
        <v>39.066000000000002</v>
      </c>
      <c r="G334" s="39"/>
      <c r="H334" s="45"/>
    </row>
    <row r="335" s="2" customFormat="1" ht="16.8" customHeight="1">
      <c r="A335" s="39"/>
      <c r="B335" s="45"/>
      <c r="C335" s="288" t="s">
        <v>109</v>
      </c>
      <c r="D335" s="289" t="s">
        <v>110</v>
      </c>
      <c r="E335" s="290" t="s">
        <v>101</v>
      </c>
      <c r="F335" s="291">
        <v>9.75</v>
      </c>
      <c r="G335" s="39"/>
      <c r="H335" s="45"/>
    </row>
    <row r="336" s="2" customFormat="1" ht="16.8" customHeight="1">
      <c r="A336" s="39"/>
      <c r="B336" s="45"/>
      <c r="C336" s="292" t="s">
        <v>19</v>
      </c>
      <c r="D336" s="292" t="s">
        <v>972</v>
      </c>
      <c r="E336" s="18" t="s">
        <v>19</v>
      </c>
      <c r="F336" s="293">
        <v>9.75</v>
      </c>
      <c r="G336" s="39"/>
      <c r="H336" s="45"/>
    </row>
    <row r="337" s="2" customFormat="1" ht="16.8" customHeight="1">
      <c r="A337" s="39"/>
      <c r="B337" s="45"/>
      <c r="C337" s="292" t="s">
        <v>109</v>
      </c>
      <c r="D337" s="292" t="s">
        <v>174</v>
      </c>
      <c r="E337" s="18" t="s">
        <v>19</v>
      </c>
      <c r="F337" s="293">
        <v>9.75</v>
      </c>
      <c r="G337" s="39"/>
      <c r="H337" s="45"/>
    </row>
    <row r="338" s="2" customFormat="1" ht="16.8" customHeight="1">
      <c r="A338" s="39"/>
      <c r="B338" s="45"/>
      <c r="C338" s="294" t="s">
        <v>1613</v>
      </c>
      <c r="D338" s="39"/>
      <c r="E338" s="39"/>
      <c r="F338" s="39"/>
      <c r="G338" s="39"/>
      <c r="H338" s="45"/>
    </row>
    <row r="339" s="2" customFormat="1" ht="16.8" customHeight="1">
      <c r="A339" s="39"/>
      <c r="B339" s="45"/>
      <c r="C339" s="292" t="s">
        <v>226</v>
      </c>
      <c r="D339" s="292" t="s">
        <v>1632</v>
      </c>
      <c r="E339" s="18" t="s">
        <v>101</v>
      </c>
      <c r="F339" s="293">
        <v>4.3879999999999999</v>
      </c>
      <c r="G339" s="39"/>
      <c r="H339" s="45"/>
    </row>
    <row r="340" s="2" customFormat="1" ht="16.8" customHeight="1">
      <c r="A340" s="39"/>
      <c r="B340" s="45"/>
      <c r="C340" s="292" t="s">
        <v>221</v>
      </c>
      <c r="D340" s="292" t="s">
        <v>1633</v>
      </c>
      <c r="E340" s="18" t="s">
        <v>101</v>
      </c>
      <c r="F340" s="293">
        <v>0.97499999999999998</v>
      </c>
      <c r="G340" s="39"/>
      <c r="H340" s="45"/>
    </row>
    <row r="341" s="2" customFormat="1" ht="16.8" customHeight="1">
      <c r="A341" s="39"/>
      <c r="B341" s="45"/>
      <c r="C341" s="292" t="s">
        <v>232</v>
      </c>
      <c r="D341" s="292" t="s">
        <v>1634</v>
      </c>
      <c r="E341" s="18" t="s">
        <v>101</v>
      </c>
      <c r="F341" s="293">
        <v>3.4129999999999998</v>
      </c>
      <c r="G341" s="39"/>
      <c r="H341" s="45"/>
    </row>
    <row r="342" s="2" customFormat="1" ht="16.8" customHeight="1">
      <c r="A342" s="39"/>
      <c r="B342" s="45"/>
      <c r="C342" s="292" t="s">
        <v>236</v>
      </c>
      <c r="D342" s="292" t="s">
        <v>1635</v>
      </c>
      <c r="E342" s="18" t="s">
        <v>101</v>
      </c>
      <c r="F342" s="293">
        <v>0.97499999999999998</v>
      </c>
      <c r="G342" s="39"/>
      <c r="H342" s="45"/>
    </row>
    <row r="343" s="2" customFormat="1" ht="16.8" customHeight="1">
      <c r="A343" s="39"/>
      <c r="B343" s="45"/>
      <c r="C343" s="292" t="s">
        <v>320</v>
      </c>
      <c r="D343" s="292" t="s">
        <v>1621</v>
      </c>
      <c r="E343" s="18" t="s">
        <v>101</v>
      </c>
      <c r="F343" s="293">
        <v>396.80700000000002</v>
      </c>
      <c r="G343" s="39"/>
      <c r="H343" s="45"/>
    </row>
    <row r="344" s="2" customFormat="1" ht="16.8" customHeight="1">
      <c r="A344" s="39"/>
      <c r="B344" s="45"/>
      <c r="C344" s="288" t="s">
        <v>49</v>
      </c>
      <c r="D344" s="289" t="s">
        <v>104</v>
      </c>
      <c r="E344" s="290" t="s">
        <v>101</v>
      </c>
      <c r="F344" s="291">
        <v>614.78200000000004</v>
      </c>
      <c r="G344" s="39"/>
      <c r="H344" s="45"/>
    </row>
    <row r="345" s="2" customFormat="1" ht="16.8" customHeight="1">
      <c r="A345" s="39"/>
      <c r="B345" s="45"/>
      <c r="C345" s="292" t="s">
        <v>19</v>
      </c>
      <c r="D345" s="292" t="s">
        <v>982</v>
      </c>
      <c r="E345" s="18" t="s">
        <v>19</v>
      </c>
      <c r="F345" s="293">
        <v>0</v>
      </c>
      <c r="G345" s="39"/>
      <c r="H345" s="45"/>
    </row>
    <row r="346" s="2" customFormat="1" ht="16.8" customHeight="1">
      <c r="A346" s="39"/>
      <c r="B346" s="45"/>
      <c r="C346" s="292" t="s">
        <v>19</v>
      </c>
      <c r="D346" s="292" t="s">
        <v>983</v>
      </c>
      <c r="E346" s="18" t="s">
        <v>19</v>
      </c>
      <c r="F346" s="293">
        <v>18.960000000000001</v>
      </c>
      <c r="G346" s="39"/>
      <c r="H346" s="45"/>
    </row>
    <row r="347" s="2" customFormat="1" ht="16.8" customHeight="1">
      <c r="A347" s="39"/>
      <c r="B347" s="45"/>
      <c r="C347" s="292" t="s">
        <v>19</v>
      </c>
      <c r="D347" s="292" t="s">
        <v>984</v>
      </c>
      <c r="E347" s="18" t="s">
        <v>19</v>
      </c>
      <c r="F347" s="293">
        <v>403.89499999999998</v>
      </c>
      <c r="G347" s="39"/>
      <c r="H347" s="45"/>
    </row>
    <row r="348" s="2" customFormat="1" ht="16.8" customHeight="1">
      <c r="A348" s="39"/>
      <c r="B348" s="45"/>
      <c r="C348" s="292" t="s">
        <v>19</v>
      </c>
      <c r="D348" s="292" t="s">
        <v>254</v>
      </c>
      <c r="E348" s="18" t="s">
        <v>19</v>
      </c>
      <c r="F348" s="293">
        <v>0</v>
      </c>
      <c r="G348" s="39"/>
      <c r="H348" s="45"/>
    </row>
    <row r="349" s="2" customFormat="1" ht="16.8" customHeight="1">
      <c r="A349" s="39"/>
      <c r="B349" s="45"/>
      <c r="C349" s="292" t="s">
        <v>19</v>
      </c>
      <c r="D349" s="292" t="s">
        <v>985</v>
      </c>
      <c r="E349" s="18" t="s">
        <v>19</v>
      </c>
      <c r="F349" s="293">
        <v>56.862000000000002</v>
      </c>
      <c r="G349" s="39"/>
      <c r="H349" s="45"/>
    </row>
    <row r="350" s="2" customFormat="1" ht="16.8" customHeight="1">
      <c r="A350" s="39"/>
      <c r="B350" s="45"/>
      <c r="C350" s="292" t="s">
        <v>19</v>
      </c>
      <c r="D350" s="292" t="s">
        <v>986</v>
      </c>
      <c r="E350" s="18" t="s">
        <v>19</v>
      </c>
      <c r="F350" s="293">
        <v>104.87900000000001</v>
      </c>
      <c r="G350" s="39"/>
      <c r="H350" s="45"/>
    </row>
    <row r="351" s="2" customFormat="1" ht="16.8" customHeight="1">
      <c r="A351" s="39"/>
      <c r="B351" s="45"/>
      <c r="C351" s="292" t="s">
        <v>19</v>
      </c>
      <c r="D351" s="292" t="s">
        <v>987</v>
      </c>
      <c r="E351" s="18" t="s">
        <v>19</v>
      </c>
      <c r="F351" s="293">
        <v>1.4039999999999999</v>
      </c>
      <c r="G351" s="39"/>
      <c r="H351" s="45"/>
    </row>
    <row r="352" s="2" customFormat="1" ht="16.8" customHeight="1">
      <c r="A352" s="39"/>
      <c r="B352" s="45"/>
      <c r="C352" s="292" t="s">
        <v>19</v>
      </c>
      <c r="D352" s="292" t="s">
        <v>988</v>
      </c>
      <c r="E352" s="18" t="s">
        <v>19</v>
      </c>
      <c r="F352" s="293">
        <v>1.4039999999999999</v>
      </c>
      <c r="G352" s="39"/>
      <c r="H352" s="45"/>
    </row>
    <row r="353" s="2" customFormat="1" ht="16.8" customHeight="1">
      <c r="A353" s="39"/>
      <c r="B353" s="45"/>
      <c r="C353" s="292" t="s">
        <v>19</v>
      </c>
      <c r="D353" s="292" t="s">
        <v>989</v>
      </c>
      <c r="E353" s="18" t="s">
        <v>19</v>
      </c>
      <c r="F353" s="293">
        <v>27.378</v>
      </c>
      <c r="G353" s="39"/>
      <c r="H353" s="45"/>
    </row>
    <row r="354" s="2" customFormat="1" ht="16.8" customHeight="1">
      <c r="A354" s="39"/>
      <c r="B354" s="45"/>
      <c r="C354" s="292" t="s">
        <v>49</v>
      </c>
      <c r="D354" s="292" t="s">
        <v>174</v>
      </c>
      <c r="E354" s="18" t="s">
        <v>19</v>
      </c>
      <c r="F354" s="293">
        <v>614.78200000000004</v>
      </c>
      <c r="G354" s="39"/>
      <c r="H354" s="45"/>
    </row>
    <row r="355" s="2" customFormat="1" ht="16.8" customHeight="1">
      <c r="A355" s="39"/>
      <c r="B355" s="45"/>
      <c r="C355" s="294" t="s">
        <v>1613</v>
      </c>
      <c r="D355" s="39"/>
      <c r="E355" s="39"/>
      <c r="F355" s="39"/>
      <c r="G355" s="39"/>
      <c r="H355" s="45"/>
    </row>
    <row r="356" s="2" customFormat="1" ht="16.8" customHeight="1">
      <c r="A356" s="39"/>
      <c r="B356" s="45"/>
      <c r="C356" s="292" t="s">
        <v>979</v>
      </c>
      <c r="D356" s="292" t="s">
        <v>1659</v>
      </c>
      <c r="E356" s="18" t="s">
        <v>101</v>
      </c>
      <c r="F356" s="293">
        <v>276.65199999999999</v>
      </c>
      <c r="G356" s="39"/>
      <c r="H356" s="45"/>
    </row>
    <row r="357" s="2" customFormat="1" ht="16.8" customHeight="1">
      <c r="A357" s="39"/>
      <c r="B357" s="45"/>
      <c r="C357" s="292" t="s">
        <v>976</v>
      </c>
      <c r="D357" s="292" t="s">
        <v>1669</v>
      </c>
      <c r="E357" s="18" t="s">
        <v>101</v>
      </c>
      <c r="F357" s="293">
        <v>61.478000000000002</v>
      </c>
      <c r="G357" s="39"/>
      <c r="H357" s="45"/>
    </row>
    <row r="358" s="2" customFormat="1" ht="16.8" customHeight="1">
      <c r="A358" s="39"/>
      <c r="B358" s="45"/>
      <c r="C358" s="292" t="s">
        <v>991</v>
      </c>
      <c r="D358" s="292" t="s">
        <v>1670</v>
      </c>
      <c r="E358" s="18" t="s">
        <v>101</v>
      </c>
      <c r="F358" s="293">
        <v>215.17400000000001</v>
      </c>
      <c r="G358" s="39"/>
      <c r="H358" s="45"/>
    </row>
    <row r="359" s="2" customFormat="1" ht="16.8" customHeight="1">
      <c r="A359" s="39"/>
      <c r="B359" s="45"/>
      <c r="C359" s="292" t="s">
        <v>994</v>
      </c>
      <c r="D359" s="292" t="s">
        <v>1671</v>
      </c>
      <c r="E359" s="18" t="s">
        <v>101</v>
      </c>
      <c r="F359" s="293">
        <v>61.478000000000002</v>
      </c>
      <c r="G359" s="39"/>
      <c r="H359" s="45"/>
    </row>
    <row r="360" s="2" customFormat="1" ht="16.8" customHeight="1">
      <c r="A360" s="39"/>
      <c r="B360" s="45"/>
      <c r="C360" s="292" t="s">
        <v>286</v>
      </c>
      <c r="D360" s="292" t="s">
        <v>1639</v>
      </c>
      <c r="E360" s="18" t="s">
        <v>101</v>
      </c>
      <c r="F360" s="293">
        <v>338.13</v>
      </c>
      <c r="G360" s="39"/>
      <c r="H360" s="45"/>
    </row>
    <row r="361" s="2" customFormat="1" ht="16.8" customHeight="1">
      <c r="A361" s="39"/>
      <c r="B361" s="45"/>
      <c r="C361" s="292" t="s">
        <v>291</v>
      </c>
      <c r="D361" s="292" t="s">
        <v>1640</v>
      </c>
      <c r="E361" s="18" t="s">
        <v>101</v>
      </c>
      <c r="F361" s="293">
        <v>276.65199999999999</v>
      </c>
      <c r="G361" s="39"/>
      <c r="H361" s="45"/>
    </row>
    <row r="362" s="2" customFormat="1" ht="16.8" customHeight="1">
      <c r="A362" s="39"/>
      <c r="B362" s="45"/>
      <c r="C362" s="292" t="s">
        <v>295</v>
      </c>
      <c r="D362" s="292" t="s">
        <v>1641</v>
      </c>
      <c r="E362" s="18" t="s">
        <v>101</v>
      </c>
      <c r="F362" s="293">
        <v>338.13</v>
      </c>
      <c r="G362" s="39"/>
      <c r="H362" s="45"/>
    </row>
    <row r="363" s="2" customFormat="1" ht="16.8" customHeight="1">
      <c r="A363" s="39"/>
      <c r="B363" s="45"/>
      <c r="C363" s="292" t="s">
        <v>300</v>
      </c>
      <c r="D363" s="292" t="s">
        <v>1642</v>
      </c>
      <c r="E363" s="18" t="s">
        <v>101</v>
      </c>
      <c r="F363" s="293">
        <v>276.65199999999999</v>
      </c>
      <c r="G363" s="39"/>
      <c r="H363" s="45"/>
    </row>
    <row r="364" s="2" customFormat="1" ht="16.8" customHeight="1">
      <c r="A364" s="39"/>
      <c r="B364" s="45"/>
      <c r="C364" s="292" t="s">
        <v>304</v>
      </c>
      <c r="D364" s="292" t="s">
        <v>1643</v>
      </c>
      <c r="E364" s="18" t="s">
        <v>101</v>
      </c>
      <c r="F364" s="293">
        <v>338.13</v>
      </c>
      <c r="G364" s="39"/>
      <c r="H364" s="45"/>
    </row>
    <row r="365" s="2" customFormat="1" ht="16.8" customHeight="1">
      <c r="A365" s="39"/>
      <c r="B365" s="45"/>
      <c r="C365" s="292" t="s">
        <v>309</v>
      </c>
      <c r="D365" s="292" t="s">
        <v>1644</v>
      </c>
      <c r="E365" s="18" t="s">
        <v>101</v>
      </c>
      <c r="F365" s="293">
        <v>276.65199999999999</v>
      </c>
      <c r="G365" s="39"/>
      <c r="H365" s="45"/>
    </row>
    <row r="366" s="2" customFormat="1" ht="16.8" customHeight="1">
      <c r="A366" s="39"/>
      <c r="B366" s="45"/>
      <c r="C366" s="292" t="s">
        <v>313</v>
      </c>
      <c r="D366" s="292" t="s">
        <v>1645</v>
      </c>
      <c r="E366" s="18" t="s">
        <v>315</v>
      </c>
      <c r="F366" s="293">
        <v>983.65099999999995</v>
      </c>
      <c r="G366" s="39"/>
      <c r="H366" s="45"/>
    </row>
    <row r="367" s="2" customFormat="1" ht="16.8" customHeight="1">
      <c r="A367" s="39"/>
      <c r="B367" s="45"/>
      <c r="C367" s="292" t="s">
        <v>320</v>
      </c>
      <c r="D367" s="292" t="s">
        <v>1621</v>
      </c>
      <c r="E367" s="18" t="s">
        <v>101</v>
      </c>
      <c r="F367" s="293">
        <v>396.80700000000002</v>
      </c>
      <c r="G367" s="39"/>
      <c r="H367" s="45"/>
    </row>
    <row r="368" s="2" customFormat="1" ht="7.44" customHeight="1">
      <c r="A368" s="39"/>
      <c r="B368" s="167"/>
      <c r="C368" s="168"/>
      <c r="D368" s="168"/>
      <c r="E368" s="168"/>
      <c r="F368" s="168"/>
      <c r="G368" s="168"/>
      <c r="H368" s="45"/>
    </row>
    <row r="369" s="2" customFormat="1">
      <c r="A369" s="39"/>
      <c r="B369" s="39"/>
      <c r="C369" s="39"/>
      <c r="D369" s="39"/>
      <c r="E369" s="39"/>
      <c r="F369" s="39"/>
      <c r="G369" s="39"/>
      <c r="H369" s="39"/>
    </row>
  </sheetData>
  <sheetProtection sheet="1" formatColumns="0" formatRows="0" objects="1" scenarios="1" spinCount="100000" saltValue="spgwljcf12Bxhjv4fMv61tnmoOf2SOA9+i8iJUcvq12moRbLbBQDyXz3bVbYPKoCAdRj2XuMSZwo3rcz4srWog==" hashValue="2mFpDWB4yTUaarm4XIK/CNLEliiC0DWb3PK6Owenh4M5DqeA4XzWmFPFPTdxKC4sc4ZiTyI3qjQvCPArB9dA5w==" algorithmName="SHA-512" password="CA2F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5" customWidth="1"/>
    <col min="2" max="2" width="1.667969" style="295" customWidth="1"/>
    <col min="3" max="4" width="5" style="295" customWidth="1"/>
    <col min="5" max="5" width="11.66016" style="295" customWidth="1"/>
    <col min="6" max="6" width="9.160156" style="295" customWidth="1"/>
    <col min="7" max="7" width="5" style="295" customWidth="1"/>
    <col min="8" max="8" width="77.83203" style="295" customWidth="1"/>
    <col min="9" max="10" width="20" style="295" customWidth="1"/>
    <col min="11" max="11" width="1.667969" style="295" customWidth="1"/>
  </cols>
  <sheetData>
    <row r="1" s="1" customFormat="1" ht="37.5" customHeight="1"/>
    <row r="2" s="1" customFormat="1" ht="7.5" customHeight="1">
      <c r="B2" s="296"/>
      <c r="C2" s="297"/>
      <c r="D2" s="297"/>
      <c r="E2" s="297"/>
      <c r="F2" s="297"/>
      <c r="G2" s="297"/>
      <c r="H2" s="297"/>
      <c r="I2" s="297"/>
      <c r="J2" s="297"/>
      <c r="K2" s="298"/>
    </row>
    <row r="3" s="16" customFormat="1" ht="45" customHeight="1">
      <c r="B3" s="299"/>
      <c r="C3" s="300" t="s">
        <v>1672</v>
      </c>
      <c r="D3" s="300"/>
      <c r="E3" s="300"/>
      <c r="F3" s="300"/>
      <c r="G3" s="300"/>
      <c r="H3" s="300"/>
      <c r="I3" s="300"/>
      <c r="J3" s="300"/>
      <c r="K3" s="301"/>
    </row>
    <row r="4" s="1" customFormat="1" ht="25.5" customHeight="1">
      <c r="B4" s="302"/>
      <c r="C4" s="303" t="s">
        <v>1673</v>
      </c>
      <c r="D4" s="303"/>
      <c r="E4" s="303"/>
      <c r="F4" s="303"/>
      <c r="G4" s="303"/>
      <c r="H4" s="303"/>
      <c r="I4" s="303"/>
      <c r="J4" s="303"/>
      <c r="K4" s="304"/>
    </row>
    <row r="5" s="1" customFormat="1" ht="5.25" customHeight="1">
      <c r="B5" s="302"/>
      <c r="C5" s="305"/>
      <c r="D5" s="305"/>
      <c r="E5" s="305"/>
      <c r="F5" s="305"/>
      <c r="G5" s="305"/>
      <c r="H5" s="305"/>
      <c r="I5" s="305"/>
      <c r="J5" s="305"/>
      <c r="K5" s="304"/>
    </row>
    <row r="6" s="1" customFormat="1" ht="15" customHeight="1">
      <c r="B6" s="302"/>
      <c r="C6" s="306" t="s">
        <v>1674</v>
      </c>
      <c r="D6" s="306"/>
      <c r="E6" s="306"/>
      <c r="F6" s="306"/>
      <c r="G6" s="306"/>
      <c r="H6" s="306"/>
      <c r="I6" s="306"/>
      <c r="J6" s="306"/>
      <c r="K6" s="304"/>
    </row>
    <row r="7" s="1" customFormat="1" ht="15" customHeight="1">
      <c r="B7" s="307"/>
      <c r="C7" s="306" t="s">
        <v>1675</v>
      </c>
      <c r="D7" s="306"/>
      <c r="E7" s="306"/>
      <c r="F7" s="306"/>
      <c r="G7" s="306"/>
      <c r="H7" s="306"/>
      <c r="I7" s="306"/>
      <c r="J7" s="306"/>
      <c r="K7" s="304"/>
    </row>
    <row r="8" s="1" customFormat="1" ht="12.75" customHeight="1">
      <c r="B8" s="307"/>
      <c r="C8" s="306"/>
      <c r="D8" s="306"/>
      <c r="E8" s="306"/>
      <c r="F8" s="306"/>
      <c r="G8" s="306"/>
      <c r="H8" s="306"/>
      <c r="I8" s="306"/>
      <c r="J8" s="306"/>
      <c r="K8" s="304"/>
    </row>
    <row r="9" s="1" customFormat="1" ht="15" customHeight="1">
      <c r="B9" s="307"/>
      <c r="C9" s="306" t="s">
        <v>1676</v>
      </c>
      <c r="D9" s="306"/>
      <c r="E9" s="306"/>
      <c r="F9" s="306"/>
      <c r="G9" s="306"/>
      <c r="H9" s="306"/>
      <c r="I9" s="306"/>
      <c r="J9" s="306"/>
      <c r="K9" s="304"/>
    </row>
    <row r="10" s="1" customFormat="1" ht="15" customHeight="1">
      <c r="B10" s="307"/>
      <c r="C10" s="306"/>
      <c r="D10" s="306" t="s">
        <v>1677</v>
      </c>
      <c r="E10" s="306"/>
      <c r="F10" s="306"/>
      <c r="G10" s="306"/>
      <c r="H10" s="306"/>
      <c r="I10" s="306"/>
      <c r="J10" s="306"/>
      <c r="K10" s="304"/>
    </row>
    <row r="11" s="1" customFormat="1" ht="15" customHeight="1">
      <c r="B11" s="307"/>
      <c r="C11" s="308"/>
      <c r="D11" s="306" t="s">
        <v>1678</v>
      </c>
      <c r="E11" s="306"/>
      <c r="F11" s="306"/>
      <c r="G11" s="306"/>
      <c r="H11" s="306"/>
      <c r="I11" s="306"/>
      <c r="J11" s="306"/>
      <c r="K11" s="304"/>
    </row>
    <row r="12" s="1" customFormat="1" ht="15" customHeight="1">
      <c r="B12" s="307"/>
      <c r="C12" s="308"/>
      <c r="D12" s="306"/>
      <c r="E12" s="306"/>
      <c r="F12" s="306"/>
      <c r="G12" s="306"/>
      <c r="H12" s="306"/>
      <c r="I12" s="306"/>
      <c r="J12" s="306"/>
      <c r="K12" s="304"/>
    </row>
    <row r="13" s="1" customFormat="1" ht="15" customHeight="1">
      <c r="B13" s="307"/>
      <c r="C13" s="308"/>
      <c r="D13" s="309" t="s">
        <v>1679</v>
      </c>
      <c r="E13" s="306"/>
      <c r="F13" s="306"/>
      <c r="G13" s="306"/>
      <c r="H13" s="306"/>
      <c r="I13" s="306"/>
      <c r="J13" s="306"/>
      <c r="K13" s="304"/>
    </row>
    <row r="14" s="1" customFormat="1" ht="12.75" customHeight="1">
      <c r="B14" s="307"/>
      <c r="C14" s="308"/>
      <c r="D14" s="308"/>
      <c r="E14" s="308"/>
      <c r="F14" s="308"/>
      <c r="G14" s="308"/>
      <c r="H14" s="308"/>
      <c r="I14" s="308"/>
      <c r="J14" s="308"/>
      <c r="K14" s="304"/>
    </row>
    <row r="15" s="1" customFormat="1" ht="15" customHeight="1">
      <c r="B15" s="307"/>
      <c r="C15" s="308"/>
      <c r="D15" s="306" t="s">
        <v>1680</v>
      </c>
      <c r="E15" s="306"/>
      <c r="F15" s="306"/>
      <c r="G15" s="306"/>
      <c r="H15" s="306"/>
      <c r="I15" s="306"/>
      <c r="J15" s="306"/>
      <c r="K15" s="304"/>
    </row>
    <row r="16" s="1" customFormat="1" ht="15" customHeight="1">
      <c r="B16" s="307"/>
      <c r="C16" s="308"/>
      <c r="D16" s="306" t="s">
        <v>1681</v>
      </c>
      <c r="E16" s="306"/>
      <c r="F16" s="306"/>
      <c r="G16" s="306"/>
      <c r="H16" s="306"/>
      <c r="I16" s="306"/>
      <c r="J16" s="306"/>
      <c r="K16" s="304"/>
    </row>
    <row r="17" s="1" customFormat="1" ht="15" customHeight="1">
      <c r="B17" s="307"/>
      <c r="C17" s="308"/>
      <c r="D17" s="306" t="s">
        <v>1682</v>
      </c>
      <c r="E17" s="306"/>
      <c r="F17" s="306"/>
      <c r="G17" s="306"/>
      <c r="H17" s="306"/>
      <c r="I17" s="306"/>
      <c r="J17" s="306"/>
      <c r="K17" s="304"/>
    </row>
    <row r="18" s="1" customFormat="1" ht="15" customHeight="1">
      <c r="B18" s="307"/>
      <c r="C18" s="308"/>
      <c r="D18" s="308"/>
      <c r="E18" s="310" t="s">
        <v>78</v>
      </c>
      <c r="F18" s="306" t="s">
        <v>1683</v>
      </c>
      <c r="G18" s="306"/>
      <c r="H18" s="306"/>
      <c r="I18" s="306"/>
      <c r="J18" s="306"/>
      <c r="K18" s="304"/>
    </row>
    <row r="19" s="1" customFormat="1" ht="15" customHeight="1">
      <c r="B19" s="307"/>
      <c r="C19" s="308"/>
      <c r="D19" s="308"/>
      <c r="E19" s="310" t="s">
        <v>1684</v>
      </c>
      <c r="F19" s="306" t="s">
        <v>1685</v>
      </c>
      <c r="G19" s="306"/>
      <c r="H19" s="306"/>
      <c r="I19" s="306"/>
      <c r="J19" s="306"/>
      <c r="K19" s="304"/>
    </row>
    <row r="20" s="1" customFormat="1" ht="15" customHeight="1">
      <c r="B20" s="307"/>
      <c r="C20" s="308"/>
      <c r="D20" s="308"/>
      <c r="E20" s="310" t="s">
        <v>1686</v>
      </c>
      <c r="F20" s="306" t="s">
        <v>1687</v>
      </c>
      <c r="G20" s="306"/>
      <c r="H20" s="306"/>
      <c r="I20" s="306"/>
      <c r="J20" s="306"/>
      <c r="K20" s="304"/>
    </row>
    <row r="21" s="1" customFormat="1" ht="15" customHeight="1">
      <c r="B21" s="307"/>
      <c r="C21" s="308"/>
      <c r="D21" s="308"/>
      <c r="E21" s="310" t="s">
        <v>93</v>
      </c>
      <c r="F21" s="306" t="s">
        <v>92</v>
      </c>
      <c r="G21" s="306"/>
      <c r="H21" s="306"/>
      <c r="I21" s="306"/>
      <c r="J21" s="306"/>
      <c r="K21" s="304"/>
    </row>
    <row r="22" s="1" customFormat="1" ht="15" customHeight="1">
      <c r="B22" s="307"/>
      <c r="C22" s="308"/>
      <c r="D22" s="308"/>
      <c r="E22" s="310" t="s">
        <v>1688</v>
      </c>
      <c r="F22" s="306" t="s">
        <v>1689</v>
      </c>
      <c r="G22" s="306"/>
      <c r="H22" s="306"/>
      <c r="I22" s="306"/>
      <c r="J22" s="306"/>
      <c r="K22" s="304"/>
    </row>
    <row r="23" s="1" customFormat="1" ht="15" customHeight="1">
      <c r="B23" s="307"/>
      <c r="C23" s="308"/>
      <c r="D23" s="308"/>
      <c r="E23" s="310" t="s">
        <v>84</v>
      </c>
      <c r="F23" s="306" t="s">
        <v>1690</v>
      </c>
      <c r="G23" s="306"/>
      <c r="H23" s="306"/>
      <c r="I23" s="306"/>
      <c r="J23" s="306"/>
      <c r="K23" s="304"/>
    </row>
    <row r="24" s="1" customFormat="1" ht="12.75" customHeight="1">
      <c r="B24" s="307"/>
      <c r="C24" s="308"/>
      <c r="D24" s="308"/>
      <c r="E24" s="308"/>
      <c r="F24" s="308"/>
      <c r="G24" s="308"/>
      <c r="H24" s="308"/>
      <c r="I24" s="308"/>
      <c r="J24" s="308"/>
      <c r="K24" s="304"/>
    </row>
    <row r="25" s="1" customFormat="1" ht="15" customHeight="1">
      <c r="B25" s="307"/>
      <c r="C25" s="306" t="s">
        <v>1691</v>
      </c>
      <c r="D25" s="306"/>
      <c r="E25" s="306"/>
      <c r="F25" s="306"/>
      <c r="G25" s="306"/>
      <c r="H25" s="306"/>
      <c r="I25" s="306"/>
      <c r="J25" s="306"/>
      <c r="K25" s="304"/>
    </row>
    <row r="26" s="1" customFormat="1" ht="15" customHeight="1">
      <c r="B26" s="307"/>
      <c r="C26" s="306" t="s">
        <v>1692</v>
      </c>
      <c r="D26" s="306"/>
      <c r="E26" s="306"/>
      <c r="F26" s="306"/>
      <c r="G26" s="306"/>
      <c r="H26" s="306"/>
      <c r="I26" s="306"/>
      <c r="J26" s="306"/>
      <c r="K26" s="304"/>
    </row>
    <row r="27" s="1" customFormat="1" ht="15" customHeight="1">
      <c r="B27" s="307"/>
      <c r="C27" s="306"/>
      <c r="D27" s="306" t="s">
        <v>1693</v>
      </c>
      <c r="E27" s="306"/>
      <c r="F27" s="306"/>
      <c r="G27" s="306"/>
      <c r="H27" s="306"/>
      <c r="I27" s="306"/>
      <c r="J27" s="306"/>
      <c r="K27" s="304"/>
    </row>
    <row r="28" s="1" customFormat="1" ht="15" customHeight="1">
      <c r="B28" s="307"/>
      <c r="C28" s="308"/>
      <c r="D28" s="306" t="s">
        <v>1694</v>
      </c>
      <c r="E28" s="306"/>
      <c r="F28" s="306"/>
      <c r="G28" s="306"/>
      <c r="H28" s="306"/>
      <c r="I28" s="306"/>
      <c r="J28" s="306"/>
      <c r="K28" s="304"/>
    </row>
    <row r="29" s="1" customFormat="1" ht="12.75" customHeight="1">
      <c r="B29" s="307"/>
      <c r="C29" s="308"/>
      <c r="D29" s="308"/>
      <c r="E29" s="308"/>
      <c r="F29" s="308"/>
      <c r="G29" s="308"/>
      <c r="H29" s="308"/>
      <c r="I29" s="308"/>
      <c r="J29" s="308"/>
      <c r="K29" s="304"/>
    </row>
    <row r="30" s="1" customFormat="1" ht="15" customHeight="1">
      <c r="B30" s="307"/>
      <c r="C30" s="308"/>
      <c r="D30" s="306" t="s">
        <v>1695</v>
      </c>
      <c r="E30" s="306"/>
      <c r="F30" s="306"/>
      <c r="G30" s="306"/>
      <c r="H30" s="306"/>
      <c r="I30" s="306"/>
      <c r="J30" s="306"/>
      <c r="K30" s="304"/>
    </row>
    <row r="31" s="1" customFormat="1" ht="15" customHeight="1">
      <c r="B31" s="307"/>
      <c r="C31" s="308"/>
      <c r="D31" s="306" t="s">
        <v>1696</v>
      </c>
      <c r="E31" s="306"/>
      <c r="F31" s="306"/>
      <c r="G31" s="306"/>
      <c r="H31" s="306"/>
      <c r="I31" s="306"/>
      <c r="J31" s="306"/>
      <c r="K31" s="304"/>
    </row>
    <row r="32" s="1" customFormat="1" ht="12.75" customHeight="1">
      <c r="B32" s="307"/>
      <c r="C32" s="308"/>
      <c r="D32" s="308"/>
      <c r="E32" s="308"/>
      <c r="F32" s="308"/>
      <c r="G32" s="308"/>
      <c r="H32" s="308"/>
      <c r="I32" s="308"/>
      <c r="J32" s="308"/>
      <c r="K32" s="304"/>
    </row>
    <row r="33" s="1" customFormat="1" ht="15" customHeight="1">
      <c r="B33" s="307"/>
      <c r="C33" s="308"/>
      <c r="D33" s="306" t="s">
        <v>1697</v>
      </c>
      <c r="E33" s="306"/>
      <c r="F33" s="306"/>
      <c r="G33" s="306"/>
      <c r="H33" s="306"/>
      <c r="I33" s="306"/>
      <c r="J33" s="306"/>
      <c r="K33" s="304"/>
    </row>
    <row r="34" s="1" customFormat="1" ht="15" customHeight="1">
      <c r="B34" s="307"/>
      <c r="C34" s="308"/>
      <c r="D34" s="306" t="s">
        <v>1698</v>
      </c>
      <c r="E34" s="306"/>
      <c r="F34" s="306"/>
      <c r="G34" s="306"/>
      <c r="H34" s="306"/>
      <c r="I34" s="306"/>
      <c r="J34" s="306"/>
      <c r="K34" s="304"/>
    </row>
    <row r="35" s="1" customFormat="1" ht="15" customHeight="1">
      <c r="B35" s="307"/>
      <c r="C35" s="308"/>
      <c r="D35" s="306" t="s">
        <v>1699</v>
      </c>
      <c r="E35" s="306"/>
      <c r="F35" s="306"/>
      <c r="G35" s="306"/>
      <c r="H35" s="306"/>
      <c r="I35" s="306"/>
      <c r="J35" s="306"/>
      <c r="K35" s="304"/>
    </row>
    <row r="36" s="1" customFormat="1" ht="15" customHeight="1">
      <c r="B36" s="307"/>
      <c r="C36" s="308"/>
      <c r="D36" s="306"/>
      <c r="E36" s="309" t="s">
        <v>148</v>
      </c>
      <c r="F36" s="306"/>
      <c r="G36" s="306" t="s">
        <v>1700</v>
      </c>
      <c r="H36" s="306"/>
      <c r="I36" s="306"/>
      <c r="J36" s="306"/>
      <c r="K36" s="304"/>
    </row>
    <row r="37" s="1" customFormat="1" ht="30.75" customHeight="1">
      <c r="B37" s="307"/>
      <c r="C37" s="308"/>
      <c r="D37" s="306"/>
      <c r="E37" s="309" t="s">
        <v>1701</v>
      </c>
      <c r="F37" s="306"/>
      <c r="G37" s="306" t="s">
        <v>1702</v>
      </c>
      <c r="H37" s="306"/>
      <c r="I37" s="306"/>
      <c r="J37" s="306"/>
      <c r="K37" s="304"/>
    </row>
    <row r="38" s="1" customFormat="1" ht="15" customHeight="1">
      <c r="B38" s="307"/>
      <c r="C38" s="308"/>
      <c r="D38" s="306"/>
      <c r="E38" s="309" t="s">
        <v>53</v>
      </c>
      <c r="F38" s="306"/>
      <c r="G38" s="306" t="s">
        <v>1703</v>
      </c>
      <c r="H38" s="306"/>
      <c r="I38" s="306"/>
      <c r="J38" s="306"/>
      <c r="K38" s="304"/>
    </row>
    <row r="39" s="1" customFormat="1" ht="15" customHeight="1">
      <c r="B39" s="307"/>
      <c r="C39" s="308"/>
      <c r="D39" s="306"/>
      <c r="E39" s="309" t="s">
        <v>54</v>
      </c>
      <c r="F39" s="306"/>
      <c r="G39" s="306" t="s">
        <v>1704</v>
      </c>
      <c r="H39" s="306"/>
      <c r="I39" s="306"/>
      <c r="J39" s="306"/>
      <c r="K39" s="304"/>
    </row>
    <row r="40" s="1" customFormat="1" ht="15" customHeight="1">
      <c r="B40" s="307"/>
      <c r="C40" s="308"/>
      <c r="D40" s="306"/>
      <c r="E40" s="309" t="s">
        <v>149</v>
      </c>
      <c r="F40" s="306"/>
      <c r="G40" s="306" t="s">
        <v>1705</v>
      </c>
      <c r="H40" s="306"/>
      <c r="I40" s="306"/>
      <c r="J40" s="306"/>
      <c r="K40" s="304"/>
    </row>
    <row r="41" s="1" customFormat="1" ht="15" customHeight="1">
      <c r="B41" s="307"/>
      <c r="C41" s="308"/>
      <c r="D41" s="306"/>
      <c r="E41" s="309" t="s">
        <v>150</v>
      </c>
      <c r="F41" s="306"/>
      <c r="G41" s="306" t="s">
        <v>1706</v>
      </c>
      <c r="H41" s="306"/>
      <c r="I41" s="306"/>
      <c r="J41" s="306"/>
      <c r="K41" s="304"/>
    </row>
    <row r="42" s="1" customFormat="1" ht="15" customHeight="1">
      <c r="B42" s="307"/>
      <c r="C42" s="308"/>
      <c r="D42" s="306"/>
      <c r="E42" s="309" t="s">
        <v>1707</v>
      </c>
      <c r="F42" s="306"/>
      <c r="G42" s="306" t="s">
        <v>1708</v>
      </c>
      <c r="H42" s="306"/>
      <c r="I42" s="306"/>
      <c r="J42" s="306"/>
      <c r="K42" s="304"/>
    </row>
    <row r="43" s="1" customFormat="1" ht="15" customHeight="1">
      <c r="B43" s="307"/>
      <c r="C43" s="308"/>
      <c r="D43" s="306"/>
      <c r="E43" s="309"/>
      <c r="F43" s="306"/>
      <c r="G43" s="306" t="s">
        <v>1709</v>
      </c>
      <c r="H43" s="306"/>
      <c r="I43" s="306"/>
      <c r="J43" s="306"/>
      <c r="K43" s="304"/>
    </row>
    <row r="44" s="1" customFormat="1" ht="15" customHeight="1">
      <c r="B44" s="307"/>
      <c r="C44" s="308"/>
      <c r="D44" s="306"/>
      <c r="E44" s="309" t="s">
        <v>1710</v>
      </c>
      <c r="F44" s="306"/>
      <c r="G44" s="306" t="s">
        <v>1711</v>
      </c>
      <c r="H44" s="306"/>
      <c r="I44" s="306"/>
      <c r="J44" s="306"/>
      <c r="K44" s="304"/>
    </row>
    <row r="45" s="1" customFormat="1" ht="15" customHeight="1">
      <c r="B45" s="307"/>
      <c r="C45" s="308"/>
      <c r="D45" s="306"/>
      <c r="E45" s="309" t="s">
        <v>152</v>
      </c>
      <c r="F45" s="306"/>
      <c r="G45" s="306" t="s">
        <v>1712</v>
      </c>
      <c r="H45" s="306"/>
      <c r="I45" s="306"/>
      <c r="J45" s="306"/>
      <c r="K45" s="304"/>
    </row>
    <row r="46" s="1" customFormat="1" ht="12.75" customHeight="1">
      <c r="B46" s="307"/>
      <c r="C46" s="308"/>
      <c r="D46" s="306"/>
      <c r="E46" s="306"/>
      <c r="F46" s="306"/>
      <c r="G46" s="306"/>
      <c r="H46" s="306"/>
      <c r="I46" s="306"/>
      <c r="J46" s="306"/>
      <c r="K46" s="304"/>
    </row>
    <row r="47" s="1" customFormat="1" ht="15" customHeight="1">
      <c r="B47" s="307"/>
      <c r="C47" s="308"/>
      <c r="D47" s="306" t="s">
        <v>1713</v>
      </c>
      <c r="E47" s="306"/>
      <c r="F47" s="306"/>
      <c r="G47" s="306"/>
      <c r="H47" s="306"/>
      <c r="I47" s="306"/>
      <c r="J47" s="306"/>
      <c r="K47" s="304"/>
    </row>
    <row r="48" s="1" customFormat="1" ht="15" customHeight="1">
      <c r="B48" s="307"/>
      <c r="C48" s="308"/>
      <c r="D48" s="308"/>
      <c r="E48" s="306" t="s">
        <v>1714</v>
      </c>
      <c r="F48" s="306"/>
      <c r="G48" s="306"/>
      <c r="H48" s="306"/>
      <c r="I48" s="306"/>
      <c r="J48" s="306"/>
      <c r="K48" s="304"/>
    </row>
    <row r="49" s="1" customFormat="1" ht="15" customHeight="1">
      <c r="B49" s="307"/>
      <c r="C49" s="308"/>
      <c r="D49" s="308"/>
      <c r="E49" s="306" t="s">
        <v>1715</v>
      </c>
      <c r="F49" s="306"/>
      <c r="G49" s="306"/>
      <c r="H49" s="306"/>
      <c r="I49" s="306"/>
      <c r="J49" s="306"/>
      <c r="K49" s="304"/>
    </row>
    <row r="50" s="1" customFormat="1" ht="15" customHeight="1">
      <c r="B50" s="307"/>
      <c r="C50" s="308"/>
      <c r="D50" s="308"/>
      <c r="E50" s="306" t="s">
        <v>1716</v>
      </c>
      <c r="F50" s="306"/>
      <c r="G50" s="306"/>
      <c r="H50" s="306"/>
      <c r="I50" s="306"/>
      <c r="J50" s="306"/>
      <c r="K50" s="304"/>
    </row>
    <row r="51" s="1" customFormat="1" ht="15" customHeight="1">
      <c r="B51" s="307"/>
      <c r="C51" s="308"/>
      <c r="D51" s="306" t="s">
        <v>1717</v>
      </c>
      <c r="E51" s="306"/>
      <c r="F51" s="306"/>
      <c r="G51" s="306"/>
      <c r="H51" s="306"/>
      <c r="I51" s="306"/>
      <c r="J51" s="306"/>
      <c r="K51" s="304"/>
    </row>
    <row r="52" s="1" customFormat="1" ht="25.5" customHeight="1">
      <c r="B52" s="302"/>
      <c r="C52" s="303" t="s">
        <v>1718</v>
      </c>
      <c r="D52" s="303"/>
      <c r="E52" s="303"/>
      <c r="F52" s="303"/>
      <c r="G52" s="303"/>
      <c r="H52" s="303"/>
      <c r="I52" s="303"/>
      <c r="J52" s="303"/>
      <c r="K52" s="304"/>
    </row>
    <row r="53" s="1" customFormat="1" ht="5.25" customHeight="1">
      <c r="B53" s="302"/>
      <c r="C53" s="305"/>
      <c r="D53" s="305"/>
      <c r="E53" s="305"/>
      <c r="F53" s="305"/>
      <c r="G53" s="305"/>
      <c r="H53" s="305"/>
      <c r="I53" s="305"/>
      <c r="J53" s="305"/>
      <c r="K53" s="304"/>
    </row>
    <row r="54" s="1" customFormat="1" ht="15" customHeight="1">
      <c r="B54" s="302"/>
      <c r="C54" s="306" t="s">
        <v>1719</v>
      </c>
      <c r="D54" s="306"/>
      <c r="E54" s="306"/>
      <c r="F54" s="306"/>
      <c r="G54" s="306"/>
      <c r="H54" s="306"/>
      <c r="I54" s="306"/>
      <c r="J54" s="306"/>
      <c r="K54" s="304"/>
    </row>
    <row r="55" s="1" customFormat="1" ht="15" customHeight="1">
      <c r="B55" s="302"/>
      <c r="C55" s="306" t="s">
        <v>1720</v>
      </c>
      <c r="D55" s="306"/>
      <c r="E55" s="306"/>
      <c r="F55" s="306"/>
      <c r="G55" s="306"/>
      <c r="H55" s="306"/>
      <c r="I55" s="306"/>
      <c r="J55" s="306"/>
      <c r="K55" s="304"/>
    </row>
    <row r="56" s="1" customFormat="1" ht="12.75" customHeight="1">
      <c r="B56" s="302"/>
      <c r="C56" s="306"/>
      <c r="D56" s="306"/>
      <c r="E56" s="306"/>
      <c r="F56" s="306"/>
      <c r="G56" s="306"/>
      <c r="H56" s="306"/>
      <c r="I56" s="306"/>
      <c r="J56" s="306"/>
      <c r="K56" s="304"/>
    </row>
    <row r="57" s="1" customFormat="1" ht="15" customHeight="1">
      <c r="B57" s="302"/>
      <c r="C57" s="306" t="s">
        <v>1721</v>
      </c>
      <c r="D57" s="306"/>
      <c r="E57" s="306"/>
      <c r="F57" s="306"/>
      <c r="G57" s="306"/>
      <c r="H57" s="306"/>
      <c r="I57" s="306"/>
      <c r="J57" s="306"/>
      <c r="K57" s="304"/>
    </row>
    <row r="58" s="1" customFormat="1" ht="15" customHeight="1">
      <c r="B58" s="302"/>
      <c r="C58" s="308"/>
      <c r="D58" s="306" t="s">
        <v>1722</v>
      </c>
      <c r="E58" s="306"/>
      <c r="F58" s="306"/>
      <c r="G58" s="306"/>
      <c r="H58" s="306"/>
      <c r="I58" s="306"/>
      <c r="J58" s="306"/>
      <c r="K58" s="304"/>
    </row>
    <row r="59" s="1" customFormat="1" ht="15" customHeight="1">
      <c r="B59" s="302"/>
      <c r="C59" s="308"/>
      <c r="D59" s="306" t="s">
        <v>1723</v>
      </c>
      <c r="E59" s="306"/>
      <c r="F59" s="306"/>
      <c r="G59" s="306"/>
      <c r="H59" s="306"/>
      <c r="I59" s="306"/>
      <c r="J59" s="306"/>
      <c r="K59" s="304"/>
    </row>
    <row r="60" s="1" customFormat="1" ht="15" customHeight="1">
      <c r="B60" s="302"/>
      <c r="C60" s="308"/>
      <c r="D60" s="306" t="s">
        <v>1724</v>
      </c>
      <c r="E60" s="306"/>
      <c r="F60" s="306"/>
      <c r="G60" s="306"/>
      <c r="H60" s="306"/>
      <c r="I60" s="306"/>
      <c r="J60" s="306"/>
      <c r="K60" s="304"/>
    </row>
    <row r="61" s="1" customFormat="1" ht="15" customHeight="1">
      <c r="B61" s="302"/>
      <c r="C61" s="308"/>
      <c r="D61" s="306" t="s">
        <v>1725</v>
      </c>
      <c r="E61" s="306"/>
      <c r="F61" s="306"/>
      <c r="G61" s="306"/>
      <c r="H61" s="306"/>
      <c r="I61" s="306"/>
      <c r="J61" s="306"/>
      <c r="K61" s="304"/>
    </row>
    <row r="62" s="1" customFormat="1" ht="15" customHeight="1">
      <c r="B62" s="302"/>
      <c r="C62" s="308"/>
      <c r="D62" s="311" t="s">
        <v>1726</v>
      </c>
      <c r="E62" s="311"/>
      <c r="F62" s="311"/>
      <c r="G62" s="311"/>
      <c r="H62" s="311"/>
      <c r="I62" s="311"/>
      <c r="J62" s="311"/>
      <c r="K62" s="304"/>
    </row>
    <row r="63" s="1" customFormat="1" ht="15" customHeight="1">
      <c r="B63" s="302"/>
      <c r="C63" s="308"/>
      <c r="D63" s="306" t="s">
        <v>1727</v>
      </c>
      <c r="E63" s="306"/>
      <c r="F63" s="306"/>
      <c r="G63" s="306"/>
      <c r="H63" s="306"/>
      <c r="I63" s="306"/>
      <c r="J63" s="306"/>
      <c r="K63" s="304"/>
    </row>
    <row r="64" s="1" customFormat="1" ht="12.75" customHeight="1">
      <c r="B64" s="302"/>
      <c r="C64" s="308"/>
      <c r="D64" s="308"/>
      <c r="E64" s="312"/>
      <c r="F64" s="308"/>
      <c r="G64" s="308"/>
      <c r="H64" s="308"/>
      <c r="I64" s="308"/>
      <c r="J64" s="308"/>
      <c r="K64" s="304"/>
    </row>
    <row r="65" s="1" customFormat="1" ht="15" customHeight="1">
      <c r="B65" s="302"/>
      <c r="C65" s="308"/>
      <c r="D65" s="306" t="s">
        <v>1728</v>
      </c>
      <c r="E65" s="306"/>
      <c r="F65" s="306"/>
      <c r="G65" s="306"/>
      <c r="H65" s="306"/>
      <c r="I65" s="306"/>
      <c r="J65" s="306"/>
      <c r="K65" s="304"/>
    </row>
    <row r="66" s="1" customFormat="1" ht="15" customHeight="1">
      <c r="B66" s="302"/>
      <c r="C66" s="308"/>
      <c r="D66" s="311" t="s">
        <v>1729</v>
      </c>
      <c r="E66" s="311"/>
      <c r="F66" s="311"/>
      <c r="G66" s="311"/>
      <c r="H66" s="311"/>
      <c r="I66" s="311"/>
      <c r="J66" s="311"/>
      <c r="K66" s="304"/>
    </row>
    <row r="67" s="1" customFormat="1" ht="15" customHeight="1">
      <c r="B67" s="302"/>
      <c r="C67" s="308"/>
      <c r="D67" s="306" t="s">
        <v>1730</v>
      </c>
      <c r="E67" s="306"/>
      <c r="F67" s="306"/>
      <c r="G67" s="306"/>
      <c r="H67" s="306"/>
      <c r="I67" s="306"/>
      <c r="J67" s="306"/>
      <c r="K67" s="304"/>
    </row>
    <row r="68" s="1" customFormat="1" ht="15" customHeight="1">
      <c r="B68" s="302"/>
      <c r="C68" s="308"/>
      <c r="D68" s="306" t="s">
        <v>1731</v>
      </c>
      <c r="E68" s="306"/>
      <c r="F68" s="306"/>
      <c r="G68" s="306"/>
      <c r="H68" s="306"/>
      <c r="I68" s="306"/>
      <c r="J68" s="306"/>
      <c r="K68" s="304"/>
    </row>
    <row r="69" s="1" customFormat="1" ht="15" customHeight="1">
      <c r="B69" s="302"/>
      <c r="C69" s="308"/>
      <c r="D69" s="306" t="s">
        <v>1732</v>
      </c>
      <c r="E69" s="306"/>
      <c r="F69" s="306"/>
      <c r="G69" s="306"/>
      <c r="H69" s="306"/>
      <c r="I69" s="306"/>
      <c r="J69" s="306"/>
      <c r="K69" s="304"/>
    </row>
    <row r="70" s="1" customFormat="1" ht="15" customHeight="1">
      <c r="B70" s="302"/>
      <c r="C70" s="308"/>
      <c r="D70" s="306" t="s">
        <v>1733</v>
      </c>
      <c r="E70" s="306"/>
      <c r="F70" s="306"/>
      <c r="G70" s="306"/>
      <c r="H70" s="306"/>
      <c r="I70" s="306"/>
      <c r="J70" s="306"/>
      <c r="K70" s="304"/>
    </row>
    <row r="71" s="1" customFormat="1" ht="12.75" customHeight="1">
      <c r="B71" s="313"/>
      <c r="C71" s="314"/>
      <c r="D71" s="314"/>
      <c r="E71" s="314"/>
      <c r="F71" s="314"/>
      <c r="G71" s="314"/>
      <c r="H71" s="314"/>
      <c r="I71" s="314"/>
      <c r="J71" s="314"/>
      <c r="K71" s="315"/>
    </row>
    <row r="72" s="1" customFormat="1" ht="18.75" customHeight="1">
      <c r="B72" s="316"/>
      <c r="C72" s="316"/>
      <c r="D72" s="316"/>
      <c r="E72" s="316"/>
      <c r="F72" s="316"/>
      <c r="G72" s="316"/>
      <c r="H72" s="316"/>
      <c r="I72" s="316"/>
      <c r="J72" s="316"/>
      <c r="K72" s="317"/>
    </row>
    <row r="73" s="1" customFormat="1" ht="18.75" customHeight="1">
      <c r="B73" s="317"/>
      <c r="C73" s="317"/>
      <c r="D73" s="317"/>
      <c r="E73" s="317"/>
      <c r="F73" s="317"/>
      <c r="G73" s="317"/>
      <c r="H73" s="317"/>
      <c r="I73" s="317"/>
      <c r="J73" s="317"/>
      <c r="K73" s="317"/>
    </row>
    <row r="74" s="1" customFormat="1" ht="7.5" customHeight="1">
      <c r="B74" s="318"/>
      <c r="C74" s="319"/>
      <c r="D74" s="319"/>
      <c r="E74" s="319"/>
      <c r="F74" s="319"/>
      <c r="G74" s="319"/>
      <c r="H74" s="319"/>
      <c r="I74" s="319"/>
      <c r="J74" s="319"/>
      <c r="K74" s="320"/>
    </row>
    <row r="75" s="1" customFormat="1" ht="45" customHeight="1">
      <c r="B75" s="321"/>
      <c r="C75" s="322" t="s">
        <v>1734</v>
      </c>
      <c r="D75" s="322"/>
      <c r="E75" s="322"/>
      <c r="F75" s="322"/>
      <c r="G75" s="322"/>
      <c r="H75" s="322"/>
      <c r="I75" s="322"/>
      <c r="J75" s="322"/>
      <c r="K75" s="323"/>
    </row>
    <row r="76" s="1" customFormat="1" ht="17.25" customHeight="1">
      <c r="B76" s="321"/>
      <c r="C76" s="324" t="s">
        <v>1735</v>
      </c>
      <c r="D76" s="324"/>
      <c r="E76" s="324"/>
      <c r="F76" s="324" t="s">
        <v>1736</v>
      </c>
      <c r="G76" s="325"/>
      <c r="H76" s="324" t="s">
        <v>54</v>
      </c>
      <c r="I76" s="324" t="s">
        <v>57</v>
      </c>
      <c r="J76" s="324" t="s">
        <v>1737</v>
      </c>
      <c r="K76" s="323"/>
    </row>
    <row r="77" s="1" customFormat="1" ht="17.25" customHeight="1">
      <c r="B77" s="321"/>
      <c r="C77" s="326" t="s">
        <v>1738</v>
      </c>
      <c r="D77" s="326"/>
      <c r="E77" s="326"/>
      <c r="F77" s="327" t="s">
        <v>1739</v>
      </c>
      <c r="G77" s="328"/>
      <c r="H77" s="326"/>
      <c r="I77" s="326"/>
      <c r="J77" s="326" t="s">
        <v>1740</v>
      </c>
      <c r="K77" s="323"/>
    </row>
    <row r="78" s="1" customFormat="1" ht="5.25" customHeight="1">
      <c r="B78" s="321"/>
      <c r="C78" s="329"/>
      <c r="D78" s="329"/>
      <c r="E78" s="329"/>
      <c r="F78" s="329"/>
      <c r="G78" s="330"/>
      <c r="H78" s="329"/>
      <c r="I78" s="329"/>
      <c r="J78" s="329"/>
      <c r="K78" s="323"/>
    </row>
    <row r="79" s="1" customFormat="1" ht="15" customHeight="1">
      <c r="B79" s="321"/>
      <c r="C79" s="309" t="s">
        <v>53</v>
      </c>
      <c r="D79" s="331"/>
      <c r="E79" s="331"/>
      <c r="F79" s="332" t="s">
        <v>1741</v>
      </c>
      <c r="G79" s="333"/>
      <c r="H79" s="309" t="s">
        <v>1742</v>
      </c>
      <c r="I79" s="309" t="s">
        <v>1743</v>
      </c>
      <c r="J79" s="309">
        <v>20</v>
      </c>
      <c r="K79" s="323"/>
    </row>
    <row r="80" s="1" customFormat="1" ht="15" customHeight="1">
      <c r="B80" s="321"/>
      <c r="C80" s="309" t="s">
        <v>1744</v>
      </c>
      <c r="D80" s="309"/>
      <c r="E80" s="309"/>
      <c r="F80" s="332" t="s">
        <v>1741</v>
      </c>
      <c r="G80" s="333"/>
      <c r="H80" s="309" t="s">
        <v>1745</v>
      </c>
      <c r="I80" s="309" t="s">
        <v>1743</v>
      </c>
      <c r="J80" s="309">
        <v>120</v>
      </c>
      <c r="K80" s="323"/>
    </row>
    <row r="81" s="1" customFormat="1" ht="15" customHeight="1">
      <c r="B81" s="334"/>
      <c r="C81" s="309" t="s">
        <v>1746</v>
      </c>
      <c r="D81" s="309"/>
      <c r="E81" s="309"/>
      <c r="F81" s="332" t="s">
        <v>1747</v>
      </c>
      <c r="G81" s="333"/>
      <c r="H81" s="309" t="s">
        <v>1748</v>
      </c>
      <c r="I81" s="309" t="s">
        <v>1743</v>
      </c>
      <c r="J81" s="309">
        <v>50</v>
      </c>
      <c r="K81" s="323"/>
    </row>
    <row r="82" s="1" customFormat="1" ht="15" customHeight="1">
      <c r="B82" s="334"/>
      <c r="C82" s="309" t="s">
        <v>1749</v>
      </c>
      <c r="D82" s="309"/>
      <c r="E82" s="309"/>
      <c r="F82" s="332" t="s">
        <v>1741</v>
      </c>
      <c r="G82" s="333"/>
      <c r="H82" s="309" t="s">
        <v>1750</v>
      </c>
      <c r="I82" s="309" t="s">
        <v>1751</v>
      </c>
      <c r="J82" s="309"/>
      <c r="K82" s="323"/>
    </row>
    <row r="83" s="1" customFormat="1" ht="15" customHeight="1">
      <c r="B83" s="334"/>
      <c r="C83" s="335" t="s">
        <v>1752</v>
      </c>
      <c r="D83" s="335"/>
      <c r="E83" s="335"/>
      <c r="F83" s="336" t="s">
        <v>1747</v>
      </c>
      <c r="G83" s="335"/>
      <c r="H83" s="335" t="s">
        <v>1753</v>
      </c>
      <c r="I83" s="335" t="s">
        <v>1743</v>
      </c>
      <c r="J83" s="335">
        <v>15</v>
      </c>
      <c r="K83" s="323"/>
    </row>
    <row r="84" s="1" customFormat="1" ht="15" customHeight="1">
      <c r="B84" s="334"/>
      <c r="C84" s="335" t="s">
        <v>1754</v>
      </c>
      <c r="D84" s="335"/>
      <c r="E84" s="335"/>
      <c r="F84" s="336" t="s">
        <v>1747</v>
      </c>
      <c r="G84" s="335"/>
      <c r="H84" s="335" t="s">
        <v>1755</v>
      </c>
      <c r="I84" s="335" t="s">
        <v>1743</v>
      </c>
      <c r="J84" s="335">
        <v>15</v>
      </c>
      <c r="K84" s="323"/>
    </row>
    <row r="85" s="1" customFormat="1" ht="15" customHeight="1">
      <c r="B85" s="334"/>
      <c r="C85" s="335" t="s">
        <v>1756</v>
      </c>
      <c r="D85" s="335"/>
      <c r="E85" s="335"/>
      <c r="F85" s="336" t="s">
        <v>1747</v>
      </c>
      <c r="G85" s="335"/>
      <c r="H85" s="335" t="s">
        <v>1757</v>
      </c>
      <c r="I85" s="335" t="s">
        <v>1743</v>
      </c>
      <c r="J85" s="335">
        <v>20</v>
      </c>
      <c r="K85" s="323"/>
    </row>
    <row r="86" s="1" customFormat="1" ht="15" customHeight="1">
      <c r="B86" s="334"/>
      <c r="C86" s="335" t="s">
        <v>1758</v>
      </c>
      <c r="D86" s="335"/>
      <c r="E86" s="335"/>
      <c r="F86" s="336" t="s">
        <v>1747</v>
      </c>
      <c r="G86" s="335"/>
      <c r="H86" s="335" t="s">
        <v>1759</v>
      </c>
      <c r="I86" s="335" t="s">
        <v>1743</v>
      </c>
      <c r="J86" s="335">
        <v>20</v>
      </c>
      <c r="K86" s="323"/>
    </row>
    <row r="87" s="1" customFormat="1" ht="15" customHeight="1">
      <c r="B87" s="334"/>
      <c r="C87" s="309" t="s">
        <v>1760</v>
      </c>
      <c r="D87" s="309"/>
      <c r="E87" s="309"/>
      <c r="F87" s="332" t="s">
        <v>1747</v>
      </c>
      <c r="G87" s="333"/>
      <c r="H87" s="309" t="s">
        <v>1761</v>
      </c>
      <c r="I87" s="309" t="s">
        <v>1743</v>
      </c>
      <c r="J87" s="309">
        <v>50</v>
      </c>
      <c r="K87" s="323"/>
    </row>
    <row r="88" s="1" customFormat="1" ht="15" customHeight="1">
      <c r="B88" s="334"/>
      <c r="C88" s="309" t="s">
        <v>1762</v>
      </c>
      <c r="D88" s="309"/>
      <c r="E88" s="309"/>
      <c r="F88" s="332" t="s">
        <v>1747</v>
      </c>
      <c r="G88" s="333"/>
      <c r="H88" s="309" t="s">
        <v>1763</v>
      </c>
      <c r="I88" s="309" t="s">
        <v>1743</v>
      </c>
      <c r="J88" s="309">
        <v>20</v>
      </c>
      <c r="K88" s="323"/>
    </row>
    <row r="89" s="1" customFormat="1" ht="15" customHeight="1">
      <c r="B89" s="334"/>
      <c r="C89" s="309" t="s">
        <v>1764</v>
      </c>
      <c r="D89" s="309"/>
      <c r="E89" s="309"/>
      <c r="F89" s="332" t="s">
        <v>1747</v>
      </c>
      <c r="G89" s="333"/>
      <c r="H89" s="309" t="s">
        <v>1765</v>
      </c>
      <c r="I89" s="309" t="s">
        <v>1743</v>
      </c>
      <c r="J89" s="309">
        <v>20</v>
      </c>
      <c r="K89" s="323"/>
    </row>
    <row r="90" s="1" customFormat="1" ht="15" customHeight="1">
      <c r="B90" s="334"/>
      <c r="C90" s="309" t="s">
        <v>1766</v>
      </c>
      <c r="D90" s="309"/>
      <c r="E90" s="309"/>
      <c r="F90" s="332" t="s">
        <v>1747</v>
      </c>
      <c r="G90" s="333"/>
      <c r="H90" s="309" t="s">
        <v>1767</v>
      </c>
      <c r="I90" s="309" t="s">
        <v>1743</v>
      </c>
      <c r="J90" s="309">
        <v>50</v>
      </c>
      <c r="K90" s="323"/>
    </row>
    <row r="91" s="1" customFormat="1" ht="15" customHeight="1">
      <c r="B91" s="334"/>
      <c r="C91" s="309" t="s">
        <v>1768</v>
      </c>
      <c r="D91" s="309"/>
      <c r="E91" s="309"/>
      <c r="F91" s="332" t="s">
        <v>1747</v>
      </c>
      <c r="G91" s="333"/>
      <c r="H91" s="309" t="s">
        <v>1768</v>
      </c>
      <c r="I91" s="309" t="s">
        <v>1743</v>
      </c>
      <c r="J91" s="309">
        <v>50</v>
      </c>
      <c r="K91" s="323"/>
    </row>
    <row r="92" s="1" customFormat="1" ht="15" customHeight="1">
      <c r="B92" s="334"/>
      <c r="C92" s="309" t="s">
        <v>1769</v>
      </c>
      <c r="D92" s="309"/>
      <c r="E92" s="309"/>
      <c r="F92" s="332" t="s">
        <v>1747</v>
      </c>
      <c r="G92" s="333"/>
      <c r="H92" s="309" t="s">
        <v>1770</v>
      </c>
      <c r="I92" s="309" t="s">
        <v>1743</v>
      </c>
      <c r="J92" s="309">
        <v>255</v>
      </c>
      <c r="K92" s="323"/>
    </row>
    <row r="93" s="1" customFormat="1" ht="15" customHeight="1">
      <c r="B93" s="334"/>
      <c r="C93" s="309" t="s">
        <v>1771</v>
      </c>
      <c r="D93" s="309"/>
      <c r="E93" s="309"/>
      <c r="F93" s="332" t="s">
        <v>1741</v>
      </c>
      <c r="G93" s="333"/>
      <c r="H93" s="309" t="s">
        <v>1772</v>
      </c>
      <c r="I93" s="309" t="s">
        <v>1773</v>
      </c>
      <c r="J93" s="309"/>
      <c r="K93" s="323"/>
    </row>
    <row r="94" s="1" customFormat="1" ht="15" customHeight="1">
      <c r="B94" s="334"/>
      <c r="C94" s="309" t="s">
        <v>1774</v>
      </c>
      <c r="D94" s="309"/>
      <c r="E94" s="309"/>
      <c r="F94" s="332" t="s">
        <v>1741</v>
      </c>
      <c r="G94" s="333"/>
      <c r="H94" s="309" t="s">
        <v>1775</v>
      </c>
      <c r="I94" s="309" t="s">
        <v>1776</v>
      </c>
      <c r="J94" s="309"/>
      <c r="K94" s="323"/>
    </row>
    <row r="95" s="1" customFormat="1" ht="15" customHeight="1">
      <c r="B95" s="334"/>
      <c r="C95" s="309" t="s">
        <v>1777</v>
      </c>
      <c r="D95" s="309"/>
      <c r="E95" s="309"/>
      <c r="F95" s="332" t="s">
        <v>1741</v>
      </c>
      <c r="G95" s="333"/>
      <c r="H95" s="309" t="s">
        <v>1777</v>
      </c>
      <c r="I95" s="309" t="s">
        <v>1776</v>
      </c>
      <c r="J95" s="309"/>
      <c r="K95" s="323"/>
    </row>
    <row r="96" s="1" customFormat="1" ht="15" customHeight="1">
      <c r="B96" s="334"/>
      <c r="C96" s="309" t="s">
        <v>38</v>
      </c>
      <c r="D96" s="309"/>
      <c r="E96" s="309"/>
      <c r="F96" s="332" t="s">
        <v>1741</v>
      </c>
      <c r="G96" s="333"/>
      <c r="H96" s="309" t="s">
        <v>1778</v>
      </c>
      <c r="I96" s="309" t="s">
        <v>1776</v>
      </c>
      <c r="J96" s="309"/>
      <c r="K96" s="323"/>
    </row>
    <row r="97" s="1" customFormat="1" ht="15" customHeight="1">
      <c r="B97" s="334"/>
      <c r="C97" s="309" t="s">
        <v>48</v>
      </c>
      <c r="D97" s="309"/>
      <c r="E97" s="309"/>
      <c r="F97" s="332" t="s">
        <v>1741</v>
      </c>
      <c r="G97" s="333"/>
      <c r="H97" s="309" t="s">
        <v>1779</v>
      </c>
      <c r="I97" s="309" t="s">
        <v>1776</v>
      </c>
      <c r="J97" s="309"/>
      <c r="K97" s="323"/>
    </row>
    <row r="98" s="1" customFormat="1" ht="15" customHeight="1">
      <c r="B98" s="337"/>
      <c r="C98" s="338"/>
      <c r="D98" s="338"/>
      <c r="E98" s="338"/>
      <c r="F98" s="338"/>
      <c r="G98" s="338"/>
      <c r="H98" s="338"/>
      <c r="I98" s="338"/>
      <c r="J98" s="338"/>
      <c r="K98" s="339"/>
    </row>
    <row r="99" s="1" customFormat="1" ht="18.75" customHeight="1">
      <c r="B99" s="340"/>
      <c r="C99" s="341"/>
      <c r="D99" s="341"/>
      <c r="E99" s="341"/>
      <c r="F99" s="341"/>
      <c r="G99" s="341"/>
      <c r="H99" s="341"/>
      <c r="I99" s="341"/>
      <c r="J99" s="341"/>
      <c r="K99" s="340"/>
    </row>
    <row r="100" s="1" customFormat="1" ht="18.75" customHeight="1">
      <c r="B100" s="317"/>
      <c r="C100" s="317"/>
      <c r="D100" s="317"/>
      <c r="E100" s="317"/>
      <c r="F100" s="317"/>
      <c r="G100" s="317"/>
      <c r="H100" s="317"/>
      <c r="I100" s="317"/>
      <c r="J100" s="317"/>
      <c r="K100" s="317"/>
    </row>
    <row r="101" s="1" customFormat="1" ht="7.5" customHeight="1">
      <c r="B101" s="318"/>
      <c r="C101" s="319"/>
      <c r="D101" s="319"/>
      <c r="E101" s="319"/>
      <c r="F101" s="319"/>
      <c r="G101" s="319"/>
      <c r="H101" s="319"/>
      <c r="I101" s="319"/>
      <c r="J101" s="319"/>
      <c r="K101" s="320"/>
    </row>
    <row r="102" s="1" customFormat="1" ht="45" customHeight="1">
      <c r="B102" s="321"/>
      <c r="C102" s="322" t="s">
        <v>1780</v>
      </c>
      <c r="D102" s="322"/>
      <c r="E102" s="322"/>
      <c r="F102" s="322"/>
      <c r="G102" s="322"/>
      <c r="H102" s="322"/>
      <c r="I102" s="322"/>
      <c r="J102" s="322"/>
      <c r="K102" s="323"/>
    </row>
    <row r="103" s="1" customFormat="1" ht="17.25" customHeight="1">
      <c r="B103" s="321"/>
      <c r="C103" s="324" t="s">
        <v>1735</v>
      </c>
      <c r="D103" s="324"/>
      <c r="E103" s="324"/>
      <c r="F103" s="324" t="s">
        <v>1736</v>
      </c>
      <c r="G103" s="325"/>
      <c r="H103" s="324" t="s">
        <v>54</v>
      </c>
      <c r="I103" s="324" t="s">
        <v>57</v>
      </c>
      <c r="J103" s="324" t="s">
        <v>1737</v>
      </c>
      <c r="K103" s="323"/>
    </row>
    <row r="104" s="1" customFormat="1" ht="17.25" customHeight="1">
      <c r="B104" s="321"/>
      <c r="C104" s="326" t="s">
        <v>1738</v>
      </c>
      <c r="D104" s="326"/>
      <c r="E104" s="326"/>
      <c r="F104" s="327" t="s">
        <v>1739</v>
      </c>
      <c r="G104" s="328"/>
      <c r="H104" s="326"/>
      <c r="I104" s="326"/>
      <c r="J104" s="326" t="s">
        <v>1740</v>
      </c>
      <c r="K104" s="323"/>
    </row>
    <row r="105" s="1" customFormat="1" ht="5.25" customHeight="1">
      <c r="B105" s="321"/>
      <c r="C105" s="324"/>
      <c r="D105" s="324"/>
      <c r="E105" s="324"/>
      <c r="F105" s="324"/>
      <c r="G105" s="342"/>
      <c r="H105" s="324"/>
      <c r="I105" s="324"/>
      <c r="J105" s="324"/>
      <c r="K105" s="323"/>
    </row>
    <row r="106" s="1" customFormat="1" ht="15" customHeight="1">
      <c r="B106" s="321"/>
      <c r="C106" s="309" t="s">
        <v>53</v>
      </c>
      <c r="D106" s="331"/>
      <c r="E106" s="331"/>
      <c r="F106" s="332" t="s">
        <v>1741</v>
      </c>
      <c r="G106" s="309"/>
      <c r="H106" s="309" t="s">
        <v>1781</v>
      </c>
      <c r="I106" s="309" t="s">
        <v>1743</v>
      </c>
      <c r="J106" s="309">
        <v>20</v>
      </c>
      <c r="K106" s="323"/>
    </row>
    <row r="107" s="1" customFormat="1" ht="15" customHeight="1">
      <c r="B107" s="321"/>
      <c r="C107" s="309" t="s">
        <v>1744</v>
      </c>
      <c r="D107" s="309"/>
      <c r="E107" s="309"/>
      <c r="F107" s="332" t="s">
        <v>1741</v>
      </c>
      <c r="G107" s="309"/>
      <c r="H107" s="309" t="s">
        <v>1781</v>
      </c>
      <c r="I107" s="309" t="s">
        <v>1743</v>
      </c>
      <c r="J107" s="309">
        <v>120</v>
      </c>
      <c r="K107" s="323"/>
    </row>
    <row r="108" s="1" customFormat="1" ht="15" customHeight="1">
      <c r="B108" s="334"/>
      <c r="C108" s="309" t="s">
        <v>1746</v>
      </c>
      <c r="D108" s="309"/>
      <c r="E108" s="309"/>
      <c r="F108" s="332" t="s">
        <v>1747</v>
      </c>
      <c r="G108" s="309"/>
      <c r="H108" s="309" t="s">
        <v>1781</v>
      </c>
      <c r="I108" s="309" t="s">
        <v>1743</v>
      </c>
      <c r="J108" s="309">
        <v>50</v>
      </c>
      <c r="K108" s="323"/>
    </row>
    <row r="109" s="1" customFormat="1" ht="15" customHeight="1">
      <c r="B109" s="334"/>
      <c r="C109" s="309" t="s">
        <v>1749</v>
      </c>
      <c r="D109" s="309"/>
      <c r="E109" s="309"/>
      <c r="F109" s="332" t="s">
        <v>1741</v>
      </c>
      <c r="G109" s="309"/>
      <c r="H109" s="309" t="s">
        <v>1781</v>
      </c>
      <c r="I109" s="309" t="s">
        <v>1751</v>
      </c>
      <c r="J109" s="309"/>
      <c r="K109" s="323"/>
    </row>
    <row r="110" s="1" customFormat="1" ht="15" customHeight="1">
      <c r="B110" s="334"/>
      <c r="C110" s="309" t="s">
        <v>1760</v>
      </c>
      <c r="D110" s="309"/>
      <c r="E110" s="309"/>
      <c r="F110" s="332" t="s">
        <v>1747</v>
      </c>
      <c r="G110" s="309"/>
      <c r="H110" s="309" t="s">
        <v>1781</v>
      </c>
      <c r="I110" s="309" t="s">
        <v>1743</v>
      </c>
      <c r="J110" s="309">
        <v>50</v>
      </c>
      <c r="K110" s="323"/>
    </row>
    <row r="111" s="1" customFormat="1" ht="15" customHeight="1">
      <c r="B111" s="334"/>
      <c r="C111" s="309" t="s">
        <v>1768</v>
      </c>
      <c r="D111" s="309"/>
      <c r="E111" s="309"/>
      <c r="F111" s="332" t="s">
        <v>1747</v>
      </c>
      <c r="G111" s="309"/>
      <c r="H111" s="309" t="s">
        <v>1781</v>
      </c>
      <c r="I111" s="309" t="s">
        <v>1743</v>
      </c>
      <c r="J111" s="309">
        <v>50</v>
      </c>
      <c r="K111" s="323"/>
    </row>
    <row r="112" s="1" customFormat="1" ht="15" customHeight="1">
      <c r="B112" s="334"/>
      <c r="C112" s="309" t="s">
        <v>1766</v>
      </c>
      <c r="D112" s="309"/>
      <c r="E112" s="309"/>
      <c r="F112" s="332" t="s">
        <v>1747</v>
      </c>
      <c r="G112" s="309"/>
      <c r="H112" s="309" t="s">
        <v>1781</v>
      </c>
      <c r="I112" s="309" t="s">
        <v>1743</v>
      </c>
      <c r="J112" s="309">
        <v>50</v>
      </c>
      <c r="K112" s="323"/>
    </row>
    <row r="113" s="1" customFormat="1" ht="15" customHeight="1">
      <c r="B113" s="334"/>
      <c r="C113" s="309" t="s">
        <v>53</v>
      </c>
      <c r="D113" s="309"/>
      <c r="E113" s="309"/>
      <c r="F113" s="332" t="s">
        <v>1741</v>
      </c>
      <c r="G113" s="309"/>
      <c r="H113" s="309" t="s">
        <v>1782</v>
      </c>
      <c r="I113" s="309" t="s">
        <v>1743</v>
      </c>
      <c r="J113" s="309">
        <v>20</v>
      </c>
      <c r="K113" s="323"/>
    </row>
    <row r="114" s="1" customFormat="1" ht="15" customHeight="1">
      <c r="B114" s="334"/>
      <c r="C114" s="309" t="s">
        <v>1783</v>
      </c>
      <c r="D114" s="309"/>
      <c r="E114" s="309"/>
      <c r="F114" s="332" t="s">
        <v>1741</v>
      </c>
      <c r="G114" s="309"/>
      <c r="H114" s="309" t="s">
        <v>1784</v>
      </c>
      <c r="I114" s="309" t="s">
        <v>1743</v>
      </c>
      <c r="J114" s="309">
        <v>120</v>
      </c>
      <c r="K114" s="323"/>
    </row>
    <row r="115" s="1" customFormat="1" ht="15" customHeight="1">
      <c r="B115" s="334"/>
      <c r="C115" s="309" t="s">
        <v>38</v>
      </c>
      <c r="D115" s="309"/>
      <c r="E115" s="309"/>
      <c r="F115" s="332" t="s">
        <v>1741</v>
      </c>
      <c r="G115" s="309"/>
      <c r="H115" s="309" t="s">
        <v>1785</v>
      </c>
      <c r="I115" s="309" t="s">
        <v>1776</v>
      </c>
      <c r="J115" s="309"/>
      <c r="K115" s="323"/>
    </row>
    <row r="116" s="1" customFormat="1" ht="15" customHeight="1">
      <c r="B116" s="334"/>
      <c r="C116" s="309" t="s">
        <v>48</v>
      </c>
      <c r="D116" s="309"/>
      <c r="E116" s="309"/>
      <c r="F116" s="332" t="s">
        <v>1741</v>
      </c>
      <c r="G116" s="309"/>
      <c r="H116" s="309" t="s">
        <v>1786</v>
      </c>
      <c r="I116" s="309" t="s">
        <v>1776</v>
      </c>
      <c r="J116" s="309"/>
      <c r="K116" s="323"/>
    </row>
    <row r="117" s="1" customFormat="1" ht="15" customHeight="1">
      <c r="B117" s="334"/>
      <c r="C117" s="309" t="s">
        <v>57</v>
      </c>
      <c r="D117" s="309"/>
      <c r="E117" s="309"/>
      <c r="F117" s="332" t="s">
        <v>1741</v>
      </c>
      <c r="G117" s="309"/>
      <c r="H117" s="309" t="s">
        <v>1787</v>
      </c>
      <c r="I117" s="309" t="s">
        <v>1788</v>
      </c>
      <c r="J117" s="309"/>
      <c r="K117" s="323"/>
    </row>
    <row r="118" s="1" customFormat="1" ht="15" customHeight="1">
      <c r="B118" s="337"/>
      <c r="C118" s="343"/>
      <c r="D118" s="343"/>
      <c r="E118" s="343"/>
      <c r="F118" s="343"/>
      <c r="G118" s="343"/>
      <c r="H118" s="343"/>
      <c r="I118" s="343"/>
      <c r="J118" s="343"/>
      <c r="K118" s="339"/>
    </row>
    <row r="119" s="1" customFormat="1" ht="18.75" customHeight="1">
      <c r="B119" s="344"/>
      <c r="C119" s="345"/>
      <c r="D119" s="345"/>
      <c r="E119" s="345"/>
      <c r="F119" s="346"/>
      <c r="G119" s="345"/>
      <c r="H119" s="345"/>
      <c r="I119" s="345"/>
      <c r="J119" s="345"/>
      <c r="K119" s="344"/>
    </row>
    <row r="120" s="1" customFormat="1" ht="18.75" customHeight="1">
      <c r="B120" s="317"/>
      <c r="C120" s="317"/>
      <c r="D120" s="317"/>
      <c r="E120" s="317"/>
      <c r="F120" s="317"/>
      <c r="G120" s="317"/>
      <c r="H120" s="317"/>
      <c r="I120" s="317"/>
      <c r="J120" s="317"/>
      <c r="K120" s="317"/>
    </row>
    <row r="121" s="1" customFormat="1" ht="7.5" customHeight="1">
      <c r="B121" s="347"/>
      <c r="C121" s="348"/>
      <c r="D121" s="348"/>
      <c r="E121" s="348"/>
      <c r="F121" s="348"/>
      <c r="G121" s="348"/>
      <c r="H121" s="348"/>
      <c r="I121" s="348"/>
      <c r="J121" s="348"/>
      <c r="K121" s="349"/>
    </row>
    <row r="122" s="1" customFormat="1" ht="45" customHeight="1">
      <c r="B122" s="350"/>
      <c r="C122" s="300" t="s">
        <v>1789</v>
      </c>
      <c r="D122" s="300"/>
      <c r="E122" s="300"/>
      <c r="F122" s="300"/>
      <c r="G122" s="300"/>
      <c r="H122" s="300"/>
      <c r="I122" s="300"/>
      <c r="J122" s="300"/>
      <c r="K122" s="351"/>
    </row>
    <row r="123" s="1" customFormat="1" ht="17.25" customHeight="1">
      <c r="B123" s="352"/>
      <c r="C123" s="324" t="s">
        <v>1735</v>
      </c>
      <c r="D123" s="324"/>
      <c r="E123" s="324"/>
      <c r="F123" s="324" t="s">
        <v>1736</v>
      </c>
      <c r="G123" s="325"/>
      <c r="H123" s="324" t="s">
        <v>54</v>
      </c>
      <c r="I123" s="324" t="s">
        <v>57</v>
      </c>
      <c r="J123" s="324" t="s">
        <v>1737</v>
      </c>
      <c r="K123" s="353"/>
    </row>
    <row r="124" s="1" customFormat="1" ht="17.25" customHeight="1">
      <c r="B124" s="352"/>
      <c r="C124" s="326" t="s">
        <v>1738</v>
      </c>
      <c r="D124" s="326"/>
      <c r="E124" s="326"/>
      <c r="F124" s="327" t="s">
        <v>1739</v>
      </c>
      <c r="G124" s="328"/>
      <c r="H124" s="326"/>
      <c r="I124" s="326"/>
      <c r="J124" s="326" t="s">
        <v>1740</v>
      </c>
      <c r="K124" s="353"/>
    </row>
    <row r="125" s="1" customFormat="1" ht="5.25" customHeight="1">
      <c r="B125" s="354"/>
      <c r="C125" s="329"/>
      <c r="D125" s="329"/>
      <c r="E125" s="329"/>
      <c r="F125" s="329"/>
      <c r="G125" s="355"/>
      <c r="H125" s="329"/>
      <c r="I125" s="329"/>
      <c r="J125" s="329"/>
      <c r="K125" s="356"/>
    </row>
    <row r="126" s="1" customFormat="1" ht="15" customHeight="1">
      <c r="B126" s="354"/>
      <c r="C126" s="309" t="s">
        <v>1744</v>
      </c>
      <c r="D126" s="331"/>
      <c r="E126" s="331"/>
      <c r="F126" s="332" t="s">
        <v>1741</v>
      </c>
      <c r="G126" s="309"/>
      <c r="H126" s="309" t="s">
        <v>1781</v>
      </c>
      <c r="I126" s="309" t="s">
        <v>1743</v>
      </c>
      <c r="J126" s="309">
        <v>120</v>
      </c>
      <c r="K126" s="357"/>
    </row>
    <row r="127" s="1" customFormat="1" ht="15" customHeight="1">
      <c r="B127" s="354"/>
      <c r="C127" s="309" t="s">
        <v>1790</v>
      </c>
      <c r="D127" s="309"/>
      <c r="E127" s="309"/>
      <c r="F127" s="332" t="s">
        <v>1741</v>
      </c>
      <c r="G127" s="309"/>
      <c r="H127" s="309" t="s">
        <v>1791</v>
      </c>
      <c r="I127" s="309" t="s">
        <v>1743</v>
      </c>
      <c r="J127" s="309" t="s">
        <v>1792</v>
      </c>
      <c r="K127" s="357"/>
    </row>
    <row r="128" s="1" customFormat="1" ht="15" customHeight="1">
      <c r="B128" s="354"/>
      <c r="C128" s="309" t="s">
        <v>84</v>
      </c>
      <c r="D128" s="309"/>
      <c r="E128" s="309"/>
      <c r="F128" s="332" t="s">
        <v>1741</v>
      </c>
      <c r="G128" s="309"/>
      <c r="H128" s="309" t="s">
        <v>1793</v>
      </c>
      <c r="I128" s="309" t="s">
        <v>1743</v>
      </c>
      <c r="J128" s="309" t="s">
        <v>1792</v>
      </c>
      <c r="K128" s="357"/>
    </row>
    <row r="129" s="1" customFormat="1" ht="15" customHeight="1">
      <c r="B129" s="354"/>
      <c r="C129" s="309" t="s">
        <v>1752</v>
      </c>
      <c r="D129" s="309"/>
      <c r="E129" s="309"/>
      <c r="F129" s="332" t="s">
        <v>1747</v>
      </c>
      <c r="G129" s="309"/>
      <c r="H129" s="309" t="s">
        <v>1753</v>
      </c>
      <c r="I129" s="309" t="s">
        <v>1743</v>
      </c>
      <c r="J129" s="309">
        <v>15</v>
      </c>
      <c r="K129" s="357"/>
    </row>
    <row r="130" s="1" customFormat="1" ht="15" customHeight="1">
      <c r="B130" s="354"/>
      <c r="C130" s="335" t="s">
        <v>1754</v>
      </c>
      <c r="D130" s="335"/>
      <c r="E130" s="335"/>
      <c r="F130" s="336" t="s">
        <v>1747</v>
      </c>
      <c r="G130" s="335"/>
      <c r="H130" s="335" t="s">
        <v>1755</v>
      </c>
      <c r="I130" s="335" t="s">
        <v>1743</v>
      </c>
      <c r="J130" s="335">
        <v>15</v>
      </c>
      <c r="K130" s="357"/>
    </row>
    <row r="131" s="1" customFormat="1" ht="15" customHeight="1">
      <c r="B131" s="354"/>
      <c r="C131" s="335" t="s">
        <v>1756</v>
      </c>
      <c r="D131" s="335"/>
      <c r="E131" s="335"/>
      <c r="F131" s="336" t="s">
        <v>1747</v>
      </c>
      <c r="G131" s="335"/>
      <c r="H131" s="335" t="s">
        <v>1757</v>
      </c>
      <c r="I131" s="335" t="s">
        <v>1743</v>
      </c>
      <c r="J131" s="335">
        <v>20</v>
      </c>
      <c r="K131" s="357"/>
    </row>
    <row r="132" s="1" customFormat="1" ht="15" customHeight="1">
      <c r="B132" s="354"/>
      <c r="C132" s="335" t="s">
        <v>1758</v>
      </c>
      <c r="D132" s="335"/>
      <c r="E132" s="335"/>
      <c r="F132" s="336" t="s">
        <v>1747</v>
      </c>
      <c r="G132" s="335"/>
      <c r="H132" s="335" t="s">
        <v>1759</v>
      </c>
      <c r="I132" s="335" t="s">
        <v>1743</v>
      </c>
      <c r="J132" s="335">
        <v>20</v>
      </c>
      <c r="K132" s="357"/>
    </row>
    <row r="133" s="1" customFormat="1" ht="15" customHeight="1">
      <c r="B133" s="354"/>
      <c r="C133" s="309" t="s">
        <v>1746</v>
      </c>
      <c r="D133" s="309"/>
      <c r="E133" s="309"/>
      <c r="F133" s="332" t="s">
        <v>1747</v>
      </c>
      <c r="G133" s="309"/>
      <c r="H133" s="309" t="s">
        <v>1781</v>
      </c>
      <c r="I133" s="309" t="s">
        <v>1743</v>
      </c>
      <c r="J133" s="309">
        <v>50</v>
      </c>
      <c r="K133" s="357"/>
    </row>
    <row r="134" s="1" customFormat="1" ht="15" customHeight="1">
      <c r="B134" s="354"/>
      <c r="C134" s="309" t="s">
        <v>1760</v>
      </c>
      <c r="D134" s="309"/>
      <c r="E134" s="309"/>
      <c r="F134" s="332" t="s">
        <v>1747</v>
      </c>
      <c r="G134" s="309"/>
      <c r="H134" s="309" t="s">
        <v>1781</v>
      </c>
      <c r="I134" s="309" t="s">
        <v>1743</v>
      </c>
      <c r="J134" s="309">
        <v>50</v>
      </c>
      <c r="K134" s="357"/>
    </row>
    <row r="135" s="1" customFormat="1" ht="15" customHeight="1">
      <c r="B135" s="354"/>
      <c r="C135" s="309" t="s">
        <v>1766</v>
      </c>
      <c r="D135" s="309"/>
      <c r="E135" s="309"/>
      <c r="F135" s="332" t="s">
        <v>1747</v>
      </c>
      <c r="G135" s="309"/>
      <c r="H135" s="309" t="s">
        <v>1781</v>
      </c>
      <c r="I135" s="309" t="s">
        <v>1743</v>
      </c>
      <c r="J135" s="309">
        <v>50</v>
      </c>
      <c r="K135" s="357"/>
    </row>
    <row r="136" s="1" customFormat="1" ht="15" customHeight="1">
      <c r="B136" s="354"/>
      <c r="C136" s="309" t="s">
        <v>1768</v>
      </c>
      <c r="D136" s="309"/>
      <c r="E136" s="309"/>
      <c r="F136" s="332" t="s">
        <v>1747</v>
      </c>
      <c r="G136" s="309"/>
      <c r="H136" s="309" t="s">
        <v>1781</v>
      </c>
      <c r="I136" s="309" t="s">
        <v>1743</v>
      </c>
      <c r="J136" s="309">
        <v>50</v>
      </c>
      <c r="K136" s="357"/>
    </row>
    <row r="137" s="1" customFormat="1" ht="15" customHeight="1">
      <c r="B137" s="354"/>
      <c r="C137" s="309" t="s">
        <v>1769</v>
      </c>
      <c r="D137" s="309"/>
      <c r="E137" s="309"/>
      <c r="F137" s="332" t="s">
        <v>1747</v>
      </c>
      <c r="G137" s="309"/>
      <c r="H137" s="309" t="s">
        <v>1794</v>
      </c>
      <c r="I137" s="309" t="s">
        <v>1743</v>
      </c>
      <c r="J137" s="309">
        <v>255</v>
      </c>
      <c r="K137" s="357"/>
    </row>
    <row r="138" s="1" customFormat="1" ht="15" customHeight="1">
      <c r="B138" s="354"/>
      <c r="C138" s="309" t="s">
        <v>1771</v>
      </c>
      <c r="D138" s="309"/>
      <c r="E138" s="309"/>
      <c r="F138" s="332" t="s">
        <v>1741</v>
      </c>
      <c r="G138" s="309"/>
      <c r="H138" s="309" t="s">
        <v>1795</v>
      </c>
      <c r="I138" s="309" t="s">
        <v>1773</v>
      </c>
      <c r="J138" s="309"/>
      <c r="K138" s="357"/>
    </row>
    <row r="139" s="1" customFormat="1" ht="15" customHeight="1">
      <c r="B139" s="354"/>
      <c r="C139" s="309" t="s">
        <v>1774</v>
      </c>
      <c r="D139" s="309"/>
      <c r="E139" s="309"/>
      <c r="F139" s="332" t="s">
        <v>1741</v>
      </c>
      <c r="G139" s="309"/>
      <c r="H139" s="309" t="s">
        <v>1796</v>
      </c>
      <c r="I139" s="309" t="s">
        <v>1776</v>
      </c>
      <c r="J139" s="309"/>
      <c r="K139" s="357"/>
    </row>
    <row r="140" s="1" customFormat="1" ht="15" customHeight="1">
      <c r="B140" s="354"/>
      <c r="C140" s="309" t="s">
        <v>1777</v>
      </c>
      <c r="D140" s="309"/>
      <c r="E140" s="309"/>
      <c r="F140" s="332" t="s">
        <v>1741</v>
      </c>
      <c r="G140" s="309"/>
      <c r="H140" s="309" t="s">
        <v>1777</v>
      </c>
      <c r="I140" s="309" t="s">
        <v>1776</v>
      </c>
      <c r="J140" s="309"/>
      <c r="K140" s="357"/>
    </row>
    <row r="141" s="1" customFormat="1" ht="15" customHeight="1">
      <c r="B141" s="354"/>
      <c r="C141" s="309" t="s">
        <v>38</v>
      </c>
      <c r="D141" s="309"/>
      <c r="E141" s="309"/>
      <c r="F141" s="332" t="s">
        <v>1741</v>
      </c>
      <c r="G141" s="309"/>
      <c r="H141" s="309" t="s">
        <v>1797</v>
      </c>
      <c r="I141" s="309" t="s">
        <v>1776</v>
      </c>
      <c r="J141" s="309"/>
      <c r="K141" s="357"/>
    </row>
    <row r="142" s="1" customFormat="1" ht="15" customHeight="1">
      <c r="B142" s="354"/>
      <c r="C142" s="309" t="s">
        <v>1798</v>
      </c>
      <c r="D142" s="309"/>
      <c r="E142" s="309"/>
      <c r="F142" s="332" t="s">
        <v>1741</v>
      </c>
      <c r="G142" s="309"/>
      <c r="H142" s="309" t="s">
        <v>1799</v>
      </c>
      <c r="I142" s="309" t="s">
        <v>1776</v>
      </c>
      <c r="J142" s="309"/>
      <c r="K142" s="357"/>
    </row>
    <row r="143" s="1" customFormat="1" ht="15" customHeight="1">
      <c r="B143" s="358"/>
      <c r="C143" s="359"/>
      <c r="D143" s="359"/>
      <c r="E143" s="359"/>
      <c r="F143" s="359"/>
      <c r="G143" s="359"/>
      <c r="H143" s="359"/>
      <c r="I143" s="359"/>
      <c r="J143" s="359"/>
      <c r="K143" s="360"/>
    </row>
    <row r="144" s="1" customFormat="1" ht="18.75" customHeight="1">
      <c r="B144" s="345"/>
      <c r="C144" s="345"/>
      <c r="D144" s="345"/>
      <c r="E144" s="345"/>
      <c r="F144" s="346"/>
      <c r="G144" s="345"/>
      <c r="H144" s="345"/>
      <c r="I144" s="345"/>
      <c r="J144" s="345"/>
      <c r="K144" s="345"/>
    </row>
    <row r="145" s="1" customFormat="1" ht="18.75" customHeight="1">
      <c r="B145" s="317"/>
      <c r="C145" s="317"/>
      <c r="D145" s="317"/>
      <c r="E145" s="317"/>
      <c r="F145" s="317"/>
      <c r="G145" s="317"/>
      <c r="H145" s="317"/>
      <c r="I145" s="317"/>
      <c r="J145" s="317"/>
      <c r="K145" s="317"/>
    </row>
    <row r="146" s="1" customFormat="1" ht="7.5" customHeight="1">
      <c r="B146" s="318"/>
      <c r="C146" s="319"/>
      <c r="D146" s="319"/>
      <c r="E146" s="319"/>
      <c r="F146" s="319"/>
      <c r="G146" s="319"/>
      <c r="H146" s="319"/>
      <c r="I146" s="319"/>
      <c r="J146" s="319"/>
      <c r="K146" s="320"/>
    </row>
    <row r="147" s="1" customFormat="1" ht="45" customHeight="1">
      <c r="B147" s="321"/>
      <c r="C147" s="322" t="s">
        <v>1800</v>
      </c>
      <c r="D147" s="322"/>
      <c r="E147" s="322"/>
      <c r="F147" s="322"/>
      <c r="G147" s="322"/>
      <c r="H147" s="322"/>
      <c r="I147" s="322"/>
      <c r="J147" s="322"/>
      <c r="K147" s="323"/>
    </row>
    <row r="148" s="1" customFormat="1" ht="17.25" customHeight="1">
      <c r="B148" s="321"/>
      <c r="C148" s="324" t="s">
        <v>1735</v>
      </c>
      <c r="D148" s="324"/>
      <c r="E148" s="324"/>
      <c r="F148" s="324" t="s">
        <v>1736</v>
      </c>
      <c r="G148" s="325"/>
      <c r="H148" s="324" t="s">
        <v>54</v>
      </c>
      <c r="I148" s="324" t="s">
        <v>57</v>
      </c>
      <c r="J148" s="324" t="s">
        <v>1737</v>
      </c>
      <c r="K148" s="323"/>
    </row>
    <row r="149" s="1" customFormat="1" ht="17.25" customHeight="1">
      <c r="B149" s="321"/>
      <c r="C149" s="326" t="s">
        <v>1738</v>
      </c>
      <c r="D149" s="326"/>
      <c r="E149" s="326"/>
      <c r="F149" s="327" t="s">
        <v>1739</v>
      </c>
      <c r="G149" s="328"/>
      <c r="H149" s="326"/>
      <c r="I149" s="326"/>
      <c r="J149" s="326" t="s">
        <v>1740</v>
      </c>
      <c r="K149" s="323"/>
    </row>
    <row r="150" s="1" customFormat="1" ht="5.25" customHeight="1">
      <c r="B150" s="334"/>
      <c r="C150" s="329"/>
      <c r="D150" s="329"/>
      <c r="E150" s="329"/>
      <c r="F150" s="329"/>
      <c r="G150" s="330"/>
      <c r="H150" s="329"/>
      <c r="I150" s="329"/>
      <c r="J150" s="329"/>
      <c r="K150" s="357"/>
    </row>
    <row r="151" s="1" customFormat="1" ht="15" customHeight="1">
      <c r="B151" s="334"/>
      <c r="C151" s="361" t="s">
        <v>1744</v>
      </c>
      <c r="D151" s="309"/>
      <c r="E151" s="309"/>
      <c r="F151" s="362" t="s">
        <v>1741</v>
      </c>
      <c r="G151" s="309"/>
      <c r="H151" s="361" t="s">
        <v>1781</v>
      </c>
      <c r="I151" s="361" t="s">
        <v>1743</v>
      </c>
      <c r="J151" s="361">
        <v>120</v>
      </c>
      <c r="K151" s="357"/>
    </row>
    <row r="152" s="1" customFormat="1" ht="15" customHeight="1">
      <c r="B152" s="334"/>
      <c r="C152" s="361" t="s">
        <v>1790</v>
      </c>
      <c r="D152" s="309"/>
      <c r="E152" s="309"/>
      <c r="F152" s="362" t="s">
        <v>1741</v>
      </c>
      <c r="G152" s="309"/>
      <c r="H152" s="361" t="s">
        <v>1801</v>
      </c>
      <c r="I152" s="361" t="s">
        <v>1743</v>
      </c>
      <c r="J152" s="361" t="s">
        <v>1792</v>
      </c>
      <c r="K152" s="357"/>
    </row>
    <row r="153" s="1" customFormat="1" ht="15" customHeight="1">
      <c r="B153" s="334"/>
      <c r="C153" s="361" t="s">
        <v>84</v>
      </c>
      <c r="D153" s="309"/>
      <c r="E153" s="309"/>
      <c r="F153" s="362" t="s">
        <v>1741</v>
      </c>
      <c r="G153" s="309"/>
      <c r="H153" s="361" t="s">
        <v>1802</v>
      </c>
      <c r="I153" s="361" t="s">
        <v>1743</v>
      </c>
      <c r="J153" s="361" t="s">
        <v>1792</v>
      </c>
      <c r="K153" s="357"/>
    </row>
    <row r="154" s="1" customFormat="1" ht="15" customHeight="1">
      <c r="B154" s="334"/>
      <c r="C154" s="361" t="s">
        <v>1746</v>
      </c>
      <c r="D154" s="309"/>
      <c r="E154" s="309"/>
      <c r="F154" s="362" t="s">
        <v>1747</v>
      </c>
      <c r="G154" s="309"/>
      <c r="H154" s="361" t="s">
        <v>1781</v>
      </c>
      <c r="I154" s="361" t="s">
        <v>1743</v>
      </c>
      <c r="J154" s="361">
        <v>50</v>
      </c>
      <c r="K154" s="357"/>
    </row>
    <row r="155" s="1" customFormat="1" ht="15" customHeight="1">
      <c r="B155" s="334"/>
      <c r="C155" s="361" t="s">
        <v>1749</v>
      </c>
      <c r="D155" s="309"/>
      <c r="E155" s="309"/>
      <c r="F155" s="362" t="s">
        <v>1741</v>
      </c>
      <c r="G155" s="309"/>
      <c r="H155" s="361" t="s">
        <v>1781</v>
      </c>
      <c r="I155" s="361" t="s">
        <v>1751</v>
      </c>
      <c r="J155" s="361"/>
      <c r="K155" s="357"/>
    </row>
    <row r="156" s="1" customFormat="1" ht="15" customHeight="1">
      <c r="B156" s="334"/>
      <c r="C156" s="361" t="s">
        <v>1760</v>
      </c>
      <c r="D156" s="309"/>
      <c r="E156" s="309"/>
      <c r="F156" s="362" t="s">
        <v>1747</v>
      </c>
      <c r="G156" s="309"/>
      <c r="H156" s="361" t="s">
        <v>1781</v>
      </c>
      <c r="I156" s="361" t="s">
        <v>1743</v>
      </c>
      <c r="J156" s="361">
        <v>50</v>
      </c>
      <c r="K156" s="357"/>
    </row>
    <row r="157" s="1" customFormat="1" ht="15" customHeight="1">
      <c r="B157" s="334"/>
      <c r="C157" s="361" t="s">
        <v>1768</v>
      </c>
      <c r="D157" s="309"/>
      <c r="E157" s="309"/>
      <c r="F157" s="362" t="s">
        <v>1747</v>
      </c>
      <c r="G157" s="309"/>
      <c r="H157" s="361" t="s">
        <v>1781</v>
      </c>
      <c r="I157" s="361" t="s">
        <v>1743</v>
      </c>
      <c r="J157" s="361">
        <v>50</v>
      </c>
      <c r="K157" s="357"/>
    </row>
    <row r="158" s="1" customFormat="1" ht="15" customHeight="1">
      <c r="B158" s="334"/>
      <c r="C158" s="361" t="s">
        <v>1766</v>
      </c>
      <c r="D158" s="309"/>
      <c r="E158" s="309"/>
      <c r="F158" s="362" t="s">
        <v>1747</v>
      </c>
      <c r="G158" s="309"/>
      <c r="H158" s="361" t="s">
        <v>1781</v>
      </c>
      <c r="I158" s="361" t="s">
        <v>1743</v>
      </c>
      <c r="J158" s="361">
        <v>50</v>
      </c>
      <c r="K158" s="357"/>
    </row>
    <row r="159" s="1" customFormat="1" ht="15" customHeight="1">
      <c r="B159" s="334"/>
      <c r="C159" s="361" t="s">
        <v>132</v>
      </c>
      <c r="D159" s="309"/>
      <c r="E159" s="309"/>
      <c r="F159" s="362" t="s">
        <v>1741</v>
      </c>
      <c r="G159" s="309"/>
      <c r="H159" s="361" t="s">
        <v>1803</v>
      </c>
      <c r="I159" s="361" t="s">
        <v>1743</v>
      </c>
      <c r="J159" s="361" t="s">
        <v>1804</v>
      </c>
      <c r="K159" s="357"/>
    </row>
    <row r="160" s="1" customFormat="1" ht="15" customHeight="1">
      <c r="B160" s="334"/>
      <c r="C160" s="361" t="s">
        <v>1805</v>
      </c>
      <c r="D160" s="309"/>
      <c r="E160" s="309"/>
      <c r="F160" s="362" t="s">
        <v>1741</v>
      </c>
      <c r="G160" s="309"/>
      <c r="H160" s="361" t="s">
        <v>1806</v>
      </c>
      <c r="I160" s="361" t="s">
        <v>1776</v>
      </c>
      <c r="J160" s="361"/>
      <c r="K160" s="357"/>
    </row>
    <row r="161" s="1" customFormat="1" ht="15" customHeight="1">
      <c r="B161" s="363"/>
      <c r="C161" s="343"/>
      <c r="D161" s="343"/>
      <c r="E161" s="343"/>
      <c r="F161" s="343"/>
      <c r="G161" s="343"/>
      <c r="H161" s="343"/>
      <c r="I161" s="343"/>
      <c r="J161" s="343"/>
      <c r="K161" s="364"/>
    </row>
    <row r="162" s="1" customFormat="1" ht="18.75" customHeight="1">
      <c r="B162" s="345"/>
      <c r="C162" s="355"/>
      <c r="D162" s="355"/>
      <c r="E162" s="355"/>
      <c r="F162" s="365"/>
      <c r="G162" s="355"/>
      <c r="H162" s="355"/>
      <c r="I162" s="355"/>
      <c r="J162" s="355"/>
      <c r="K162" s="345"/>
    </row>
    <row r="163" s="1" customFormat="1" ht="18.75" customHeight="1">
      <c r="B163" s="317"/>
      <c r="C163" s="317"/>
      <c r="D163" s="317"/>
      <c r="E163" s="317"/>
      <c r="F163" s="317"/>
      <c r="G163" s="317"/>
      <c r="H163" s="317"/>
      <c r="I163" s="317"/>
      <c r="J163" s="317"/>
      <c r="K163" s="317"/>
    </row>
    <row r="164" s="1" customFormat="1" ht="7.5" customHeight="1">
      <c r="B164" s="296"/>
      <c r="C164" s="297"/>
      <c r="D164" s="297"/>
      <c r="E164" s="297"/>
      <c r="F164" s="297"/>
      <c r="G164" s="297"/>
      <c r="H164" s="297"/>
      <c r="I164" s="297"/>
      <c r="J164" s="297"/>
      <c r="K164" s="298"/>
    </row>
    <row r="165" s="1" customFormat="1" ht="45" customHeight="1">
      <c r="B165" s="299"/>
      <c r="C165" s="300" t="s">
        <v>1807</v>
      </c>
      <c r="D165" s="300"/>
      <c r="E165" s="300"/>
      <c r="F165" s="300"/>
      <c r="G165" s="300"/>
      <c r="H165" s="300"/>
      <c r="I165" s="300"/>
      <c r="J165" s="300"/>
      <c r="K165" s="301"/>
    </row>
    <row r="166" s="1" customFormat="1" ht="17.25" customHeight="1">
      <c r="B166" s="299"/>
      <c r="C166" s="324" t="s">
        <v>1735</v>
      </c>
      <c r="D166" s="324"/>
      <c r="E166" s="324"/>
      <c r="F166" s="324" t="s">
        <v>1736</v>
      </c>
      <c r="G166" s="366"/>
      <c r="H166" s="367" t="s">
        <v>54</v>
      </c>
      <c r="I166" s="367" t="s">
        <v>57</v>
      </c>
      <c r="J166" s="324" t="s">
        <v>1737</v>
      </c>
      <c r="K166" s="301"/>
    </row>
    <row r="167" s="1" customFormat="1" ht="17.25" customHeight="1">
      <c r="B167" s="302"/>
      <c r="C167" s="326" t="s">
        <v>1738</v>
      </c>
      <c r="D167" s="326"/>
      <c r="E167" s="326"/>
      <c r="F167" s="327" t="s">
        <v>1739</v>
      </c>
      <c r="G167" s="368"/>
      <c r="H167" s="369"/>
      <c r="I167" s="369"/>
      <c r="J167" s="326" t="s">
        <v>1740</v>
      </c>
      <c r="K167" s="304"/>
    </row>
    <row r="168" s="1" customFormat="1" ht="5.25" customHeight="1">
      <c r="B168" s="334"/>
      <c r="C168" s="329"/>
      <c r="D168" s="329"/>
      <c r="E168" s="329"/>
      <c r="F168" s="329"/>
      <c r="G168" s="330"/>
      <c r="H168" s="329"/>
      <c r="I168" s="329"/>
      <c r="J168" s="329"/>
      <c r="K168" s="357"/>
    </row>
    <row r="169" s="1" customFormat="1" ht="15" customHeight="1">
      <c r="B169" s="334"/>
      <c r="C169" s="309" t="s">
        <v>1744</v>
      </c>
      <c r="D169" s="309"/>
      <c r="E169" s="309"/>
      <c r="F169" s="332" t="s">
        <v>1741</v>
      </c>
      <c r="G169" s="309"/>
      <c r="H169" s="309" t="s">
        <v>1781</v>
      </c>
      <c r="I169" s="309" t="s">
        <v>1743</v>
      </c>
      <c r="J169" s="309">
        <v>120</v>
      </c>
      <c r="K169" s="357"/>
    </row>
    <row r="170" s="1" customFormat="1" ht="15" customHeight="1">
      <c r="B170" s="334"/>
      <c r="C170" s="309" t="s">
        <v>1790</v>
      </c>
      <c r="D170" s="309"/>
      <c r="E170" s="309"/>
      <c r="F170" s="332" t="s">
        <v>1741</v>
      </c>
      <c r="G170" s="309"/>
      <c r="H170" s="309" t="s">
        <v>1791</v>
      </c>
      <c r="I170" s="309" t="s">
        <v>1743</v>
      </c>
      <c r="J170" s="309" t="s">
        <v>1792</v>
      </c>
      <c r="K170" s="357"/>
    </row>
    <row r="171" s="1" customFormat="1" ht="15" customHeight="1">
      <c r="B171" s="334"/>
      <c r="C171" s="309" t="s">
        <v>84</v>
      </c>
      <c r="D171" s="309"/>
      <c r="E171" s="309"/>
      <c r="F171" s="332" t="s">
        <v>1741</v>
      </c>
      <c r="G171" s="309"/>
      <c r="H171" s="309" t="s">
        <v>1808</v>
      </c>
      <c r="I171" s="309" t="s">
        <v>1743</v>
      </c>
      <c r="J171" s="309" t="s">
        <v>1792</v>
      </c>
      <c r="K171" s="357"/>
    </row>
    <row r="172" s="1" customFormat="1" ht="15" customHeight="1">
      <c r="B172" s="334"/>
      <c r="C172" s="309" t="s">
        <v>1746</v>
      </c>
      <c r="D172" s="309"/>
      <c r="E172" s="309"/>
      <c r="F172" s="332" t="s">
        <v>1747</v>
      </c>
      <c r="G172" s="309"/>
      <c r="H172" s="309" t="s">
        <v>1808</v>
      </c>
      <c r="I172" s="309" t="s">
        <v>1743</v>
      </c>
      <c r="J172" s="309">
        <v>50</v>
      </c>
      <c r="K172" s="357"/>
    </row>
    <row r="173" s="1" customFormat="1" ht="15" customHeight="1">
      <c r="B173" s="334"/>
      <c r="C173" s="309" t="s">
        <v>1749</v>
      </c>
      <c r="D173" s="309"/>
      <c r="E173" s="309"/>
      <c r="F173" s="332" t="s">
        <v>1741</v>
      </c>
      <c r="G173" s="309"/>
      <c r="H173" s="309" t="s">
        <v>1808</v>
      </c>
      <c r="I173" s="309" t="s">
        <v>1751</v>
      </c>
      <c r="J173" s="309"/>
      <c r="K173" s="357"/>
    </row>
    <row r="174" s="1" customFormat="1" ht="15" customHeight="1">
      <c r="B174" s="334"/>
      <c r="C174" s="309" t="s">
        <v>1760</v>
      </c>
      <c r="D174" s="309"/>
      <c r="E174" s="309"/>
      <c r="F174" s="332" t="s">
        <v>1747</v>
      </c>
      <c r="G174" s="309"/>
      <c r="H174" s="309" t="s">
        <v>1808</v>
      </c>
      <c r="I174" s="309" t="s">
        <v>1743</v>
      </c>
      <c r="J174" s="309">
        <v>50</v>
      </c>
      <c r="K174" s="357"/>
    </row>
    <row r="175" s="1" customFormat="1" ht="15" customHeight="1">
      <c r="B175" s="334"/>
      <c r="C175" s="309" t="s">
        <v>1768</v>
      </c>
      <c r="D175" s="309"/>
      <c r="E175" s="309"/>
      <c r="F175" s="332" t="s">
        <v>1747</v>
      </c>
      <c r="G175" s="309"/>
      <c r="H175" s="309" t="s">
        <v>1808</v>
      </c>
      <c r="I175" s="309" t="s">
        <v>1743</v>
      </c>
      <c r="J175" s="309">
        <v>50</v>
      </c>
      <c r="K175" s="357"/>
    </row>
    <row r="176" s="1" customFormat="1" ht="15" customHeight="1">
      <c r="B176" s="334"/>
      <c r="C176" s="309" t="s">
        <v>1766</v>
      </c>
      <c r="D176" s="309"/>
      <c r="E176" s="309"/>
      <c r="F176" s="332" t="s">
        <v>1747</v>
      </c>
      <c r="G176" s="309"/>
      <c r="H176" s="309" t="s">
        <v>1808</v>
      </c>
      <c r="I176" s="309" t="s">
        <v>1743</v>
      </c>
      <c r="J176" s="309">
        <v>50</v>
      </c>
      <c r="K176" s="357"/>
    </row>
    <row r="177" s="1" customFormat="1" ht="15" customHeight="1">
      <c r="B177" s="334"/>
      <c r="C177" s="309" t="s">
        <v>148</v>
      </c>
      <c r="D177" s="309"/>
      <c r="E177" s="309"/>
      <c r="F177" s="332" t="s">
        <v>1741</v>
      </c>
      <c r="G177" s="309"/>
      <c r="H177" s="309" t="s">
        <v>1809</v>
      </c>
      <c r="I177" s="309" t="s">
        <v>1810</v>
      </c>
      <c r="J177" s="309"/>
      <c r="K177" s="357"/>
    </row>
    <row r="178" s="1" customFormat="1" ht="15" customHeight="1">
      <c r="B178" s="334"/>
      <c r="C178" s="309" t="s">
        <v>57</v>
      </c>
      <c r="D178" s="309"/>
      <c r="E178" s="309"/>
      <c r="F178" s="332" t="s">
        <v>1741</v>
      </c>
      <c r="G178" s="309"/>
      <c r="H178" s="309" t="s">
        <v>1811</v>
      </c>
      <c r="I178" s="309" t="s">
        <v>1812</v>
      </c>
      <c r="J178" s="309">
        <v>1</v>
      </c>
      <c r="K178" s="357"/>
    </row>
    <row r="179" s="1" customFormat="1" ht="15" customHeight="1">
      <c r="B179" s="334"/>
      <c r="C179" s="309" t="s">
        <v>53</v>
      </c>
      <c r="D179" s="309"/>
      <c r="E179" s="309"/>
      <c r="F179" s="332" t="s">
        <v>1741</v>
      </c>
      <c r="G179" s="309"/>
      <c r="H179" s="309" t="s">
        <v>1813</v>
      </c>
      <c r="I179" s="309" t="s">
        <v>1743</v>
      </c>
      <c r="J179" s="309">
        <v>20</v>
      </c>
      <c r="K179" s="357"/>
    </row>
    <row r="180" s="1" customFormat="1" ht="15" customHeight="1">
      <c r="B180" s="334"/>
      <c r="C180" s="309" t="s">
        <v>54</v>
      </c>
      <c r="D180" s="309"/>
      <c r="E180" s="309"/>
      <c r="F180" s="332" t="s">
        <v>1741</v>
      </c>
      <c r="G180" s="309"/>
      <c r="H180" s="309" t="s">
        <v>1814</v>
      </c>
      <c r="I180" s="309" t="s">
        <v>1743</v>
      </c>
      <c r="J180" s="309">
        <v>255</v>
      </c>
      <c r="K180" s="357"/>
    </row>
    <row r="181" s="1" customFormat="1" ht="15" customHeight="1">
      <c r="B181" s="334"/>
      <c r="C181" s="309" t="s">
        <v>149</v>
      </c>
      <c r="D181" s="309"/>
      <c r="E181" s="309"/>
      <c r="F181" s="332" t="s">
        <v>1741</v>
      </c>
      <c r="G181" s="309"/>
      <c r="H181" s="309" t="s">
        <v>1705</v>
      </c>
      <c r="I181" s="309" t="s">
        <v>1743</v>
      </c>
      <c r="J181" s="309">
        <v>10</v>
      </c>
      <c r="K181" s="357"/>
    </row>
    <row r="182" s="1" customFormat="1" ht="15" customHeight="1">
      <c r="B182" s="334"/>
      <c r="C182" s="309" t="s">
        <v>150</v>
      </c>
      <c r="D182" s="309"/>
      <c r="E182" s="309"/>
      <c r="F182" s="332" t="s">
        <v>1741</v>
      </c>
      <c r="G182" s="309"/>
      <c r="H182" s="309" t="s">
        <v>1815</v>
      </c>
      <c r="I182" s="309" t="s">
        <v>1776</v>
      </c>
      <c r="J182" s="309"/>
      <c r="K182" s="357"/>
    </row>
    <row r="183" s="1" customFormat="1" ht="15" customHeight="1">
      <c r="B183" s="334"/>
      <c r="C183" s="309" t="s">
        <v>1816</v>
      </c>
      <c r="D183" s="309"/>
      <c r="E183" s="309"/>
      <c r="F183" s="332" t="s">
        <v>1741</v>
      </c>
      <c r="G183" s="309"/>
      <c r="H183" s="309" t="s">
        <v>1817</v>
      </c>
      <c r="I183" s="309" t="s">
        <v>1776</v>
      </c>
      <c r="J183" s="309"/>
      <c r="K183" s="357"/>
    </row>
    <row r="184" s="1" customFormat="1" ht="15" customHeight="1">
      <c r="B184" s="334"/>
      <c r="C184" s="309" t="s">
        <v>1805</v>
      </c>
      <c r="D184" s="309"/>
      <c r="E184" s="309"/>
      <c r="F184" s="332" t="s">
        <v>1741</v>
      </c>
      <c r="G184" s="309"/>
      <c r="H184" s="309" t="s">
        <v>1818</v>
      </c>
      <c r="I184" s="309" t="s">
        <v>1776</v>
      </c>
      <c r="J184" s="309"/>
      <c r="K184" s="357"/>
    </row>
    <row r="185" s="1" customFormat="1" ht="15" customHeight="1">
      <c r="B185" s="334"/>
      <c r="C185" s="309" t="s">
        <v>152</v>
      </c>
      <c r="D185" s="309"/>
      <c r="E185" s="309"/>
      <c r="F185" s="332" t="s">
        <v>1747</v>
      </c>
      <c r="G185" s="309"/>
      <c r="H185" s="309" t="s">
        <v>1819</v>
      </c>
      <c r="I185" s="309" t="s">
        <v>1743</v>
      </c>
      <c r="J185" s="309">
        <v>50</v>
      </c>
      <c r="K185" s="357"/>
    </row>
    <row r="186" s="1" customFormat="1" ht="15" customHeight="1">
      <c r="B186" s="334"/>
      <c r="C186" s="309" t="s">
        <v>1820</v>
      </c>
      <c r="D186" s="309"/>
      <c r="E186" s="309"/>
      <c r="F186" s="332" t="s">
        <v>1747</v>
      </c>
      <c r="G186" s="309"/>
      <c r="H186" s="309" t="s">
        <v>1821</v>
      </c>
      <c r="I186" s="309" t="s">
        <v>1822</v>
      </c>
      <c r="J186" s="309"/>
      <c r="K186" s="357"/>
    </row>
    <row r="187" s="1" customFormat="1" ht="15" customHeight="1">
      <c r="B187" s="334"/>
      <c r="C187" s="309" t="s">
        <v>1823</v>
      </c>
      <c r="D187" s="309"/>
      <c r="E187" s="309"/>
      <c r="F187" s="332" t="s">
        <v>1747</v>
      </c>
      <c r="G187" s="309"/>
      <c r="H187" s="309" t="s">
        <v>1824</v>
      </c>
      <c r="I187" s="309" t="s">
        <v>1822</v>
      </c>
      <c r="J187" s="309"/>
      <c r="K187" s="357"/>
    </row>
    <row r="188" s="1" customFormat="1" ht="15" customHeight="1">
      <c r="B188" s="334"/>
      <c r="C188" s="309" t="s">
        <v>1825</v>
      </c>
      <c r="D188" s="309"/>
      <c r="E188" s="309"/>
      <c r="F188" s="332" t="s">
        <v>1747</v>
      </c>
      <c r="G188" s="309"/>
      <c r="H188" s="309" t="s">
        <v>1826</v>
      </c>
      <c r="I188" s="309" t="s">
        <v>1822</v>
      </c>
      <c r="J188" s="309"/>
      <c r="K188" s="357"/>
    </row>
    <row r="189" s="1" customFormat="1" ht="15" customHeight="1">
      <c r="B189" s="334"/>
      <c r="C189" s="370" t="s">
        <v>1827</v>
      </c>
      <c r="D189" s="309"/>
      <c r="E189" s="309"/>
      <c r="F189" s="332" t="s">
        <v>1747</v>
      </c>
      <c r="G189" s="309"/>
      <c r="H189" s="309" t="s">
        <v>1828</v>
      </c>
      <c r="I189" s="309" t="s">
        <v>1829</v>
      </c>
      <c r="J189" s="371" t="s">
        <v>1830</v>
      </c>
      <c r="K189" s="357"/>
    </row>
    <row r="190" s="1" customFormat="1" ht="15" customHeight="1">
      <c r="B190" s="334"/>
      <c r="C190" s="370" t="s">
        <v>42</v>
      </c>
      <c r="D190" s="309"/>
      <c r="E190" s="309"/>
      <c r="F190" s="332" t="s">
        <v>1741</v>
      </c>
      <c r="G190" s="309"/>
      <c r="H190" s="306" t="s">
        <v>1831</v>
      </c>
      <c r="I190" s="309" t="s">
        <v>1832</v>
      </c>
      <c r="J190" s="309"/>
      <c r="K190" s="357"/>
    </row>
    <row r="191" s="1" customFormat="1" ht="15" customHeight="1">
      <c r="B191" s="334"/>
      <c r="C191" s="370" t="s">
        <v>1833</v>
      </c>
      <c r="D191" s="309"/>
      <c r="E191" s="309"/>
      <c r="F191" s="332" t="s">
        <v>1741</v>
      </c>
      <c r="G191" s="309"/>
      <c r="H191" s="309" t="s">
        <v>1834</v>
      </c>
      <c r="I191" s="309" t="s">
        <v>1776</v>
      </c>
      <c r="J191" s="309"/>
      <c r="K191" s="357"/>
    </row>
    <row r="192" s="1" customFormat="1" ht="15" customHeight="1">
      <c r="B192" s="334"/>
      <c r="C192" s="370" t="s">
        <v>1835</v>
      </c>
      <c r="D192" s="309"/>
      <c r="E192" s="309"/>
      <c r="F192" s="332" t="s">
        <v>1741</v>
      </c>
      <c r="G192" s="309"/>
      <c r="H192" s="309" t="s">
        <v>1836</v>
      </c>
      <c r="I192" s="309" t="s">
        <v>1776</v>
      </c>
      <c r="J192" s="309"/>
      <c r="K192" s="357"/>
    </row>
    <row r="193" s="1" customFormat="1" ht="15" customHeight="1">
      <c r="B193" s="334"/>
      <c r="C193" s="370" t="s">
        <v>1837</v>
      </c>
      <c r="D193" s="309"/>
      <c r="E193" s="309"/>
      <c r="F193" s="332" t="s">
        <v>1747</v>
      </c>
      <c r="G193" s="309"/>
      <c r="H193" s="309" t="s">
        <v>1838</v>
      </c>
      <c r="I193" s="309" t="s">
        <v>1776</v>
      </c>
      <c r="J193" s="309"/>
      <c r="K193" s="357"/>
    </row>
    <row r="194" s="1" customFormat="1" ht="15" customHeight="1">
      <c r="B194" s="363"/>
      <c r="C194" s="372"/>
      <c r="D194" s="343"/>
      <c r="E194" s="343"/>
      <c r="F194" s="343"/>
      <c r="G194" s="343"/>
      <c r="H194" s="343"/>
      <c r="I194" s="343"/>
      <c r="J194" s="343"/>
      <c r="K194" s="364"/>
    </row>
    <row r="195" s="1" customFormat="1" ht="18.75" customHeight="1">
      <c r="B195" s="345"/>
      <c r="C195" s="355"/>
      <c r="D195" s="355"/>
      <c r="E195" s="355"/>
      <c r="F195" s="365"/>
      <c r="G195" s="355"/>
      <c r="H195" s="355"/>
      <c r="I195" s="355"/>
      <c r="J195" s="355"/>
      <c r="K195" s="345"/>
    </row>
    <row r="196" s="1" customFormat="1" ht="18.75" customHeight="1">
      <c r="B196" s="345"/>
      <c r="C196" s="355"/>
      <c r="D196" s="355"/>
      <c r="E196" s="355"/>
      <c r="F196" s="365"/>
      <c r="G196" s="355"/>
      <c r="H196" s="355"/>
      <c r="I196" s="355"/>
      <c r="J196" s="355"/>
      <c r="K196" s="345"/>
    </row>
    <row r="197" s="1" customFormat="1" ht="18.75" customHeight="1">
      <c r="B197" s="317"/>
      <c r="C197" s="317"/>
      <c r="D197" s="317"/>
      <c r="E197" s="317"/>
      <c r="F197" s="317"/>
      <c r="G197" s="317"/>
      <c r="H197" s="317"/>
      <c r="I197" s="317"/>
      <c r="J197" s="317"/>
      <c r="K197" s="317"/>
    </row>
    <row r="198" s="1" customFormat="1" ht="13.5">
      <c r="B198" s="296"/>
      <c r="C198" s="297"/>
      <c r="D198" s="297"/>
      <c r="E198" s="297"/>
      <c r="F198" s="297"/>
      <c r="G198" s="297"/>
      <c r="H198" s="297"/>
      <c r="I198" s="297"/>
      <c r="J198" s="297"/>
      <c r="K198" s="298"/>
    </row>
    <row r="199" s="1" customFormat="1" ht="21">
      <c r="B199" s="299"/>
      <c r="C199" s="300" t="s">
        <v>1839</v>
      </c>
      <c r="D199" s="300"/>
      <c r="E199" s="300"/>
      <c r="F199" s="300"/>
      <c r="G199" s="300"/>
      <c r="H199" s="300"/>
      <c r="I199" s="300"/>
      <c r="J199" s="300"/>
      <c r="K199" s="301"/>
    </row>
    <row r="200" s="1" customFormat="1" ht="25.5" customHeight="1">
      <c r="B200" s="299"/>
      <c r="C200" s="373" t="s">
        <v>1840</v>
      </c>
      <c r="D200" s="373"/>
      <c r="E200" s="373"/>
      <c r="F200" s="373" t="s">
        <v>1841</v>
      </c>
      <c r="G200" s="374"/>
      <c r="H200" s="373" t="s">
        <v>1842</v>
      </c>
      <c r="I200" s="373"/>
      <c r="J200" s="373"/>
      <c r="K200" s="301"/>
    </row>
    <row r="201" s="1" customFormat="1" ht="5.25" customHeight="1">
      <c r="B201" s="334"/>
      <c r="C201" s="329"/>
      <c r="D201" s="329"/>
      <c r="E201" s="329"/>
      <c r="F201" s="329"/>
      <c r="G201" s="355"/>
      <c r="H201" s="329"/>
      <c r="I201" s="329"/>
      <c r="J201" s="329"/>
      <c r="K201" s="357"/>
    </row>
    <row r="202" s="1" customFormat="1" ht="15" customHeight="1">
      <c r="B202" s="334"/>
      <c r="C202" s="309" t="s">
        <v>1832</v>
      </c>
      <c r="D202" s="309"/>
      <c r="E202" s="309"/>
      <c r="F202" s="332" t="s">
        <v>43</v>
      </c>
      <c r="G202" s="309"/>
      <c r="H202" s="309" t="s">
        <v>1843</v>
      </c>
      <c r="I202" s="309"/>
      <c r="J202" s="309"/>
      <c r="K202" s="357"/>
    </row>
    <row r="203" s="1" customFormat="1" ht="15" customHeight="1">
      <c r="B203" s="334"/>
      <c r="C203" s="309"/>
      <c r="D203" s="309"/>
      <c r="E203" s="309"/>
      <c r="F203" s="332" t="s">
        <v>44</v>
      </c>
      <c r="G203" s="309"/>
      <c r="H203" s="309" t="s">
        <v>1844</v>
      </c>
      <c r="I203" s="309"/>
      <c r="J203" s="309"/>
      <c r="K203" s="357"/>
    </row>
    <row r="204" s="1" customFormat="1" ht="15" customHeight="1">
      <c r="B204" s="334"/>
      <c r="C204" s="309"/>
      <c r="D204" s="309"/>
      <c r="E204" s="309"/>
      <c r="F204" s="332" t="s">
        <v>47</v>
      </c>
      <c r="G204" s="309"/>
      <c r="H204" s="309" t="s">
        <v>1845</v>
      </c>
      <c r="I204" s="309"/>
      <c r="J204" s="309"/>
      <c r="K204" s="357"/>
    </row>
    <row r="205" s="1" customFormat="1" ht="15" customHeight="1">
      <c r="B205" s="334"/>
      <c r="C205" s="309"/>
      <c r="D205" s="309"/>
      <c r="E205" s="309"/>
      <c r="F205" s="332" t="s">
        <v>45</v>
      </c>
      <c r="G205" s="309"/>
      <c r="H205" s="309" t="s">
        <v>1846</v>
      </c>
      <c r="I205" s="309"/>
      <c r="J205" s="309"/>
      <c r="K205" s="357"/>
    </row>
    <row r="206" s="1" customFormat="1" ht="15" customHeight="1">
      <c r="B206" s="334"/>
      <c r="C206" s="309"/>
      <c r="D206" s="309"/>
      <c r="E206" s="309"/>
      <c r="F206" s="332" t="s">
        <v>46</v>
      </c>
      <c r="G206" s="309"/>
      <c r="H206" s="309" t="s">
        <v>1847</v>
      </c>
      <c r="I206" s="309"/>
      <c r="J206" s="309"/>
      <c r="K206" s="357"/>
    </row>
    <row r="207" s="1" customFormat="1" ht="15" customHeight="1">
      <c r="B207" s="334"/>
      <c r="C207" s="309"/>
      <c r="D207" s="309"/>
      <c r="E207" s="309"/>
      <c r="F207" s="332"/>
      <c r="G207" s="309"/>
      <c r="H207" s="309"/>
      <c r="I207" s="309"/>
      <c r="J207" s="309"/>
      <c r="K207" s="357"/>
    </row>
    <row r="208" s="1" customFormat="1" ht="15" customHeight="1">
      <c r="B208" s="334"/>
      <c r="C208" s="309" t="s">
        <v>1788</v>
      </c>
      <c r="D208" s="309"/>
      <c r="E208" s="309"/>
      <c r="F208" s="332" t="s">
        <v>78</v>
      </c>
      <c r="G208" s="309"/>
      <c r="H208" s="309" t="s">
        <v>1848</v>
      </c>
      <c r="I208" s="309"/>
      <c r="J208" s="309"/>
      <c r="K208" s="357"/>
    </row>
    <row r="209" s="1" customFormat="1" ht="15" customHeight="1">
      <c r="B209" s="334"/>
      <c r="C209" s="309"/>
      <c r="D209" s="309"/>
      <c r="E209" s="309"/>
      <c r="F209" s="332" t="s">
        <v>1686</v>
      </c>
      <c r="G209" s="309"/>
      <c r="H209" s="309" t="s">
        <v>1687</v>
      </c>
      <c r="I209" s="309"/>
      <c r="J209" s="309"/>
      <c r="K209" s="357"/>
    </row>
    <row r="210" s="1" customFormat="1" ht="15" customHeight="1">
      <c r="B210" s="334"/>
      <c r="C210" s="309"/>
      <c r="D210" s="309"/>
      <c r="E210" s="309"/>
      <c r="F210" s="332" t="s">
        <v>1684</v>
      </c>
      <c r="G210" s="309"/>
      <c r="H210" s="309" t="s">
        <v>1849</v>
      </c>
      <c r="I210" s="309"/>
      <c r="J210" s="309"/>
      <c r="K210" s="357"/>
    </row>
    <row r="211" s="1" customFormat="1" ht="15" customHeight="1">
      <c r="B211" s="375"/>
      <c r="C211" s="309"/>
      <c r="D211" s="309"/>
      <c r="E211" s="309"/>
      <c r="F211" s="332" t="s">
        <v>93</v>
      </c>
      <c r="G211" s="370"/>
      <c r="H211" s="361" t="s">
        <v>92</v>
      </c>
      <c r="I211" s="361"/>
      <c r="J211" s="361"/>
      <c r="K211" s="376"/>
    </row>
    <row r="212" s="1" customFormat="1" ht="15" customHeight="1">
      <c r="B212" s="375"/>
      <c r="C212" s="309"/>
      <c r="D212" s="309"/>
      <c r="E212" s="309"/>
      <c r="F212" s="332" t="s">
        <v>1688</v>
      </c>
      <c r="G212" s="370"/>
      <c r="H212" s="361" t="s">
        <v>1850</v>
      </c>
      <c r="I212" s="361"/>
      <c r="J212" s="361"/>
      <c r="K212" s="376"/>
    </row>
    <row r="213" s="1" customFormat="1" ht="15" customHeight="1">
      <c r="B213" s="375"/>
      <c r="C213" s="309"/>
      <c r="D213" s="309"/>
      <c r="E213" s="309"/>
      <c r="F213" s="332"/>
      <c r="G213" s="370"/>
      <c r="H213" s="361"/>
      <c r="I213" s="361"/>
      <c r="J213" s="361"/>
      <c r="K213" s="376"/>
    </row>
    <row r="214" s="1" customFormat="1" ht="15" customHeight="1">
      <c r="B214" s="375"/>
      <c r="C214" s="309" t="s">
        <v>1812</v>
      </c>
      <c r="D214" s="309"/>
      <c r="E214" s="309"/>
      <c r="F214" s="332">
        <v>1</v>
      </c>
      <c r="G214" s="370"/>
      <c r="H214" s="361" t="s">
        <v>1851</v>
      </c>
      <c r="I214" s="361"/>
      <c r="J214" s="361"/>
      <c r="K214" s="376"/>
    </row>
    <row r="215" s="1" customFormat="1" ht="15" customHeight="1">
      <c r="B215" s="375"/>
      <c r="C215" s="309"/>
      <c r="D215" s="309"/>
      <c r="E215" s="309"/>
      <c r="F215" s="332">
        <v>2</v>
      </c>
      <c r="G215" s="370"/>
      <c r="H215" s="361" t="s">
        <v>1852</v>
      </c>
      <c r="I215" s="361"/>
      <c r="J215" s="361"/>
      <c r="K215" s="376"/>
    </row>
    <row r="216" s="1" customFormat="1" ht="15" customHeight="1">
      <c r="B216" s="375"/>
      <c r="C216" s="309"/>
      <c r="D216" s="309"/>
      <c r="E216" s="309"/>
      <c r="F216" s="332">
        <v>3</v>
      </c>
      <c r="G216" s="370"/>
      <c r="H216" s="361" t="s">
        <v>1853</v>
      </c>
      <c r="I216" s="361"/>
      <c r="J216" s="361"/>
      <c r="K216" s="376"/>
    </row>
    <row r="217" s="1" customFormat="1" ht="15" customHeight="1">
      <c r="B217" s="375"/>
      <c r="C217" s="309"/>
      <c r="D217" s="309"/>
      <c r="E217" s="309"/>
      <c r="F217" s="332">
        <v>4</v>
      </c>
      <c r="G217" s="370"/>
      <c r="H217" s="361" t="s">
        <v>1854</v>
      </c>
      <c r="I217" s="361"/>
      <c r="J217" s="361"/>
      <c r="K217" s="376"/>
    </row>
    <row r="218" s="1" customFormat="1" ht="12.75" customHeight="1">
      <c r="B218" s="377"/>
      <c r="C218" s="378"/>
      <c r="D218" s="378"/>
      <c r="E218" s="378"/>
      <c r="F218" s="378"/>
      <c r="G218" s="378"/>
      <c r="H218" s="378"/>
      <c r="I218" s="378"/>
      <c r="J218" s="378"/>
      <c r="K218" s="37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EVA-DELL\Eva</dc:creator>
  <cp:lastModifiedBy>EVA-DELL\Eva</cp:lastModifiedBy>
  <dcterms:created xsi:type="dcterms:W3CDTF">2021-02-12T10:24:14Z</dcterms:created>
  <dcterms:modified xsi:type="dcterms:W3CDTF">2021-02-12T10:24:28Z</dcterms:modified>
</cp:coreProperties>
</file>