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1 - 1. PP" sheetId="2" r:id="rId2"/>
    <sheet name="03202 - 1. NP" sheetId="3" r:id="rId3"/>
    <sheet name="03203 - 2 . NP" sheetId="4" r:id="rId4"/>
    <sheet name="03204 - Kanalizace" sheetId="5" r:id="rId5"/>
    <sheet name="03205 - Vodovod" sheetId="6" r:id="rId6"/>
    <sheet name="03206 - Topení" sheetId="7" r:id="rId7"/>
    <sheet name="03207 - Vzduchotechnika" sheetId="8" r:id="rId8"/>
    <sheet name="03208 - Plynovod" sheetId="9" r:id="rId9"/>
    <sheet name="03209 - Elektro - viz pod..." sheetId="10" r:id="rId10"/>
  </sheets>
  <definedNames>
    <definedName name="_xlnm.Print_Area" localSheetId="0">'Rekapitulace stavby'!$D$4:$AO$76,'Rekapitulace stavby'!$C$82:$AQ$104</definedName>
    <definedName name="_xlnm._FilterDatabase" localSheetId="1" hidden="1">'03201 - 1. PP'!$C$129:$K$351</definedName>
    <definedName name="_xlnm.Print_Area" localSheetId="1">'03201 - 1. PP'!$C$4:$J$76,'03201 - 1. PP'!$C$82:$J$111,'03201 - 1. PP'!$C$117:$K$351</definedName>
    <definedName name="_xlnm._FilterDatabase" localSheetId="2" hidden="1">'03202 - 1. NP'!$C$132:$K$451</definedName>
    <definedName name="_xlnm.Print_Area" localSheetId="2">'03202 - 1. NP'!$C$4:$J$76,'03202 - 1. NP'!$C$82:$J$114,'03202 - 1. NP'!$C$120:$K$451</definedName>
    <definedName name="_xlnm._FilterDatabase" localSheetId="3" hidden="1">'03203 - 2 . NP'!$C$132:$K$437</definedName>
    <definedName name="_xlnm.Print_Area" localSheetId="3">'03203 - 2 . NP'!$C$4:$J$76,'03203 - 2 . NP'!$C$82:$J$114,'03203 - 2 . NP'!$C$120:$K$437</definedName>
    <definedName name="_xlnm._FilterDatabase" localSheetId="4" hidden="1">'03204 - Kanalizace'!$C$117:$K$138</definedName>
    <definedName name="_xlnm.Print_Area" localSheetId="4">'03204 - Kanalizace'!$C$4:$J$76,'03204 - Kanalizace'!$C$82:$J$99,'03204 - Kanalizace'!$C$105:$K$138</definedName>
    <definedName name="_xlnm._FilterDatabase" localSheetId="5" hidden="1">'03205 - Vodovod'!$C$116:$K$131</definedName>
    <definedName name="_xlnm.Print_Area" localSheetId="5">'03205 - Vodovod'!$C$4:$J$76,'03205 - Vodovod'!$C$82:$J$98,'03205 - Vodovod'!$C$104:$K$131</definedName>
    <definedName name="_xlnm._FilterDatabase" localSheetId="6" hidden="1">'03206 - Topení'!$C$116:$K$135</definedName>
    <definedName name="_xlnm.Print_Area" localSheetId="6">'03206 - Topení'!$C$4:$J$76,'03206 - Topení'!$C$82:$J$98,'03206 - Topení'!$C$104:$K$135</definedName>
    <definedName name="_xlnm._FilterDatabase" localSheetId="7" hidden="1">'03207 - Vzduchotechnika'!$C$116:$K$133</definedName>
    <definedName name="_xlnm.Print_Area" localSheetId="7">'03207 - Vzduchotechnika'!$C$4:$J$76,'03207 - Vzduchotechnika'!$C$82:$J$98,'03207 - Vzduchotechnika'!$C$104:$K$133</definedName>
    <definedName name="_xlnm._FilterDatabase" localSheetId="8" hidden="1">'03208 - Plynovod'!$C$116:$K$124</definedName>
    <definedName name="_xlnm.Print_Area" localSheetId="8">'03208 - Plynovod'!$C$4:$J$76,'03208 - Plynovod'!$C$82:$J$98,'03208 - Plynovod'!$C$104:$K$124</definedName>
    <definedName name="_xlnm._FilterDatabase" localSheetId="9" hidden="1">'03209 - Elektro - viz pod...'!$C$117:$K$123</definedName>
    <definedName name="_xlnm.Print_Area" localSheetId="9">'03209 - Elektro - viz pod...'!$C$4:$J$76,'03209 - Elektro - viz pod...'!$C$82:$J$99,'03209 - Elektro - viz pod...'!$C$105:$K$123</definedName>
    <definedName name="_xlnm.Print_Titles" localSheetId="0">'Rekapitulace stavby'!$92:$92</definedName>
    <definedName name="_xlnm.Print_Titles" localSheetId="1">'03201 - 1. PP'!$129:$129</definedName>
    <definedName name="_xlnm.Print_Titles" localSheetId="2">'03202 - 1. NP'!$132:$132</definedName>
    <definedName name="_xlnm.Print_Titles" localSheetId="3">'03203 - 2 . NP'!$132:$132</definedName>
    <definedName name="_xlnm.Print_Titles" localSheetId="4">'03204 - Kanalizace'!$117:$117</definedName>
    <definedName name="_xlnm.Print_Titles" localSheetId="5">'03205 - Vodovod'!$116:$116</definedName>
    <definedName name="_xlnm.Print_Titles" localSheetId="6">'03206 - Topení'!$116:$116</definedName>
    <definedName name="_xlnm.Print_Titles" localSheetId="7">'03207 - Vzduchotechnika'!$116:$116</definedName>
    <definedName name="_xlnm.Print_Titles" localSheetId="8">'03208 - Plynovod'!$116:$116</definedName>
    <definedName name="_xlnm.Print_Titles" localSheetId="9">'03209 - Elektro - viz pod...'!$117:$117</definedName>
  </definedNames>
  <calcPr fullCalcOnLoad="1"/>
</workbook>
</file>

<file path=xl/sharedStrings.xml><?xml version="1.0" encoding="utf-8"?>
<sst xmlns="http://schemas.openxmlformats.org/spreadsheetml/2006/main" count="10985" uniqueCount="1159">
  <si>
    <t>Export Komplet</t>
  </si>
  <si>
    <t/>
  </si>
  <si>
    <t>2.0</t>
  </si>
  <si>
    <t>ZAMOK</t>
  </si>
  <si>
    <t>False</t>
  </si>
  <si>
    <t>{38c786c6-8265-4cbe-a353-55ec6400ccee}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</si>
  <si>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</si>
  <si>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</si>
  <si>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</si>
  <si>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</si>
  <si>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</si>
  <si>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</si>
  <si>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</si>
  <si>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</si>
  <si>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032JK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</si>
  <si>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</si>
  <si>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</si>
  <si>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bytových jednotek č.  1 a 3 v objektu č.p. 407 v ul. Vančurova</t>
  </si>
  <si>
    <t>KSO:</t>
  </si>
  <si>
    <t>CC-CZ:</t>
  </si>
  <si>
    <t>Místo:</t>
  </si>
  <si>
    <t xml:space="preserve"> </t>
  </si>
  <si>
    <t>Datum:</t>
  </si>
  <si>
    <t>3. 1. 2020</t>
  </si>
  <si>
    <t>Zadavatel:</t>
  </si>
  <si>
    <t>IČ:</t>
  </si>
  <si>
    <t>00278475</t>
  </si>
  <si>
    <t>Město Vrchlabí, Zámek 1, 543 01 Vrchlabí</t>
  </si>
  <si>
    <t>DIČ:</t>
  </si>
  <si>
    <t>Uchazeč:</t>
  </si>
  <si>
    <t>Vyplň údaj</t>
  </si>
  <si>
    <t>Projektant:</t>
  </si>
  <si>
    <t>86725521</t>
  </si>
  <si>
    <t>Ing. Jan Korda, Čistá u Horek 103 Čistá u Horek 51</t>
  </si>
  <si>
    <t>ČKAIT : 0501076</t>
  </si>
  <si>
    <t>True</t>
  </si>
  <si>
    <t>Zpracovatel:</t>
  </si>
  <si>
    <t>Poznámka:</t>
  </si>
  <si>
    <t xml:space="preserve">Stupeň PD : OHLÁŠENÍ STAVBY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</si>
  <si>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</si>
  <si>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</si>
  <si>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</si>
  <si>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</si>
  <si>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</si>
  <si>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</si>
  <si>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</si>
  <si>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</si>
  <si>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</si>
  <si>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</si>
  <si>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</si>
  <si>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</si>
  <si>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</si>
  <si>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</si>
  <si>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</si>
  <si>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</si>
  <si>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</si>
  <si>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</si>
  <si>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</si>
  <si>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</si>
  <si>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</si>
  <si>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</si>
  <si>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</si>
  <si>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</si>
  <si>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</si>
  <si>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</si>
  <si>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</si>
  <si>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</si>
  <si>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</si>
  <si>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</si>
  <si>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</si>
  <si>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</si>
  <si>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</si>
  <si>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</si>
  <si>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</si>
  <si>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</si>
  <si>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</si>
  <si>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</si>
  <si>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</si>
  <si>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</si>
  <si>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</si>
  <si>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</si>
  <si>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</si>
  <si>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</si>
  <si>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</si>
  <si>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03201</t>
  </si>
  <si>
    <t>1. PP</t>
  </si>
  <si>
    <t>STA</t>
  </si>
  <si>
    <t>1</t>
  </si>
  <si>
    <t>{52a2031b-5284-498f-9102-3bbc0b420030}</t>
  </si>
  <si>
    <t>03202</t>
  </si>
  <si>
    <t>1. NP</t>
  </si>
  <si>
    <t>{e5fed8a3-72fa-4996-8997-8558a29243a7}</t>
  </si>
  <si>
    <t>03203</t>
  </si>
  <si>
    <t>2 . NP</t>
  </si>
  <si>
    <t>{d42946f3-a3cc-4d91-9c6a-6631537d866f}</t>
  </si>
  <si>
    <t>03204</t>
  </si>
  <si>
    <t>Kanalizace</t>
  </si>
  <si>
    <t>{1ff8dbe7-da3e-4c90-bd22-d793b3f600d9}</t>
  </si>
  <si>
    <t>03205</t>
  </si>
  <si>
    <t>Vodovod</t>
  </si>
  <si>
    <t>{2de1b971-4d14-44cd-a50f-ebc38c4871ad}</t>
  </si>
  <si>
    <t>03206</t>
  </si>
  <si>
    <t>Topení</t>
  </si>
  <si>
    <t>{0e3b57b1-1df9-48e4-ada3-cdd42f406051}</t>
  </si>
  <si>
    <t>03207</t>
  </si>
  <si>
    <t>Vzduchotechnika</t>
  </si>
  <si>
    <t>{3598897b-6ec0-4ca0-89f3-7cff2f313f20}</t>
  </si>
  <si>
    <t>03208</t>
  </si>
  <si>
    <t>Plynovod</t>
  </si>
  <si>
    <t>{e9dc8bfd-83ac-441f-813c-d4b51835d5a5}</t>
  </si>
  <si>
    <t>03209</t>
  </si>
  <si>
    <t>Elektro - viz podrobnější výkaz</t>
  </si>
  <si>
    <t>{7670f004-e2d9-4841-84af-ea3a909b6a11}</t>
  </si>
  <si>
    <t>KRYCÍ LIST SOUPISU PRACÍ</t>
  </si>
  <si>
    <t>Objekt:</t>
  </si>
  <si>
    <t>03201 - 1. PP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</si>
  <si>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</si>
  <si>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</si>
  <si>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</si>
  <si>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</si>
  <si>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</si>
  <si>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</si>
  <si>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</si>
  <si>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</si>
  <si>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</si>
  <si>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</si>
  <si>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</si>
  <si>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</si>
  <si>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</si>
  <si>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</si>
  <si>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</si>
  <si>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</si>
  <si>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</si>
  <si>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</si>
  <si>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</si>
  <si>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</si>
  <si>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</si>
  <si>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</si>
  <si>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</si>
  <si>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</si>
  <si>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</si>
  <si>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</si>
  <si>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</si>
  <si>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</si>
  <si>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</si>
  <si>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</si>
  <si>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</si>
  <si>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</si>
  <si>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</si>
  <si>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</si>
  <si>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</si>
  <si>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</si>
  <si>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</si>
  <si>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</si>
  <si>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317121251</t>
  </si>
  <si>
    <t>Montáž ŽB překladů prefabrikovaných do rýh světlosti otvoru do 1800 mm</t>
  </si>
  <si>
    <t>kus</t>
  </si>
  <si>
    <t>4</t>
  </si>
  <si>
    <t>2</t>
  </si>
  <si>
    <t>313051889</t>
  </si>
  <si>
    <t>VV</t>
  </si>
  <si>
    <t>m.č. 0.07 - 0.06</t>
  </si>
  <si>
    <t>M</t>
  </si>
  <si>
    <t>59640001</t>
  </si>
  <si>
    <t>překlad keramický plochý š 115mm dl 1250mm</t>
  </si>
  <si>
    <t>8</t>
  </si>
  <si>
    <t>-1346478667</t>
  </si>
  <si>
    <t>340231025</t>
  </si>
  <si>
    <t>Zazdívka otvorů v příčkách nebo stěnách plochy do 4 m2 cihlami děrovanými tl 115 mm</t>
  </si>
  <si>
    <t>m2</t>
  </si>
  <si>
    <t>-1969726315</t>
  </si>
  <si>
    <t>m.č. 0.07 - 0.05</t>
  </si>
  <si>
    <t>0,9*2</t>
  </si>
  <si>
    <t>6</t>
  </si>
  <si>
    <t>Úpravy povrchů, podlahy a osazování výplní</t>
  </si>
  <si>
    <t>611315421</t>
  </si>
  <si>
    <t>Oprava vnitřní vápenné štukové omítky stropů v rozsahu plochy do 10%</t>
  </si>
  <si>
    <t>-1836062381</t>
  </si>
  <si>
    <t>0.01 chodba</t>
  </si>
  <si>
    <t>9,3*1,3</t>
  </si>
  <si>
    <t>0.02 úklidová místnost</t>
  </si>
  <si>
    <t>18,26*1,3</t>
  </si>
  <si>
    <t>0.03 kóje č. 1</t>
  </si>
  <si>
    <t>11,54*1,3</t>
  </si>
  <si>
    <t>0.04 kóje č. 2</t>
  </si>
  <si>
    <t>3,2*1,3</t>
  </si>
  <si>
    <t>0.05 kóje č. 3</t>
  </si>
  <si>
    <t>4,55*1,3</t>
  </si>
  <si>
    <t>0.06 chodba</t>
  </si>
  <si>
    <t>5,29*1,3</t>
  </si>
  <si>
    <t>0.07 chodba</t>
  </si>
  <si>
    <t>6,44*1,3</t>
  </si>
  <si>
    <t>0.08 kóje č. 4</t>
  </si>
  <si>
    <t>12,29*1,3</t>
  </si>
  <si>
    <t>Součet</t>
  </si>
  <si>
    <t>5</t>
  </si>
  <si>
    <t>612315225</t>
  </si>
  <si>
    <t>Vápenná štuková omítka malých ploch do 4,0 m2 na stěnách</t>
  </si>
  <si>
    <t>373862668</t>
  </si>
  <si>
    <t>612315421</t>
  </si>
  <si>
    <t>Oprava vnitřní vápenné štukové omítky stěn v rozsahu plochy do 10%</t>
  </si>
  <si>
    <t>441501677</t>
  </si>
  <si>
    <t>2,2*(2,3+0,1+0,1+0,45+1,4+0,45+3,3+1,8)</t>
  </si>
  <si>
    <t>-0,82*2</t>
  </si>
  <si>
    <t>-0,85*2</t>
  </si>
  <si>
    <t>2,2*17,1</t>
  </si>
  <si>
    <t>2,2*14,4</t>
  </si>
  <si>
    <t>2,2*10,6</t>
  </si>
  <si>
    <t>0,63*(0,85+2+2)</t>
  </si>
  <si>
    <t>0.05 kóje č. 3, 0.06 chodba</t>
  </si>
  <si>
    <t>2,2*13,1</t>
  </si>
  <si>
    <t>-1*2</t>
  </si>
  <si>
    <t>-0,9*2</t>
  </si>
  <si>
    <t>0.07 chodba, 0.08 kóje č. 4</t>
  </si>
  <si>
    <t>2,2*17,3</t>
  </si>
  <si>
    <t>7</t>
  </si>
  <si>
    <t>619991011</t>
  </si>
  <si>
    <t>Obalení konstrukcí a prvků fólií přilepenou lepící páskou</t>
  </si>
  <si>
    <t>429576685</t>
  </si>
  <si>
    <t>0,92*0,5*2</t>
  </si>
  <si>
    <t>0,9*0,5</t>
  </si>
  <si>
    <t>1,03*0,5</t>
  </si>
  <si>
    <t>1,1*2</t>
  </si>
  <si>
    <t>1,2*2,1</t>
  </si>
  <si>
    <t>619995001</t>
  </si>
  <si>
    <t>Začištění omítek kolem oken, dveří, podlah nebo obkladů</t>
  </si>
  <si>
    <t>m</t>
  </si>
  <si>
    <t>-765463696</t>
  </si>
  <si>
    <t>5*6</t>
  </si>
  <si>
    <t>1,8+1,8+2,21</t>
  </si>
  <si>
    <t>2,3+0,1+0,1+0,45+1,4+0,45+3,3+1,8</t>
  </si>
  <si>
    <t>17,1</t>
  </si>
  <si>
    <t>14,4</t>
  </si>
  <si>
    <t>10,6</t>
  </si>
  <si>
    <t>13,1</t>
  </si>
  <si>
    <t>17,3</t>
  </si>
  <si>
    <t>9</t>
  </si>
  <si>
    <t>642944121</t>
  </si>
  <si>
    <t>Osazování ocelových zárubní dodatečné pl do 2,5 m2</t>
  </si>
  <si>
    <t>734447564</t>
  </si>
  <si>
    <t>10</t>
  </si>
  <si>
    <t>55331145</t>
  </si>
  <si>
    <t>zárubeň ocelová pro běžné zdění hranatý profil 145 900 L/P</t>
  </si>
  <si>
    <t>1883697160</t>
  </si>
  <si>
    <t>Ostatní konstrukce a práce, bourání</t>
  </si>
  <si>
    <t>11</t>
  </si>
  <si>
    <t>949101111</t>
  </si>
  <si>
    <t>Lešení pomocné pro objekty pozemních staveb s lešeňovou podlahou v do 1,9 m zatížení do 150 kg/m2</t>
  </si>
  <si>
    <t>557380223</t>
  </si>
  <si>
    <t>8,8</t>
  </si>
  <si>
    <t>18,26</t>
  </si>
  <si>
    <t>11,54</t>
  </si>
  <si>
    <t>3,2</t>
  </si>
  <si>
    <t>4,55</t>
  </si>
  <si>
    <t>5,29</t>
  </si>
  <si>
    <t>6,44</t>
  </si>
  <si>
    <t>12,29</t>
  </si>
  <si>
    <t>12</t>
  </si>
  <si>
    <t>952901111</t>
  </si>
  <si>
    <t>Vyčištění budov bytové a občanské výstavby při výšce podlaží do 4 m</t>
  </si>
  <si>
    <t>-245410060</t>
  </si>
  <si>
    <t>13</t>
  </si>
  <si>
    <t>968072455</t>
  </si>
  <si>
    <t>Vybourání kovových dveřních zárubní pl do 2 m2</t>
  </si>
  <si>
    <t>338231947</t>
  </si>
  <si>
    <t>14</t>
  </si>
  <si>
    <t>968888987</t>
  </si>
  <si>
    <t>Bourání pro TZB</t>
  </si>
  <si>
    <t>soubor</t>
  </si>
  <si>
    <t>856086714</t>
  </si>
  <si>
    <t>968888988</t>
  </si>
  <si>
    <t>Hrubé opravy pro TZB</t>
  </si>
  <si>
    <t>1238318151</t>
  </si>
  <si>
    <t>16</t>
  </si>
  <si>
    <t>968888999</t>
  </si>
  <si>
    <t>Vybourání plechového sprchovéhou koutu vč. likvidace</t>
  </si>
  <si>
    <t>1745344227</t>
  </si>
  <si>
    <t>17</t>
  </si>
  <si>
    <t>971033631</t>
  </si>
  <si>
    <t>Vybourání otvorů ve zdivu cihelném pl do 4 m2 na MVC nebo MV tl do 150 mm</t>
  </si>
  <si>
    <t>-1437305548</t>
  </si>
  <si>
    <t>18</t>
  </si>
  <si>
    <t>974031664</t>
  </si>
  <si>
    <t>Vysekání rýh ve zdivu cihelném pro vtahování nosníků hl do 150 mm v do 150 mm</t>
  </si>
  <si>
    <t>-545058883</t>
  </si>
  <si>
    <t>1,25</t>
  </si>
  <si>
    <t>19</t>
  </si>
  <si>
    <t>OST001</t>
  </si>
  <si>
    <t>D + M elektroinstalace vč. revize - viz. samostatný výkaz elektro</t>
  </si>
  <si>
    <t>1631474265</t>
  </si>
  <si>
    <t>20</t>
  </si>
  <si>
    <t>OST002</t>
  </si>
  <si>
    <t>D + M elektroinstalace - autonomní nouzová svítidla 1. PP, 1. NP, 2. NP - viz. samostatný výkaz elektro</t>
  </si>
  <si>
    <t>-1067933834</t>
  </si>
  <si>
    <t>OST003</t>
  </si>
  <si>
    <t>D + M obkladu v m.č. 0.02 úklidová místnost</t>
  </si>
  <si>
    <t>-578923137</t>
  </si>
  <si>
    <t>1,8*2,21</t>
  </si>
  <si>
    <t>22</t>
  </si>
  <si>
    <t>OST004</t>
  </si>
  <si>
    <t>D + M dveří v m.č. 0.06 a 0.07 chodba vč. kování</t>
  </si>
  <si>
    <t>-412819400</t>
  </si>
  <si>
    <t>23</t>
  </si>
  <si>
    <t>OST005</t>
  </si>
  <si>
    <t>D + M PŘEPÁŽKY Z DŘEVĚNÝCH LATÍ S POSUVNÝMI DVEŘMI vč. kování</t>
  </si>
  <si>
    <t>-1946699588</t>
  </si>
  <si>
    <t>2,2*1,55</t>
  </si>
  <si>
    <t>2,2*2,43</t>
  </si>
  <si>
    <t>2,2*4,21</t>
  </si>
  <si>
    <t>24</t>
  </si>
  <si>
    <t>OST006</t>
  </si>
  <si>
    <t>D + M výlevky vč. napojení na vodu a kanalizaci, kotvení potrubí, baterie, průtokového ohřívače</t>
  </si>
  <si>
    <t>918542507</t>
  </si>
  <si>
    <t>25</t>
  </si>
  <si>
    <t>OST007</t>
  </si>
  <si>
    <t>D + M nátěru zárubní</t>
  </si>
  <si>
    <t>-1983547068</t>
  </si>
  <si>
    <t>26</t>
  </si>
  <si>
    <t>OST008</t>
  </si>
  <si>
    <t>D + M tabulek viz. rospis</t>
  </si>
  <si>
    <t>285810292</t>
  </si>
  <si>
    <t xml:space="preserve">Umístit tabulky : </t>
  </si>
  <si>
    <t>-Na el,rozvaděče: -Nehasit vodou</t>
  </si>
  <si>
    <t>V celém objektu označit:</t>
  </si>
  <si>
    <t>-Hlavní uzávěr elektro,tlačítko „Totál stop“</t>
  </si>
  <si>
    <t>-Hlavní uzávěr plynu</t>
  </si>
  <si>
    <t>-Hlavní uzávěr vody</t>
  </si>
  <si>
    <t>997</t>
  </si>
  <si>
    <t>Přesun sutě</t>
  </si>
  <si>
    <t>27</t>
  </si>
  <si>
    <t>997013211</t>
  </si>
  <si>
    <t>Vnitrostaveništní doprava suti a vybouraných hmot pro budovy v do 6 m ručně</t>
  </si>
  <si>
    <t>t</t>
  </si>
  <si>
    <t>158338815</t>
  </si>
  <si>
    <t>28</t>
  </si>
  <si>
    <t>997013511</t>
  </si>
  <si>
    <t>Odvoz suti a vybouraných hmot z meziskládky na skládku do 1 km s naložením a se složením</t>
  </si>
  <si>
    <t>560498353</t>
  </si>
  <si>
    <t>29</t>
  </si>
  <si>
    <t>997013509</t>
  </si>
  <si>
    <t>Příplatek k odvozu suti a vybouraných hmot na skládku ZKD 1 km přes 1 km</t>
  </si>
  <si>
    <t>-1519559623</t>
  </si>
  <si>
    <t>0,943*5 'Přepočtené koeficientem množství</t>
  </si>
  <si>
    <t>30</t>
  </si>
  <si>
    <t>997013803</t>
  </si>
  <si>
    <t>Poplatek za uložení na skládce (skládkovné) stavebního odpadu cihelného kód odpadu 170 102</t>
  </si>
  <si>
    <t>-1090976072</t>
  </si>
  <si>
    <t>31</t>
  </si>
  <si>
    <t>997013811</t>
  </si>
  <si>
    <t>Poplatek za uložení na skládce (skládkovné) stavebního odpadu dřevěného kód odpadu 170 201</t>
  </si>
  <si>
    <t>1056591185</t>
  </si>
  <si>
    <t>32</t>
  </si>
  <si>
    <t>997013831</t>
  </si>
  <si>
    <t>Poplatek za uložení na skládce (skládkovné) stavebního odpadu směsného kód odpadu 170 904</t>
  </si>
  <si>
    <t>-536624748</t>
  </si>
  <si>
    <t>0,943-(0,6+0,187)</t>
  </si>
  <si>
    <t>998</t>
  </si>
  <si>
    <t>Přesun hmot</t>
  </si>
  <si>
    <t>33</t>
  </si>
  <si>
    <t>998018001</t>
  </si>
  <si>
    <t>Přesun hmot ruční pro budovy v do 6 m</t>
  </si>
  <si>
    <t>-2060381655</t>
  </si>
  <si>
    <t>PSV</t>
  </si>
  <si>
    <t>Práce a dodávky PSV</t>
  </si>
  <si>
    <t>762</t>
  </si>
  <si>
    <t>Konstrukce tesařské</t>
  </si>
  <si>
    <t>34</t>
  </si>
  <si>
    <t>762111811</t>
  </si>
  <si>
    <t>Demontáž stěn a příček z hraněného řeziva</t>
  </si>
  <si>
    <t>1307599118</t>
  </si>
  <si>
    <t>2,2*(1,36+0,95)</t>
  </si>
  <si>
    <t>783</t>
  </si>
  <si>
    <t>Dokončovací práce - nátěry</t>
  </si>
  <si>
    <t>35</t>
  </si>
  <si>
    <t>783901453</t>
  </si>
  <si>
    <t>Vysátí betonových podlah před provedením nátěru</t>
  </si>
  <si>
    <t>2089245601</t>
  </si>
  <si>
    <t>36</t>
  </si>
  <si>
    <t>783933161</t>
  </si>
  <si>
    <t>Penetrační epoxidový nátěr pórovitých betonových podlah</t>
  </si>
  <si>
    <t>-347555812</t>
  </si>
  <si>
    <t>37</t>
  </si>
  <si>
    <t>783937163</t>
  </si>
  <si>
    <t>Krycí dvojnásobný epoxidový rozpouštědlový nátěr betonové podlahy</t>
  </si>
  <si>
    <t>1356729028</t>
  </si>
  <si>
    <t>784</t>
  </si>
  <si>
    <t>Dokončovací práce - malby a tapety</t>
  </si>
  <si>
    <t>38</t>
  </si>
  <si>
    <t>784121001</t>
  </si>
  <si>
    <t>Oškrabání malby v mísnostech výšky do 3,80 m</t>
  </si>
  <si>
    <t>-1668625726</t>
  </si>
  <si>
    <t>stropy</t>
  </si>
  <si>
    <t>92,131</t>
  </si>
  <si>
    <t>stěny</t>
  </si>
  <si>
    <t>168,356</t>
  </si>
  <si>
    <t>39</t>
  </si>
  <si>
    <t>784181101</t>
  </si>
  <si>
    <t>Základní akrylátová jednonásobná penetrace podkladu v místnostech výšky do 3,80m</t>
  </si>
  <si>
    <t>-682879683</t>
  </si>
  <si>
    <t>40</t>
  </si>
  <si>
    <t>784211111</t>
  </si>
  <si>
    <t>Dvojnásobné  bílé malby ze směsí za mokra velmi dobře otěruvzdorných v místnostech výšky do 3,80 m</t>
  </si>
  <si>
    <t>-238124829</t>
  </si>
  <si>
    <t>VRN</t>
  </si>
  <si>
    <t>Vedlejší rozpočtové náklady</t>
  </si>
  <si>
    <t>VRN3</t>
  </si>
  <si>
    <t>Zařízení staveniště</t>
  </si>
  <si>
    <t>41</t>
  </si>
  <si>
    <t>030001000</t>
  </si>
  <si>
    <t>1024</t>
  </si>
  <si>
    <t>1546435306</t>
  </si>
  <si>
    <t>VRN6</t>
  </si>
  <si>
    <t>Územní vlivy</t>
  </si>
  <si>
    <t>42</t>
  </si>
  <si>
    <t>060001000</t>
  </si>
  <si>
    <t>-1037702180</t>
  </si>
  <si>
    <t>VRN7</t>
  </si>
  <si>
    <t>Provozní vlivy</t>
  </si>
  <si>
    <t>43</t>
  </si>
  <si>
    <t>070001000</t>
  </si>
  <si>
    <t>1129797734</t>
  </si>
  <si>
    <t>03202 - 1. NP</t>
  </si>
  <si>
    <t xml:space="preserve">    725 - Zdravotechnika - zařizovací předměty</t>
  </si>
  <si>
    <t xml:space="preserve">    771 - Podlahy z dlaždic</t>
  </si>
  <si>
    <t xml:space="preserve">    776 - Podlahy povlakové</t>
  </si>
  <si>
    <t xml:space="preserve">    781 - Dokončovací práce - obklady</t>
  </si>
  <si>
    <t>317142422</t>
  </si>
  <si>
    <t>Překlad nenosný přímý z pórobetonu v příčkách tl 100 mm dl přes 1000 do 1250 mm</t>
  </si>
  <si>
    <t>678375902</t>
  </si>
  <si>
    <t>317234410</t>
  </si>
  <si>
    <t>Vyzdívka mezi nosníky z cihel pálených na MC</t>
  </si>
  <si>
    <t>m3</t>
  </si>
  <si>
    <t>1442629566</t>
  </si>
  <si>
    <t>1.09 pokoj - 1.10 pokoj 2 x I120</t>
  </si>
  <si>
    <t>1,3*0,4*0,15</t>
  </si>
  <si>
    <t>317944321</t>
  </si>
  <si>
    <t>Válcované nosníky do č.12 dodatečně osazované do připravených otvorů</t>
  </si>
  <si>
    <t>423680669</t>
  </si>
  <si>
    <t>1,3*2*11,1*0,001</t>
  </si>
  <si>
    <t>342272225</t>
  </si>
  <si>
    <t>Příčka z pórobetonových hladkých tvárnic na tenkovrstvou maltu tl 100 mm</t>
  </si>
  <si>
    <t>1720012923</t>
  </si>
  <si>
    <t>1.05 Wc</t>
  </si>
  <si>
    <t>3,21*(1,81+1,64)</t>
  </si>
  <si>
    <t>-0,7*2</t>
  </si>
  <si>
    <t>1.07 koupelna</t>
  </si>
  <si>
    <t>3,24*(3,95+0,4)</t>
  </si>
  <si>
    <t>-0,8*2</t>
  </si>
  <si>
    <t>342291111</t>
  </si>
  <si>
    <t>Ukotvení příček montážní polyuretanovou pěnou tl příčky do 100 mm</t>
  </si>
  <si>
    <t>-2113975021</t>
  </si>
  <si>
    <t>1,81+1,64</t>
  </si>
  <si>
    <t>3,95+0,4</t>
  </si>
  <si>
    <t>342291121</t>
  </si>
  <si>
    <t>Ukotvení příček k cihelným konstrukcím plochými kotvami</t>
  </si>
  <si>
    <t>1163273050</t>
  </si>
  <si>
    <t>3,2*4</t>
  </si>
  <si>
    <t>346244381</t>
  </si>
  <si>
    <t>Plentování jednostranné v do 200 mm válcovaných nosníků cihlami</t>
  </si>
  <si>
    <t>-1900736706</t>
  </si>
  <si>
    <t>0,15*2*1,3</t>
  </si>
  <si>
    <t>611315422</t>
  </si>
  <si>
    <t>Oprava vnitřní vápenné štukové omítky stropů v rozsahu plochy do 30%</t>
  </si>
  <si>
    <t>347296237</t>
  </si>
  <si>
    <t>1.01 chodba</t>
  </si>
  <si>
    <t>13,95</t>
  </si>
  <si>
    <t>1.02 chodba se schodištěm</t>
  </si>
  <si>
    <t>19,83*1,3</t>
  </si>
  <si>
    <t>1.03 komora</t>
  </si>
  <si>
    <t>2,36</t>
  </si>
  <si>
    <t>1.04 předsíň</t>
  </si>
  <si>
    <t>12,68</t>
  </si>
  <si>
    <t>1,7</t>
  </si>
  <si>
    <t>1.06 kuchyň</t>
  </si>
  <si>
    <t>16,31</t>
  </si>
  <si>
    <t>5,2</t>
  </si>
  <si>
    <t>1.08 pracovna</t>
  </si>
  <si>
    <t>14,73</t>
  </si>
  <si>
    <t>1.09 pokoj</t>
  </si>
  <si>
    <t>1.10 pokoj</t>
  </si>
  <si>
    <t>15,47</t>
  </si>
  <si>
    <t>612142001</t>
  </si>
  <si>
    <t>Potažení vnitřních stěn sklovláknitým pletivem vtlačeným do tenkovrstvé hmoty</t>
  </si>
  <si>
    <t>-939889409</t>
  </si>
  <si>
    <t>nové příčky</t>
  </si>
  <si>
    <t>22,169*2</t>
  </si>
  <si>
    <t>612131121</t>
  </si>
  <si>
    <t>Penetrační disperzní nátěr vnitřních stěn nanášený ručně</t>
  </si>
  <si>
    <t>1455214469</t>
  </si>
  <si>
    <t>612311131</t>
  </si>
  <si>
    <t>Potažení vnitřních stěn vápenným štukem tloušťky do 3 mm</t>
  </si>
  <si>
    <t>193494955</t>
  </si>
  <si>
    <t>nové omítky</t>
  </si>
  <si>
    <t>44,338</t>
  </si>
  <si>
    <t>odpočet obkladů</t>
  </si>
  <si>
    <t>1.05 WC</t>
  </si>
  <si>
    <t>-2*(0,9+1,54)</t>
  </si>
  <si>
    <t>-2*(3,15+0,4)</t>
  </si>
  <si>
    <t>612315302</t>
  </si>
  <si>
    <t>Vápenná štuková omítka ostění nebo nadpraží</t>
  </si>
  <si>
    <t>108553874</t>
  </si>
  <si>
    <t>0,4*(2+2+1)</t>
  </si>
  <si>
    <t>612315422</t>
  </si>
  <si>
    <t>Oprava vnitřní vápenné štukové omítky stěn v rozsahu plochy do 30%</t>
  </si>
  <si>
    <t>-1701959076</t>
  </si>
  <si>
    <t>stávající omítky</t>
  </si>
  <si>
    <t>3,22*(8,5+8,5+0,1+0,1+1,47)</t>
  </si>
  <si>
    <t>-1,3*2,3</t>
  </si>
  <si>
    <t>-0,85*2,1</t>
  </si>
  <si>
    <t>3,22*21,6</t>
  </si>
  <si>
    <t>-0,8*2*2</t>
  </si>
  <si>
    <t>-1,1*2</t>
  </si>
  <si>
    <t>3,22*6,7</t>
  </si>
  <si>
    <t>3,21*(1,35+5,33+3+0,15+3,3)</t>
  </si>
  <si>
    <t>-0,85*2,1*3</t>
  </si>
  <si>
    <t>-1,2*1,93</t>
  </si>
  <si>
    <t>3,21*(1,2+0,75+0,9)</t>
  </si>
  <si>
    <t>3,21*16,3</t>
  </si>
  <si>
    <t>-1,05*1,93*2</t>
  </si>
  <si>
    <t>3,24*(3,95+0,15)</t>
  </si>
  <si>
    <t>3,24*(3,8+3,4+4)</t>
  </si>
  <si>
    <t>-0,85*2,1*2</t>
  </si>
  <si>
    <t>-2*1,93</t>
  </si>
  <si>
    <t>3,2*17,2</t>
  </si>
  <si>
    <t>3,2*16,5</t>
  </si>
  <si>
    <t>-1,2*1,91</t>
  </si>
  <si>
    <t>-1,05*1,93</t>
  </si>
  <si>
    <t>615142012</t>
  </si>
  <si>
    <t>Potažení vnitřních nosníků rabicovým pletivem</t>
  </si>
  <si>
    <t>-1296997934</t>
  </si>
  <si>
    <t>1,3*2*0,2</t>
  </si>
  <si>
    <t>0,4*1</t>
  </si>
  <si>
    <t>-1576323042</t>
  </si>
  <si>
    <t>1,05*1,93*2</t>
  </si>
  <si>
    <t>1,2*1,93</t>
  </si>
  <si>
    <t>2*1,93</t>
  </si>
  <si>
    <t>1,2*1,91</t>
  </si>
  <si>
    <t>1,05*1,93</t>
  </si>
  <si>
    <t>1848458655</t>
  </si>
  <si>
    <t>40+17+18+12+16+17+6+17</t>
  </si>
  <si>
    <t>3,2*40</t>
  </si>
  <si>
    <t>5*15</t>
  </si>
  <si>
    <t>-1277575357</t>
  </si>
  <si>
    <t>19,83</t>
  </si>
  <si>
    <t>-1544366019</t>
  </si>
  <si>
    <t>967031132</t>
  </si>
  <si>
    <t>Přisekání rovných ostění v cihelném zdivu na MV nebo MVC</t>
  </si>
  <si>
    <t>410641862</t>
  </si>
  <si>
    <t>0,4*(2+2)</t>
  </si>
  <si>
    <t>-590607404</t>
  </si>
  <si>
    <t>0,7*2</t>
  </si>
  <si>
    <t>1907956715</t>
  </si>
  <si>
    <t>1093155521</t>
  </si>
  <si>
    <t>968888989</t>
  </si>
  <si>
    <t>Zaslepení potrubí WC</t>
  </si>
  <si>
    <t>-1057352299</t>
  </si>
  <si>
    <t>971033651</t>
  </si>
  <si>
    <t>Vybourání otvorů ve zdivu cihelném pl do 4 m2 na MVC nebo MV tl do 600 mm</t>
  </si>
  <si>
    <t>267109656</t>
  </si>
  <si>
    <t>1.09 pokoj - 1.10 pokoj</t>
  </si>
  <si>
    <t>0,4*1*2</t>
  </si>
  <si>
    <t>-536113926</t>
  </si>
  <si>
    <t>1,3*3</t>
  </si>
  <si>
    <t>OST0001</t>
  </si>
  <si>
    <t>D + M digestoře</t>
  </si>
  <si>
    <t>-1883514708</t>
  </si>
  <si>
    <t>OST0002</t>
  </si>
  <si>
    <t>D + M sporáku</t>
  </si>
  <si>
    <t>-485924653</t>
  </si>
  <si>
    <t>OST0003</t>
  </si>
  <si>
    <t>D + M kuchyňské linky vč. dřezu a baterie</t>
  </si>
  <si>
    <t>1071137649</t>
  </si>
  <si>
    <t>OST0004</t>
  </si>
  <si>
    <t>D + M elektroinstalace vč. revize, LED svítidel - viz. samostatný výkaz elektro</t>
  </si>
  <si>
    <t>-972597198</t>
  </si>
  <si>
    <t>OST0005</t>
  </si>
  <si>
    <t>D + M dveří + obkladových zárubnívč. kování</t>
  </si>
  <si>
    <t>326039684</t>
  </si>
  <si>
    <t>OST0006</t>
  </si>
  <si>
    <t>A - STÁVAJÍCÍ ŠPALETOVÁ OKNA BUDOU REPASOVÁNA. STÁVAJÍCÍ VNĚJŠÍ KŘÍDLA BUDOU NOVĚ ZASKLENA IZOLAČNÍM DVOJSKLEM</t>
  </si>
  <si>
    <t>1949299588</t>
  </si>
  <si>
    <t>OST0007</t>
  </si>
  <si>
    <t>1, HISTORICKÉ HLAVNÍ DOMOVNÍ VCHODOVÉ DVEŘE ZŮSTANOU ZACHOVÁNY (nový nátěr a přesklení prasklých výplní) - ochrana před poškozením při provádění prací</t>
  </si>
  <si>
    <t>1705593483</t>
  </si>
  <si>
    <t>OST0008</t>
  </si>
  <si>
    <t>2, HISTORICKÉ KYVNÉ DVEŘE V CHODBĚ ZŮSTANOU ZACHOVÁNY (obroušení, tmelení a nový nátěr, doplnění dřevěných prvků) - ochrana před poškozením při provádění prací</t>
  </si>
  <si>
    <t>-1267611731</t>
  </si>
  <si>
    <t>OST0009</t>
  </si>
  <si>
    <t>3, HISTORICKÉ KOVOVÉ ZÁBRADLÍ NA SCHODIŠTI ZŮSTANE ZACHOVÁNO - ochrana před poškozením při provádění prací</t>
  </si>
  <si>
    <t>-680272612</t>
  </si>
  <si>
    <t>OST0010</t>
  </si>
  <si>
    <t>4, HISTORICKÉ ZADNÍ DOMOVNÍ VCHODOVÉ DVEŘE ZŮSTANOU ZACHOVÁNY (obroušení, tmelení a nový nátěr, doplnění dřevěných prvků) - ochrana před poškozením při provádění prací</t>
  </si>
  <si>
    <t>-681709027</t>
  </si>
  <si>
    <t>OST0011</t>
  </si>
  <si>
    <t>5, DVEŘE ZŮSTANOU ZACHOVÁNY, A TO vč. OBLOŽEK ZÁRUBNÍ (obroušení, tmelení a nový nátěr, doplnění dřevěných prvků)  - ochrana před poškozením při provádění prací</t>
  </si>
  <si>
    <t>346189357</t>
  </si>
  <si>
    <t>OST0012</t>
  </si>
  <si>
    <t>7, 12, 14, 15 STÁVAJÍCÍ DVEŘE BUDOU REPASOVÁNY, A TO vč. OBLOŽEK ZÁRUBNÍ</t>
  </si>
  <si>
    <t>-1149705838</t>
  </si>
  <si>
    <t>OST0013</t>
  </si>
  <si>
    <t>6, PARKETOVÁ PODLAHA BUDE CELKOVĚ REPASOVÁNA</t>
  </si>
  <si>
    <t>1913619006</t>
  </si>
  <si>
    <t>OST0014</t>
  </si>
  <si>
    <t>8, PRKENNÁ PODLAHA BUDE CELKOVĚ REPASOVÁNA</t>
  </si>
  <si>
    <t>1178049695</t>
  </si>
  <si>
    <t>OST0015</t>
  </si>
  <si>
    <t xml:space="preserve">9, VYPÍNAČ A ZÁSUVKA BUDOU DEMONTOVÁNY A ULOŽENY NA MěÚ VRCHLABÍ, KDE BUDOU K DISPOZICI K DALŠÍMU VYUŽITÍ KE SVÉMU PŮVODNÍMU ÚČELU VE VHODNÉ POZICI A VE VHODNÉM OBJEKTU </t>
  </si>
  <si>
    <t>-207443874</t>
  </si>
  <si>
    <t>OST0016</t>
  </si>
  <si>
    <t xml:space="preserve">10, MOSAZNÉ KOHOUTKY BUDOU DEMONTOVÁNY A ULOŽENY NA MěÚ VRCHLABÍ, KDE BUDE K DISPOZICI K DALŠÍMU VYUŽITÍ KE SVÉMU PŮVODNÍMU ÚČELU VE VHODNÉ POZICI A VE VHODNÉM OBJEKTU </t>
  </si>
  <si>
    <t>912263188</t>
  </si>
  <si>
    <t>OST0017</t>
  </si>
  <si>
    <t>11, STAV PŮVODNÍ PRKENNÉ PODLAHOVÉ KRYTINY BUDE MOŽNÉ ZREVIDOVAT AŽ PO SEJMUTÍ STÁVAJÍCÍ NÁŠLAPNÉ VRSTVY (PVC). PŘEDPOKLÁDÁ SE, ŽE STAV PODLAHY UMOŽNÍ JEJÍ REPASOVÁNÍ A PONECHÁNÍ NA MÍSTĚ</t>
  </si>
  <si>
    <t>-1948177842</t>
  </si>
  <si>
    <t>OST0018</t>
  </si>
  <si>
    <t>Repas a nátěr - madla zábradlí</t>
  </si>
  <si>
    <t>468170269</t>
  </si>
  <si>
    <t>44</t>
  </si>
  <si>
    <t>OST0019</t>
  </si>
  <si>
    <t>Ostění u nového otvoru 1.09 a 1.10</t>
  </si>
  <si>
    <t>-2143518750</t>
  </si>
  <si>
    <t>45</t>
  </si>
  <si>
    <t>OST0020</t>
  </si>
  <si>
    <t>Vyklízení vč. odvozu a likvidace (zařizovací předměty, osvětlení, kamna)</t>
  </si>
  <si>
    <t>2025918227</t>
  </si>
  <si>
    <t>46</t>
  </si>
  <si>
    <t>OST0021</t>
  </si>
  <si>
    <t>D + M autonomního detektoru kouře s akustickou signalizací - viz. samostatný výkaz elektro</t>
  </si>
  <si>
    <t>-2084431550</t>
  </si>
  <si>
    <t>47</t>
  </si>
  <si>
    <t>OST0022</t>
  </si>
  <si>
    <t>D + M PO ucpávek</t>
  </si>
  <si>
    <t>561709236</t>
  </si>
  <si>
    <t>48</t>
  </si>
  <si>
    <t>OST0023</t>
  </si>
  <si>
    <t>D + M přechodových lišt</t>
  </si>
  <si>
    <t>1781810281</t>
  </si>
  <si>
    <t>49</t>
  </si>
  <si>
    <t>OST0024</t>
  </si>
  <si>
    <t>Doplnění podlahy v nových dveří 1.09 - 1.10</t>
  </si>
  <si>
    <t>1115681167</t>
  </si>
  <si>
    <t>50</t>
  </si>
  <si>
    <t>OST0025</t>
  </si>
  <si>
    <t>Repas a nátěr - vestavné niky v chodbě</t>
  </si>
  <si>
    <t>51</t>
  </si>
  <si>
    <t>-1051700046</t>
  </si>
  <si>
    <t>52</t>
  </si>
  <si>
    <t>1364549357</t>
  </si>
  <si>
    <t>53</t>
  </si>
  <si>
    <t>-2069243872</t>
  </si>
  <si>
    <t>2,129*5 'Přepočtené koeficientem množství</t>
  </si>
  <si>
    <t>54</t>
  </si>
  <si>
    <t>-1626933779</t>
  </si>
  <si>
    <t>55</t>
  </si>
  <si>
    <t>-1374448315</t>
  </si>
  <si>
    <t>56</t>
  </si>
  <si>
    <t>1128692914</t>
  </si>
  <si>
    <t>2,129-(1,7+0,08)</t>
  </si>
  <si>
    <t>57</t>
  </si>
  <si>
    <t>-914412673</t>
  </si>
  <si>
    <t>725</t>
  </si>
  <si>
    <t>Zdravotechnika - zařizovací předměty</t>
  </si>
  <si>
    <t>58</t>
  </si>
  <si>
    <t>725110811</t>
  </si>
  <si>
    <t>Demontáž klozetů splachovací s nádrží</t>
  </si>
  <si>
    <t>98698806</t>
  </si>
  <si>
    <t>59</t>
  </si>
  <si>
    <t>-37520282</t>
  </si>
  <si>
    <t>3,21*1,05</t>
  </si>
  <si>
    <t>771</t>
  </si>
  <si>
    <t>Podlahy z dlaždic</t>
  </si>
  <si>
    <t>60</t>
  </si>
  <si>
    <t>711000000</t>
  </si>
  <si>
    <t>Podklad pod dlažbu - cetris desky 2 x 12,5 mm</t>
  </si>
  <si>
    <t>-1691484826</t>
  </si>
  <si>
    <t>61</t>
  </si>
  <si>
    <t>711000001</t>
  </si>
  <si>
    <t>Ukončení dlažby v kuchyni</t>
  </si>
  <si>
    <t>mb</t>
  </si>
  <si>
    <t>-611834960</t>
  </si>
  <si>
    <t>62</t>
  </si>
  <si>
    <t>771473112</t>
  </si>
  <si>
    <t>Montáž soklíků z dlaždic keramických lepených rovných v do 90 mm</t>
  </si>
  <si>
    <t>-64950779</t>
  </si>
  <si>
    <t>1,8+1,7+3,9+0,15</t>
  </si>
  <si>
    <t>63</t>
  </si>
  <si>
    <t>771574113</t>
  </si>
  <si>
    <t>Montáž podlah keramických režných hladkých lepených flexibilním lepidlem do 12 ks/m2</t>
  </si>
  <si>
    <t>467150781</t>
  </si>
  <si>
    <t>64</t>
  </si>
  <si>
    <t>59761409</t>
  </si>
  <si>
    <t>dlaždice keramické slinuté neglazované mrazuvzdorné bílá přes 9 do 12 ks/m2 - předběžná cena 500kč/m2</t>
  </si>
  <si>
    <t>-915311299</t>
  </si>
  <si>
    <t>sokly</t>
  </si>
  <si>
    <t>7,55*0,15</t>
  </si>
  <si>
    <t>plochy</t>
  </si>
  <si>
    <t>13,9</t>
  </si>
  <si>
    <t>15,033*1,15 'Přepočtené koeficientem množství</t>
  </si>
  <si>
    <t>65</t>
  </si>
  <si>
    <t>771591111</t>
  </si>
  <si>
    <t>Podlahy penetrace podkladu</t>
  </si>
  <si>
    <t>1704323913</t>
  </si>
  <si>
    <t>66</t>
  </si>
  <si>
    <t>771591115</t>
  </si>
  <si>
    <t>Podlahy spárování silikonem</t>
  </si>
  <si>
    <t>1653819530</t>
  </si>
  <si>
    <t>7,55</t>
  </si>
  <si>
    <t>67</t>
  </si>
  <si>
    <t>7715912</t>
  </si>
  <si>
    <t>Hydrostěrka vč. bandáží</t>
  </si>
  <si>
    <t>-305181515</t>
  </si>
  <si>
    <t>68</t>
  </si>
  <si>
    <t>998771101</t>
  </si>
  <si>
    <t>Přesun hmot tonážní pro podlahy z dlaždic v objektech v do 6 m</t>
  </si>
  <si>
    <t>-69049407</t>
  </si>
  <si>
    <t>69</t>
  </si>
  <si>
    <t>998771181</t>
  </si>
  <si>
    <t>Příplatek k přesunu hmot tonážní 771 prováděný bez použití mechanizace</t>
  </si>
  <si>
    <t>304159592</t>
  </si>
  <si>
    <t>776</t>
  </si>
  <si>
    <t>Podlahy povlakové</t>
  </si>
  <si>
    <t>70</t>
  </si>
  <si>
    <t>776201811</t>
  </si>
  <si>
    <t>Demontáž lepených povlakových podlah bez podložky ručně</t>
  </si>
  <si>
    <t>-700136543</t>
  </si>
  <si>
    <t>1.04 pokoj</t>
  </si>
  <si>
    <t>14,74</t>
  </si>
  <si>
    <t>1.07 kuchyň</t>
  </si>
  <si>
    <t>71</t>
  </si>
  <si>
    <t>776410811</t>
  </si>
  <si>
    <t>Odstranění soklíků a lišt pryžových nebo plastových</t>
  </si>
  <si>
    <t>1241786827</t>
  </si>
  <si>
    <t>781</t>
  </si>
  <si>
    <t>Dokončovací práce - obklady</t>
  </si>
  <si>
    <t>72</t>
  </si>
  <si>
    <t>781474112</t>
  </si>
  <si>
    <t>Montáž obkladů vnitřních keramických hladkých do 12 ks/m2 lepených flexibilním lepidlem</t>
  </si>
  <si>
    <t>1988519755</t>
  </si>
  <si>
    <t>2*(0,9+1,2+0,8+0,9+1,6)</t>
  </si>
  <si>
    <t>0,6*(3,9+0,5+0,6)</t>
  </si>
  <si>
    <t>2*10,5</t>
  </si>
  <si>
    <t>73</t>
  </si>
  <si>
    <t>59761026</t>
  </si>
  <si>
    <t>obkládačky keramické koupelnové (barevné) do 12 ks/m2 - předběžná cena 500kč/m2</t>
  </si>
  <si>
    <t>-723388846</t>
  </si>
  <si>
    <t>34,8*1,15 'Přepočtené koeficientem množství</t>
  </si>
  <si>
    <t>74</t>
  </si>
  <si>
    <t>7814931</t>
  </si>
  <si>
    <t>Lišty - odhad</t>
  </si>
  <si>
    <t>20231855</t>
  </si>
  <si>
    <t>75</t>
  </si>
  <si>
    <t>781493888</t>
  </si>
  <si>
    <t>2054098464</t>
  </si>
  <si>
    <t>76</t>
  </si>
  <si>
    <t>781495111</t>
  </si>
  <si>
    <t>Penetrace podkladu vnitřních obkladů</t>
  </si>
  <si>
    <t>1222383084</t>
  </si>
  <si>
    <t>77</t>
  </si>
  <si>
    <t>781495115</t>
  </si>
  <si>
    <t>Spárování vnitřních obkladů silikonem</t>
  </si>
  <si>
    <t>-800344169</t>
  </si>
  <si>
    <t>2*12</t>
  </si>
  <si>
    <t>2*(3,9+0,5+0,6)</t>
  </si>
  <si>
    <t>0,6+0,6+0,6+0,6+0,6</t>
  </si>
  <si>
    <t>78</t>
  </si>
  <si>
    <t>998781101</t>
  </si>
  <si>
    <t>Přesun hmot tonážní pro obklady keramické v objektech v do 6 m</t>
  </si>
  <si>
    <t>1248094549</t>
  </si>
  <si>
    <t>79</t>
  </si>
  <si>
    <t>998781181</t>
  </si>
  <si>
    <t>Příplatek k přesunu hmot tonážní 781 prováděný bez použití mechanizace</t>
  </si>
  <si>
    <t>-1363206413</t>
  </si>
  <si>
    <t>80</t>
  </si>
  <si>
    <t>-270753301</t>
  </si>
  <si>
    <t>126,179</t>
  </si>
  <si>
    <t>364,241</t>
  </si>
  <si>
    <t>81</t>
  </si>
  <si>
    <t>-1394257281</t>
  </si>
  <si>
    <t>44,338+364,241+2</t>
  </si>
  <si>
    <t>-34,8</t>
  </si>
  <si>
    <t>82</t>
  </si>
  <si>
    <t>248660995</t>
  </si>
  <si>
    <t>83</t>
  </si>
  <si>
    <t>-351353461</t>
  </si>
  <si>
    <t>84</t>
  </si>
  <si>
    <t>437775045</t>
  </si>
  <si>
    <t>85</t>
  </si>
  <si>
    <t>1456474330</t>
  </si>
  <si>
    <t>03203 - 2 . NP</t>
  </si>
  <si>
    <t>1426580480</t>
  </si>
  <si>
    <t>317142442</t>
  </si>
  <si>
    <t>Překlad nenosný přímý z pórobetonu v příčkách tl 150 mm dl přes 1000 do 1250 mm</t>
  </si>
  <si>
    <t>-1184816843</t>
  </si>
  <si>
    <t>1777187516</t>
  </si>
  <si>
    <t>2.11 kuchyň - 2.12 pokoj</t>
  </si>
  <si>
    <t>3,18*4,01</t>
  </si>
  <si>
    <t>2.09 koupelna - 2.10 WC</t>
  </si>
  <si>
    <t>3,18*(1,87+1,7+1,6+3,2)</t>
  </si>
  <si>
    <t>342272245</t>
  </si>
  <si>
    <t>Příčka z pórobetonových hladkých tvárnic na tenkovrstvou maltu tl 150 mm</t>
  </si>
  <si>
    <t>277463930</t>
  </si>
  <si>
    <t>2.08 předsíň</t>
  </si>
  <si>
    <t>3,22*1,81</t>
  </si>
  <si>
    <t>-787077482</t>
  </si>
  <si>
    <t>4,01</t>
  </si>
  <si>
    <t>1,87+1,7+1,6+3,2</t>
  </si>
  <si>
    <t>342291112</t>
  </si>
  <si>
    <t>Ukotvení příček montážní polyuretanovou pěnou tl příčky přes 100 mm</t>
  </si>
  <si>
    <t>-1976837762</t>
  </si>
  <si>
    <t>1,81</t>
  </si>
  <si>
    <t>-327884196</t>
  </si>
  <si>
    <t>3,2*6</t>
  </si>
  <si>
    <t>346244811</t>
  </si>
  <si>
    <t>Přizdívky izolační tl 65 mm z cihel dl 290 mm pevnosti P 20 na MC 10</t>
  </si>
  <si>
    <t>1777285365</t>
  </si>
  <si>
    <t>2.11 kuchyň</t>
  </si>
  <si>
    <t>6,73*3,2</t>
  </si>
  <si>
    <t>1394360464</t>
  </si>
  <si>
    <t>2.01 chodba se schodištěm</t>
  </si>
  <si>
    <t>18,86</t>
  </si>
  <si>
    <t>2.07 komora</t>
  </si>
  <si>
    <t>2,38</t>
  </si>
  <si>
    <t>9,23</t>
  </si>
  <si>
    <t>2.09 koupelna</t>
  </si>
  <si>
    <t>3,39</t>
  </si>
  <si>
    <t>2.10 WC</t>
  </si>
  <si>
    <t>1,44</t>
  </si>
  <si>
    <t>21,4</t>
  </si>
  <si>
    <t>2.12 pokoj</t>
  </si>
  <si>
    <t>16,73</t>
  </si>
  <si>
    <t>612131100</t>
  </si>
  <si>
    <t>Vápenný postřik vnitřních stěn nanášený ručně</t>
  </si>
  <si>
    <t>93704111</t>
  </si>
  <si>
    <t>3,18*6,73</t>
  </si>
  <si>
    <t>612311141</t>
  </si>
  <si>
    <t>Vápenná omítka štuková dvouvrstvá vnitřních stěn nanášená ručně</t>
  </si>
  <si>
    <t>1463798220</t>
  </si>
  <si>
    <t>612311191</t>
  </si>
  <si>
    <t>Příplatek k vápenné omítce vnitřních stěn za každých dalších 5 mm tloušťky ručně</t>
  </si>
  <si>
    <t>-772500335</t>
  </si>
  <si>
    <t>-1657895314</t>
  </si>
  <si>
    <t>příčky tl. 100mm</t>
  </si>
  <si>
    <t>34,769*2</t>
  </si>
  <si>
    <t>příčky tl. 150mm</t>
  </si>
  <si>
    <t>4,028*2</t>
  </si>
  <si>
    <t>-289092740</t>
  </si>
  <si>
    <t>1361855473</t>
  </si>
  <si>
    <t>77,594</t>
  </si>
  <si>
    <t>-0,6*3,11</t>
  </si>
  <si>
    <t>-2*(0,87+2+0,8+0,8+1,6)</t>
  </si>
  <si>
    <t>-991386641</t>
  </si>
  <si>
    <t>3,22*21</t>
  </si>
  <si>
    <t>-0,8*2*4</t>
  </si>
  <si>
    <t>3,22*12</t>
  </si>
  <si>
    <t>3,18*(2+0,17)</t>
  </si>
  <si>
    <t>3,18*0,9</t>
  </si>
  <si>
    <t>3,18*(2+3,1+0,9)</t>
  </si>
  <si>
    <t>-1,2*1,85</t>
  </si>
  <si>
    <t>3,18*(3,31+5,71+0,15+2,2)</t>
  </si>
  <si>
    <t>-1,05*1,92</t>
  </si>
  <si>
    <t>-1,2*1,92</t>
  </si>
  <si>
    <t>2098063373</t>
  </si>
  <si>
    <t>1,05*1,92</t>
  </si>
  <si>
    <t>1,2*1,92</t>
  </si>
  <si>
    <t>1,2*1,85</t>
  </si>
  <si>
    <t>765780033</t>
  </si>
  <si>
    <t>24+14+21+18+8+5+7</t>
  </si>
  <si>
    <t>3,2*30</t>
  </si>
  <si>
    <t>5*12</t>
  </si>
  <si>
    <t>80792892</t>
  </si>
  <si>
    <t>15283919</t>
  </si>
  <si>
    <t>18,86*2</t>
  </si>
  <si>
    <t>962031132</t>
  </si>
  <si>
    <t>Bourání příček z cihel pálených na MVC tl do 100 mm</t>
  </si>
  <si>
    <t>-320937013</t>
  </si>
  <si>
    <t>3,59*(4,14+4,1)</t>
  </si>
  <si>
    <t>962031133</t>
  </si>
  <si>
    <t>Bourání příček z cihel pálených na MVC tl do 150 mm</t>
  </si>
  <si>
    <t>-360216046</t>
  </si>
  <si>
    <t>70486297</t>
  </si>
  <si>
    <t>2.01 chodba</t>
  </si>
  <si>
    <t>0,8*2</t>
  </si>
  <si>
    <t>190808860</t>
  </si>
  <si>
    <t>-93641040</t>
  </si>
  <si>
    <t>-169497944</t>
  </si>
  <si>
    <t>978059541</t>
  </si>
  <si>
    <t>Odsekání a odebrání obkladů stěn z vnitřních obkládaček plochy přes 1 m2</t>
  </si>
  <si>
    <t>-645711250</t>
  </si>
  <si>
    <t>2.03 PŘEDSÍŇ</t>
  </si>
  <si>
    <t>(0,4+0,4+1,03+0,26+0,75)*1,5</t>
  </si>
  <si>
    <t>2.04 KUCHYŇ</t>
  </si>
  <si>
    <t>(1,43+0,4+0,4+1,5)*1,5</t>
  </si>
  <si>
    <t>574081086</t>
  </si>
  <si>
    <t>1294569609</t>
  </si>
  <si>
    <t>D + M kuchyňské linky vč. dřezu a baterie, vestavných skříní</t>
  </si>
  <si>
    <t>-1628868144</t>
  </si>
  <si>
    <t>-1858788896</t>
  </si>
  <si>
    <t>D + M dveří + obkladových zárubní vč. kování</t>
  </si>
  <si>
    <t>-1321406520</t>
  </si>
  <si>
    <t>362574997</t>
  </si>
  <si>
    <t>5, DVEŘE ZŮSTANOU ZACHOVÁNY, A TO vč. OBLOŽEK ZÁRUBNÍ (obroušení, tmelení a nový nátěr, doplnění dřevěných prvků) - ochrana před poškozením při provádění prací</t>
  </si>
  <si>
    <t>2143459752</t>
  </si>
  <si>
    <t>20, HISTORICKÉ DŘEVĚNÉ OBLOŽKY ZÁRUBNÍ ZŮSTANOU ZACHOVÁNY, DVEŘNÍ KŘÍDLO BUDE VYROBENO NOVÉ - ochrana před poškozením při provádění prací</t>
  </si>
  <si>
    <t>-954672159</t>
  </si>
  <si>
    <t>Technický stav úžlabí na styku obou traktů (obytná část a divadelní klub). Úžlabní krokev s navazujícím bedněním je kvůli dlouhodobému zatékání celkově degradovaná a bude nutné ji vyměnit. Zároveň bude potřeba zprotézovat chybějící část pozednice - ODHAD</t>
  </si>
  <si>
    <t>648520304</t>
  </si>
  <si>
    <t>D + M odvětrávacích prvků nad střechu VZT 4ks + kanalizace 2ks + odkouření od kotlů 2ks (otvor do střechy, zaizolování, ukončení)</t>
  </si>
  <si>
    <t>-1895915402</t>
  </si>
  <si>
    <t>Doplnění parket</t>
  </si>
  <si>
    <t>-1219768339</t>
  </si>
  <si>
    <t>Repasována bude stávající teracová podlaha na chodbě ve 2.NP. Podlaha bude vyspravena, povrch přetmelen, vybroušen a ošetřen.</t>
  </si>
  <si>
    <t>-1671857234</t>
  </si>
  <si>
    <t>232278659</t>
  </si>
  <si>
    <t>-1517627982</t>
  </si>
  <si>
    <t>-53933982</t>
  </si>
  <si>
    <t>-556171190</t>
  </si>
  <si>
    <t>Úprava stávajících parket 2.12 pokoj - ODHAD</t>
  </si>
  <si>
    <t>310553982</t>
  </si>
  <si>
    <t>-1584655689</t>
  </si>
  <si>
    <t>-1069969131</t>
  </si>
  <si>
    <t>-570487198</t>
  </si>
  <si>
    <t>6,894*5 'Přepočtené koeficientem množství</t>
  </si>
  <si>
    <t>-781432200</t>
  </si>
  <si>
    <t>1839107350</t>
  </si>
  <si>
    <t>-1454666529</t>
  </si>
  <si>
    <t>6,894-(6+0,3)</t>
  </si>
  <si>
    <t>-1788077</t>
  </si>
  <si>
    <t>-1383506146</t>
  </si>
  <si>
    <t>725210821</t>
  </si>
  <si>
    <t>Demontáž umyvadel bez výtokových armatur</t>
  </si>
  <si>
    <t>-1468286849</t>
  </si>
  <si>
    <t>725530823</t>
  </si>
  <si>
    <t>Demontáž ohřívač elektrický tlakový do 200 litrů</t>
  </si>
  <si>
    <t>1034324797</t>
  </si>
  <si>
    <t>725820801</t>
  </si>
  <si>
    <t>Demontáž baterie nástěnné do G 3 / 4</t>
  </si>
  <si>
    <t>141121590</t>
  </si>
  <si>
    <t>725850800</t>
  </si>
  <si>
    <t>Demontáž ventilů odpadních</t>
  </si>
  <si>
    <t>1690410552</t>
  </si>
  <si>
    <t>224956529</t>
  </si>
  <si>
    <t>1,05*3,22</t>
  </si>
  <si>
    <t>771000000</t>
  </si>
  <si>
    <t>1547346883</t>
  </si>
  <si>
    <t>-1107512729</t>
  </si>
  <si>
    <t>524273338</t>
  </si>
  <si>
    <t>-378819762</t>
  </si>
  <si>
    <t>0,15*33</t>
  </si>
  <si>
    <t>35,46</t>
  </si>
  <si>
    <t>40,41*1,15 'Přepočtené koeficientem množství</t>
  </si>
  <si>
    <t>-1766405606</t>
  </si>
  <si>
    <t>1698092533</t>
  </si>
  <si>
    <t>1175636008</t>
  </si>
  <si>
    <t>998771102</t>
  </si>
  <si>
    <t>Přesun hmot tonážní pro podlahy z dlaždic v objektech v do 12 m</t>
  </si>
  <si>
    <t>457293644</t>
  </si>
  <si>
    <t>1384624797</t>
  </si>
  <si>
    <t>-727552760</t>
  </si>
  <si>
    <t>2.03 předsíň</t>
  </si>
  <si>
    <t>2.04 kuchyň</t>
  </si>
  <si>
    <t>6,71</t>
  </si>
  <si>
    <t>2.05 obývací prostor</t>
  </si>
  <si>
    <t>20,27</t>
  </si>
  <si>
    <t>-598224286</t>
  </si>
  <si>
    <t>-887492353</t>
  </si>
  <si>
    <t>2*(2+0,9+2+0,2+0,8)</t>
  </si>
  <si>
    <t>2*(0,8+0,9+1,6)</t>
  </si>
  <si>
    <t>0,6*(3,11+1,5)</t>
  </si>
  <si>
    <t>-1847567210</t>
  </si>
  <si>
    <t>21,166*1,15 'Přepočtené koeficientem množství</t>
  </si>
  <si>
    <t>219522240</t>
  </si>
  <si>
    <t>147450568</t>
  </si>
  <si>
    <t>-165014651</t>
  </si>
  <si>
    <t>57712468</t>
  </si>
  <si>
    <t>2*7</t>
  </si>
  <si>
    <t>2*4</t>
  </si>
  <si>
    <t>0,6*3</t>
  </si>
  <si>
    <t>2*(3,11+1,5)</t>
  </si>
  <si>
    <t>998781102</t>
  </si>
  <si>
    <t>Přesun hmot tonážní pro obklady keramické v objektech v do 12 m</t>
  </si>
  <si>
    <t>1590225308</t>
  </si>
  <si>
    <t>-2065313361</t>
  </si>
  <si>
    <t>442415803</t>
  </si>
  <si>
    <t>73,43</t>
  </si>
  <si>
    <t>174,894</t>
  </si>
  <si>
    <t>-1309476741</t>
  </si>
  <si>
    <t>21,401+63,588+174,894</t>
  </si>
  <si>
    <t>618654765</t>
  </si>
  <si>
    <t>1780877972</t>
  </si>
  <si>
    <t>-798778012</t>
  </si>
  <si>
    <t>1601275053</t>
  </si>
  <si>
    <t>03204 - Kanalizace</t>
  </si>
  <si>
    <t>D1 - Kanalizace - výkaz výměr</t>
  </si>
  <si>
    <t>D2 - Zařizovací předměty - výkaz výměr</t>
  </si>
  <si>
    <t>D1</t>
  </si>
  <si>
    <t>Kanalizace - výkaz výměr</t>
  </si>
  <si>
    <t>Pol1</t>
  </si>
  <si>
    <t>Potrubí kanalizační DN 110  vč. tvarovek</t>
  </si>
  <si>
    <t>Pol2</t>
  </si>
  <si>
    <t>Potrubí kanalizační DN 110 Skolan DB  vč. tvarovek</t>
  </si>
  <si>
    <t>Pol3</t>
  </si>
  <si>
    <t>Potrubí kanalizační DN 75  vč. tvarovek</t>
  </si>
  <si>
    <t>Pol4</t>
  </si>
  <si>
    <t>Potrubí kanalizační DN 50 vč.tvarovek</t>
  </si>
  <si>
    <t>Pol5</t>
  </si>
  <si>
    <t>Odvětrávací hlavice HL810</t>
  </si>
  <si>
    <t>ks</t>
  </si>
  <si>
    <t>Pol6</t>
  </si>
  <si>
    <t>Čistící kus 110</t>
  </si>
  <si>
    <t>Pol7</t>
  </si>
  <si>
    <t>HL 21</t>
  </si>
  <si>
    <t>Pol8</t>
  </si>
  <si>
    <t>HL 404.1</t>
  </si>
  <si>
    <t>Pol9</t>
  </si>
  <si>
    <t>HL 406</t>
  </si>
  <si>
    <t>Pol10</t>
  </si>
  <si>
    <t>Zkouška těsnosti</t>
  </si>
  <si>
    <t>Pol11</t>
  </si>
  <si>
    <t>Montáž</t>
  </si>
  <si>
    <t>D2</t>
  </si>
  <si>
    <t>Zařizovací předměty - výkaz výměr</t>
  </si>
  <si>
    <t>Pol12</t>
  </si>
  <si>
    <t>WC (vč.zápachového uzávěru)</t>
  </si>
  <si>
    <t>Pol13</t>
  </si>
  <si>
    <t>Vana (vč.zápachového uzávěru)</t>
  </si>
  <si>
    <t>Pol14</t>
  </si>
  <si>
    <t>Sprchový kout (vč.zápachového uzávěru)</t>
  </si>
  <si>
    <t>Pol15</t>
  </si>
  <si>
    <t>Umyvadlo  (vč. zápachového uzávěru)</t>
  </si>
  <si>
    <t>Pol16</t>
  </si>
  <si>
    <t>Baterie stojánková</t>
  </si>
  <si>
    <t>Pol17</t>
  </si>
  <si>
    <t>Sprchová baterie</t>
  </si>
  <si>
    <t>Pol18</t>
  </si>
  <si>
    <t>kpl</t>
  </si>
  <si>
    <t>03205 - Vodovod</t>
  </si>
  <si>
    <t>D1 - Vodovod - výkaz výměr</t>
  </si>
  <si>
    <t>Vodovod - výkaz výměr</t>
  </si>
  <si>
    <t>Pol19</t>
  </si>
  <si>
    <t>Potrubí 20x2,8 včetně tvarovek</t>
  </si>
  <si>
    <t>Pol20</t>
  </si>
  <si>
    <t>Potrubí 25x3,5 včetně tvarovek</t>
  </si>
  <si>
    <t>Pol21</t>
  </si>
  <si>
    <t>vypouštěcí ventil</t>
  </si>
  <si>
    <t>Pol22</t>
  </si>
  <si>
    <t>odvzdušňovací ventil</t>
  </si>
  <si>
    <t>Pol23</t>
  </si>
  <si>
    <t>uzavírací ventil s odvzdušněním</t>
  </si>
  <si>
    <t>Pol24</t>
  </si>
  <si>
    <t>pojistný ventil</t>
  </si>
  <si>
    <t>Pol25</t>
  </si>
  <si>
    <t>zpětná klapka</t>
  </si>
  <si>
    <t>Pol26</t>
  </si>
  <si>
    <t>podružný vodoměr</t>
  </si>
  <si>
    <t>Pol27</t>
  </si>
  <si>
    <t>kohout kulový DN 25</t>
  </si>
  <si>
    <t>Pol28</t>
  </si>
  <si>
    <t>rohový ventil DN15</t>
  </si>
  <si>
    <t>Pol29</t>
  </si>
  <si>
    <t>Izolace potrubí 20-25</t>
  </si>
  <si>
    <t>Pol30</t>
  </si>
  <si>
    <t>tlaková zkouška včetně proplachu a dezinfekce</t>
  </si>
  <si>
    <t>03206 - Topení</t>
  </si>
  <si>
    <t>D1 - Vytápění - výkaz výměr</t>
  </si>
  <si>
    <t>Vytápění - výkaz výměr</t>
  </si>
  <si>
    <t>Pol31</t>
  </si>
  <si>
    <t>Plynový kondenzační kotel Protherm Tiger Condens</t>
  </si>
  <si>
    <t>Pol32</t>
  </si>
  <si>
    <t>Expanzní nádoba 20 litrů</t>
  </si>
  <si>
    <t>Pol33</t>
  </si>
  <si>
    <t>Instalační materiál</t>
  </si>
  <si>
    <t>Pol34</t>
  </si>
  <si>
    <t>Montáž plynového kotle</t>
  </si>
  <si>
    <t>Pol35</t>
  </si>
  <si>
    <t>Uvedení do provozu</t>
  </si>
  <si>
    <t>Pol36</t>
  </si>
  <si>
    <t>prostorový termostat</t>
  </si>
  <si>
    <t>Pol37</t>
  </si>
  <si>
    <t>otopné těleso Radik VK 22/7001200</t>
  </si>
  <si>
    <t>Pol38</t>
  </si>
  <si>
    <t>Trubkové těleso Koralux Rondo Classic 1500.595</t>
  </si>
  <si>
    <t>Pol39</t>
  </si>
  <si>
    <t>termostatická hlavice</t>
  </si>
  <si>
    <t>Pol40</t>
  </si>
  <si>
    <t>šroubení</t>
  </si>
  <si>
    <t>Pol41</t>
  </si>
  <si>
    <t>elektro-topná tyč</t>
  </si>
  <si>
    <t>Pol42</t>
  </si>
  <si>
    <t>termostat – zásuvkový</t>
  </si>
  <si>
    <t>Pol43</t>
  </si>
  <si>
    <t>Trubka Cu 22x1,0</t>
  </si>
  <si>
    <t>Pol44</t>
  </si>
  <si>
    <t>Trubka Cu 18x1,0</t>
  </si>
  <si>
    <t>Pol45</t>
  </si>
  <si>
    <t>Uzavírací ventil</t>
  </si>
  <si>
    <t>Pol46</t>
  </si>
  <si>
    <t>Tlaková zkouška</t>
  </si>
  <si>
    <t>Pol47</t>
  </si>
  <si>
    <t>03207 - Vzduchotechnika</t>
  </si>
  <si>
    <t>D1 - Vzduchotechnika- výkaz výměr</t>
  </si>
  <si>
    <t>Vzduchotechnika- výkaz výměr</t>
  </si>
  <si>
    <t>Pol48</t>
  </si>
  <si>
    <t>SPIRO potrubí 100, včetně tvarovek</t>
  </si>
  <si>
    <t>Pol49</t>
  </si>
  <si>
    <t>Odvodňovací kus 100</t>
  </si>
  <si>
    <t>Pol50</t>
  </si>
  <si>
    <t>potrubní ventilátor 100</t>
  </si>
  <si>
    <t>Pol51</t>
  </si>
  <si>
    <t>střešní hlavice 100</t>
  </si>
  <si>
    <t>Pol52</t>
  </si>
  <si>
    <t>ventillátor se zpětnou klapkou pr. 100 s časovým doběhem</t>
  </si>
  <si>
    <t>Pol54</t>
  </si>
  <si>
    <t>okouření kotle  1.NP 80/125</t>
  </si>
  <si>
    <t>sou</t>
  </si>
  <si>
    <t>Pol541</t>
  </si>
  <si>
    <t>komínový komplet</t>
  </si>
  <si>
    <t>1920393990</t>
  </si>
  <si>
    <t>Pol542</t>
  </si>
  <si>
    <t>Trubka 1 m</t>
  </si>
  <si>
    <t>-1113910049</t>
  </si>
  <si>
    <t>Pol543</t>
  </si>
  <si>
    <t>Kotlová redukce</t>
  </si>
  <si>
    <t>-954096650</t>
  </si>
  <si>
    <t>Pol55</t>
  </si>
  <si>
    <t>okouření kotle  2.NP 80/125</t>
  </si>
  <si>
    <t>Pol551</t>
  </si>
  <si>
    <t>-2144490264</t>
  </si>
  <si>
    <t>Pol552</t>
  </si>
  <si>
    <t>853002693</t>
  </si>
  <si>
    <t>Pol553</t>
  </si>
  <si>
    <t>1260056238</t>
  </si>
  <si>
    <t>Pol56</t>
  </si>
  <si>
    <t>MTZ technologie</t>
  </si>
  <si>
    <t>Pol57</t>
  </si>
  <si>
    <t>MTZ elektroinstalace</t>
  </si>
  <si>
    <t>03208 - Plynovod</t>
  </si>
  <si>
    <t>Pol58</t>
  </si>
  <si>
    <t>Potrubí ocelové bezešvé 25x4,0</t>
  </si>
  <si>
    <t>Pol59</t>
  </si>
  <si>
    <t>Potrubí ocelové bezešvé 20x3,0</t>
  </si>
  <si>
    <t>Pol60</t>
  </si>
  <si>
    <t>Uzavírací ventil DN 20</t>
  </si>
  <si>
    <t>Pol61</t>
  </si>
  <si>
    <t>Uzavírací ventil DN 15</t>
  </si>
  <si>
    <t>Pol62</t>
  </si>
  <si>
    <t>Montáž zařízení ( pl. Kotel + sporák)</t>
  </si>
  <si>
    <t>03209 - Elektro - viz podrobnější výkaz</t>
  </si>
  <si>
    <t xml:space="preserve">    741 - Elektroinstalace - silnoproud</t>
  </si>
  <si>
    <t>741</t>
  </si>
  <si>
    <t>Elektroinstalace - silnoproud</t>
  </si>
  <si>
    <t>7410001</t>
  </si>
  <si>
    <t>NÁKLADY hl.III celkem</t>
  </si>
  <si>
    <t>-434927321</t>
  </si>
  <si>
    <t>7410002</t>
  </si>
  <si>
    <t>NÁKLADY hl.VI celkem</t>
  </si>
  <si>
    <t>-1549439946</t>
  </si>
  <si>
    <t>7410003</t>
  </si>
  <si>
    <t>NÁKLADY hl.XI celkem</t>
  </si>
  <si>
    <t>686918165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</si>
</sst>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24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032JK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Stavební úpravy bytových jednotek č.  1 a 3 v objektu č.p. 407 v ul. Vančurova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3. 1. 2020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Vrchlabí, Zámek 1, 543 01 Vrchlabí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Ing. Jan Korda, Čistá u Horek 103 Čistá u Horek 51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ROUND(SUM(AG95:AG103),2)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ROUND(SUM(AS95:AS103),2)</f>
        <v>0</v>
      </c>
      <c r="AT94" s="114">
        <f>ROUND(SUM(AV94:AW94),2)</f>
        <v>0</v>
      </c>
      <c r="AU94" s="115">
        <f>ROUND(SUM(AU95:AU103),5)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ROUND(SUM(AZ95:AZ103),2)</f>
        <v>0</v>
      </c>
      <c r="BA94" s="114">
        <f>ROUND(SUM(BA95:BA103),2)</f>
        <v>0</v>
      </c>
      <c r="BB94" s="114">
        <f>ROUND(SUM(BB95:BB103),2)</f>
        <v>0</v>
      </c>
      <c r="BC94" s="114">
        <f>ROUND(SUM(BC95:BC103),2)</f>
        <v>0</v>
      </c>
      <c r="BD94" s="116">
        <f>ROUND(SUM(BD95:BD103),2)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'03201 - 1. PP'!J30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'03201 - 1. PP'!P130</f>
        <v>0</v>
      </c>
      <c r="AV95" s="128">
        <f>'03201 - 1. PP'!J33</f>
        <v>0</v>
      </c>
      <c r="AW95" s="128">
        <f>'03201 - 1. PP'!J34</f>
        <v>0</v>
      </c>
      <c r="AX95" s="128">
        <f>'03201 - 1. PP'!J35</f>
        <v>0</v>
      </c>
      <c r="AY95" s="128">
        <f>'03201 - 1. PP'!J36</f>
        <v>0</v>
      </c>
      <c r="AZ95" s="128">
        <f>'03201 - 1. PP'!F33</f>
        <v>0</v>
      </c>
      <c r="BA95" s="128">
        <f>'03201 - 1. PP'!F34</f>
        <v>0</v>
      </c>
      <c r="BB95" s="128">
        <f>'03201 - 1. PP'!F35</f>
        <v>0</v>
      </c>
      <c r="BC95" s="128">
        <f>'03201 - 1. PP'!F36</f>
        <v>0</v>
      </c>
      <c r="BD95" s="130">
        <f>'03201 - 1. PP'!F37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87</v>
      </c>
    </row>
    <row r="96" spans="1:91" s="7" customFormat="1" ht="16.5" customHeight="1">
      <c r="A96" s="119" t="s">
        <v>83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'03202 - 1. NP'!J30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'03202 - 1. NP'!P133</f>
        <v>0</v>
      </c>
      <c r="AV96" s="128">
        <f>'03202 - 1. NP'!J33</f>
        <v>0</v>
      </c>
      <c r="AW96" s="128">
        <f>'03202 - 1. NP'!J34</f>
        <v>0</v>
      </c>
      <c r="AX96" s="128">
        <f>'03202 - 1. NP'!J35</f>
        <v>0</v>
      </c>
      <c r="AY96" s="128">
        <f>'03202 - 1. NP'!J36</f>
        <v>0</v>
      </c>
      <c r="AZ96" s="128">
        <f>'03202 - 1. NP'!F33</f>
        <v>0</v>
      </c>
      <c r="BA96" s="128">
        <f>'03202 - 1. NP'!F34</f>
        <v>0</v>
      </c>
      <c r="BB96" s="128">
        <f>'03202 - 1. NP'!F35</f>
        <v>0</v>
      </c>
      <c r="BC96" s="128">
        <f>'03202 - 1. NP'!F36</f>
        <v>0</v>
      </c>
      <c r="BD96" s="130">
        <f>'03202 - 1. NP'!F37</f>
        <v>0</v>
      </c>
      <c r="BE96" s="7"/>
      <c r="BT96" s="131" t="s">
        <v>87</v>
      </c>
      <c r="BV96" s="131" t="s">
        <v>81</v>
      </c>
      <c r="BW96" s="131" t="s">
        <v>91</v>
      </c>
      <c r="BX96" s="131" t="s">
        <v>5</v>
      </c>
      <c r="CL96" s="131" t="s">
        <v>1</v>
      </c>
      <c r="CM96" s="131" t="s">
        <v>87</v>
      </c>
    </row>
    <row r="97" spans="1:91" s="7" customFormat="1" ht="16.5" customHeight="1">
      <c r="A97" s="119" t="s">
        <v>83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'03203 - 2 . NP'!J30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27">
        <v>0</v>
      </c>
      <c r="AT97" s="128">
        <f>ROUND(SUM(AV97:AW97),2)</f>
        <v>0</v>
      </c>
      <c r="AU97" s="129">
        <f>'03203 - 2 . NP'!P133</f>
        <v>0</v>
      </c>
      <c r="AV97" s="128">
        <f>'03203 - 2 . NP'!J33</f>
        <v>0</v>
      </c>
      <c r="AW97" s="128">
        <f>'03203 - 2 . NP'!J34</f>
        <v>0</v>
      </c>
      <c r="AX97" s="128">
        <f>'03203 - 2 . NP'!J35</f>
        <v>0</v>
      </c>
      <c r="AY97" s="128">
        <f>'03203 - 2 . NP'!J36</f>
        <v>0</v>
      </c>
      <c r="AZ97" s="128">
        <f>'03203 - 2 . NP'!F33</f>
        <v>0</v>
      </c>
      <c r="BA97" s="128">
        <f>'03203 - 2 . NP'!F34</f>
        <v>0</v>
      </c>
      <c r="BB97" s="128">
        <f>'03203 - 2 . NP'!F35</f>
        <v>0</v>
      </c>
      <c r="BC97" s="128">
        <f>'03203 - 2 . NP'!F36</f>
        <v>0</v>
      </c>
      <c r="BD97" s="130">
        <f>'03203 - 2 . NP'!F37</f>
        <v>0</v>
      </c>
      <c r="BE97" s="7"/>
      <c r="BT97" s="131" t="s">
        <v>87</v>
      </c>
      <c r="BV97" s="131" t="s">
        <v>81</v>
      </c>
      <c r="BW97" s="131" t="s">
        <v>94</v>
      </c>
      <c r="BX97" s="131" t="s">
        <v>5</v>
      </c>
      <c r="CL97" s="131" t="s">
        <v>1</v>
      </c>
      <c r="CM97" s="131" t="s">
        <v>87</v>
      </c>
    </row>
    <row r="98" spans="1:91" s="7" customFormat="1" ht="16.5" customHeight="1">
      <c r="A98" s="119" t="s">
        <v>83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'03204 - Kanalizace'!J30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86</v>
      </c>
      <c r="AR98" s="126"/>
      <c r="AS98" s="127">
        <v>0</v>
      </c>
      <c r="AT98" s="128">
        <f>ROUND(SUM(AV98:AW98),2)</f>
        <v>0</v>
      </c>
      <c r="AU98" s="129">
        <f>'03204 - Kanalizace'!P118</f>
        <v>0</v>
      </c>
      <c r="AV98" s="128">
        <f>'03204 - Kanalizace'!J33</f>
        <v>0</v>
      </c>
      <c r="AW98" s="128">
        <f>'03204 - Kanalizace'!J34</f>
        <v>0</v>
      </c>
      <c r="AX98" s="128">
        <f>'03204 - Kanalizace'!J35</f>
        <v>0</v>
      </c>
      <c r="AY98" s="128">
        <f>'03204 - Kanalizace'!J36</f>
        <v>0</v>
      </c>
      <c r="AZ98" s="128">
        <f>'03204 - Kanalizace'!F33</f>
        <v>0</v>
      </c>
      <c r="BA98" s="128">
        <f>'03204 - Kanalizace'!F34</f>
        <v>0</v>
      </c>
      <c r="BB98" s="128">
        <f>'03204 - Kanalizace'!F35</f>
        <v>0</v>
      </c>
      <c r="BC98" s="128">
        <f>'03204 - Kanalizace'!F36</f>
        <v>0</v>
      </c>
      <c r="BD98" s="130">
        <f>'03204 - Kanalizace'!F37</f>
        <v>0</v>
      </c>
      <c r="BE98" s="7"/>
      <c r="BT98" s="131" t="s">
        <v>87</v>
      </c>
      <c r="BV98" s="131" t="s">
        <v>81</v>
      </c>
      <c r="BW98" s="131" t="s">
        <v>97</v>
      </c>
      <c r="BX98" s="131" t="s">
        <v>5</v>
      </c>
      <c r="CL98" s="131" t="s">
        <v>1</v>
      </c>
      <c r="CM98" s="131" t="s">
        <v>87</v>
      </c>
    </row>
    <row r="99" spans="1:91" s="7" customFormat="1" ht="16.5" customHeight="1">
      <c r="A99" s="119" t="s">
        <v>83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'03205 - Vodovod'!J30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86</v>
      </c>
      <c r="AR99" s="126"/>
      <c r="AS99" s="127">
        <v>0</v>
      </c>
      <c r="AT99" s="128">
        <f>ROUND(SUM(AV99:AW99),2)</f>
        <v>0</v>
      </c>
      <c r="AU99" s="129">
        <f>'03205 - Vodovod'!P117</f>
        <v>0</v>
      </c>
      <c r="AV99" s="128">
        <f>'03205 - Vodovod'!J33</f>
        <v>0</v>
      </c>
      <c r="AW99" s="128">
        <f>'03205 - Vodovod'!J34</f>
        <v>0</v>
      </c>
      <c r="AX99" s="128">
        <f>'03205 - Vodovod'!J35</f>
        <v>0</v>
      </c>
      <c r="AY99" s="128">
        <f>'03205 - Vodovod'!J36</f>
        <v>0</v>
      </c>
      <c r="AZ99" s="128">
        <f>'03205 - Vodovod'!F33</f>
        <v>0</v>
      </c>
      <c r="BA99" s="128">
        <f>'03205 - Vodovod'!F34</f>
        <v>0</v>
      </c>
      <c r="BB99" s="128">
        <f>'03205 - Vodovod'!F35</f>
        <v>0</v>
      </c>
      <c r="BC99" s="128">
        <f>'03205 - Vodovod'!F36</f>
        <v>0</v>
      </c>
      <c r="BD99" s="130">
        <f>'03205 - Vodovod'!F37</f>
        <v>0</v>
      </c>
      <c r="BE99" s="7"/>
      <c r="BT99" s="131" t="s">
        <v>87</v>
      </c>
      <c r="BV99" s="131" t="s">
        <v>81</v>
      </c>
      <c r="BW99" s="131" t="s">
        <v>100</v>
      </c>
      <c r="BX99" s="131" t="s">
        <v>5</v>
      </c>
      <c r="CL99" s="131" t="s">
        <v>1</v>
      </c>
      <c r="CM99" s="131" t="s">
        <v>87</v>
      </c>
    </row>
    <row r="100" spans="1:91" s="7" customFormat="1" ht="16.5" customHeight="1">
      <c r="A100" s="119" t="s">
        <v>83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'03206 - Topení'!J30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86</v>
      </c>
      <c r="AR100" s="126"/>
      <c r="AS100" s="127">
        <v>0</v>
      </c>
      <c r="AT100" s="128">
        <f>ROUND(SUM(AV100:AW100),2)</f>
        <v>0</v>
      </c>
      <c r="AU100" s="129">
        <f>'03206 - Topení'!P117</f>
        <v>0</v>
      </c>
      <c r="AV100" s="128">
        <f>'03206 - Topení'!J33</f>
        <v>0</v>
      </c>
      <c r="AW100" s="128">
        <f>'03206 - Topení'!J34</f>
        <v>0</v>
      </c>
      <c r="AX100" s="128">
        <f>'03206 - Topení'!J35</f>
        <v>0</v>
      </c>
      <c r="AY100" s="128">
        <f>'03206 - Topení'!J36</f>
        <v>0</v>
      </c>
      <c r="AZ100" s="128">
        <f>'03206 - Topení'!F33</f>
        <v>0</v>
      </c>
      <c r="BA100" s="128">
        <f>'03206 - Topení'!F34</f>
        <v>0</v>
      </c>
      <c r="BB100" s="128">
        <f>'03206 - Topení'!F35</f>
        <v>0</v>
      </c>
      <c r="BC100" s="128">
        <f>'03206 - Topení'!F36</f>
        <v>0</v>
      </c>
      <c r="BD100" s="130">
        <f>'03206 - Topení'!F37</f>
        <v>0</v>
      </c>
      <c r="BE100" s="7"/>
      <c r="BT100" s="131" t="s">
        <v>87</v>
      </c>
      <c r="BV100" s="131" t="s">
        <v>81</v>
      </c>
      <c r="BW100" s="131" t="s">
        <v>103</v>
      </c>
      <c r="BX100" s="131" t="s">
        <v>5</v>
      </c>
      <c r="CL100" s="131" t="s">
        <v>1</v>
      </c>
      <c r="CM100" s="131" t="s">
        <v>87</v>
      </c>
    </row>
    <row r="101" spans="1:91" s="7" customFormat="1" ht="16.5" customHeight="1">
      <c r="A101" s="119" t="s">
        <v>83</v>
      </c>
      <c r="B101" s="120"/>
      <c r="C101" s="121"/>
      <c r="D101" s="122" t="s">
        <v>104</v>
      </c>
      <c r="E101" s="122"/>
      <c r="F101" s="122"/>
      <c r="G101" s="122"/>
      <c r="H101" s="122"/>
      <c r="I101" s="123"/>
      <c r="J101" s="122" t="s">
        <v>105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'03207 - Vzduchotechnika'!J30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86</v>
      </c>
      <c r="AR101" s="126"/>
      <c r="AS101" s="127">
        <v>0</v>
      </c>
      <c r="AT101" s="128">
        <f>ROUND(SUM(AV101:AW101),2)</f>
        <v>0</v>
      </c>
      <c r="AU101" s="129">
        <f>'03207 - Vzduchotechnika'!P117</f>
        <v>0</v>
      </c>
      <c r="AV101" s="128">
        <f>'03207 - Vzduchotechnika'!J33</f>
        <v>0</v>
      </c>
      <c r="AW101" s="128">
        <f>'03207 - Vzduchotechnika'!J34</f>
        <v>0</v>
      </c>
      <c r="AX101" s="128">
        <f>'03207 - Vzduchotechnika'!J35</f>
        <v>0</v>
      </c>
      <c r="AY101" s="128">
        <f>'03207 - Vzduchotechnika'!J36</f>
        <v>0</v>
      </c>
      <c r="AZ101" s="128">
        <f>'03207 - Vzduchotechnika'!F33</f>
        <v>0</v>
      </c>
      <c r="BA101" s="128">
        <f>'03207 - Vzduchotechnika'!F34</f>
        <v>0</v>
      </c>
      <c r="BB101" s="128">
        <f>'03207 - Vzduchotechnika'!F35</f>
        <v>0</v>
      </c>
      <c r="BC101" s="128">
        <f>'03207 - Vzduchotechnika'!F36</f>
        <v>0</v>
      </c>
      <c r="BD101" s="130">
        <f>'03207 - Vzduchotechnika'!F37</f>
        <v>0</v>
      </c>
      <c r="BE101" s="7"/>
      <c r="BT101" s="131" t="s">
        <v>87</v>
      </c>
      <c r="BV101" s="131" t="s">
        <v>81</v>
      </c>
      <c r="BW101" s="131" t="s">
        <v>106</v>
      </c>
      <c r="BX101" s="131" t="s">
        <v>5</v>
      </c>
      <c r="CL101" s="131" t="s">
        <v>1</v>
      </c>
      <c r="CM101" s="131" t="s">
        <v>87</v>
      </c>
    </row>
    <row r="102" spans="1:91" s="7" customFormat="1" ht="16.5" customHeight="1">
      <c r="A102" s="119" t="s">
        <v>83</v>
      </c>
      <c r="B102" s="120"/>
      <c r="C102" s="121"/>
      <c r="D102" s="122" t="s">
        <v>107</v>
      </c>
      <c r="E102" s="122"/>
      <c r="F102" s="122"/>
      <c r="G102" s="122"/>
      <c r="H102" s="122"/>
      <c r="I102" s="123"/>
      <c r="J102" s="122" t="s">
        <v>108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'03208 - Plynovod'!J30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86</v>
      </c>
      <c r="AR102" s="126"/>
      <c r="AS102" s="127">
        <v>0</v>
      </c>
      <c r="AT102" s="128">
        <f>ROUND(SUM(AV102:AW102),2)</f>
        <v>0</v>
      </c>
      <c r="AU102" s="129">
        <f>'03208 - Plynovod'!P117</f>
        <v>0</v>
      </c>
      <c r="AV102" s="128">
        <f>'03208 - Plynovod'!J33</f>
        <v>0</v>
      </c>
      <c r="AW102" s="128">
        <f>'03208 - Plynovod'!J34</f>
        <v>0</v>
      </c>
      <c r="AX102" s="128">
        <f>'03208 - Plynovod'!J35</f>
        <v>0</v>
      </c>
      <c r="AY102" s="128">
        <f>'03208 - Plynovod'!J36</f>
        <v>0</v>
      </c>
      <c r="AZ102" s="128">
        <f>'03208 - Plynovod'!F33</f>
        <v>0</v>
      </c>
      <c r="BA102" s="128">
        <f>'03208 - Plynovod'!F34</f>
        <v>0</v>
      </c>
      <c r="BB102" s="128">
        <f>'03208 - Plynovod'!F35</f>
        <v>0</v>
      </c>
      <c r="BC102" s="128">
        <f>'03208 - Plynovod'!F36</f>
        <v>0</v>
      </c>
      <c r="BD102" s="130">
        <f>'03208 - Plynovod'!F37</f>
        <v>0</v>
      </c>
      <c r="BE102" s="7"/>
      <c r="BT102" s="131" t="s">
        <v>87</v>
      </c>
      <c r="BV102" s="131" t="s">
        <v>81</v>
      </c>
      <c r="BW102" s="131" t="s">
        <v>109</v>
      </c>
      <c r="BX102" s="131" t="s">
        <v>5</v>
      </c>
      <c r="CL102" s="131" t="s">
        <v>1</v>
      </c>
      <c r="CM102" s="131" t="s">
        <v>87</v>
      </c>
    </row>
    <row r="103" spans="1:91" s="7" customFormat="1" ht="16.5" customHeight="1">
      <c r="A103" s="119" t="s">
        <v>83</v>
      </c>
      <c r="B103" s="120"/>
      <c r="C103" s="121"/>
      <c r="D103" s="122" t="s">
        <v>110</v>
      </c>
      <c r="E103" s="122"/>
      <c r="F103" s="122"/>
      <c r="G103" s="122"/>
      <c r="H103" s="122"/>
      <c r="I103" s="123"/>
      <c r="J103" s="122" t="s">
        <v>111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'03209 - Elektro - viz pod...'!J30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86</v>
      </c>
      <c r="AR103" s="126"/>
      <c r="AS103" s="132">
        <v>0</v>
      </c>
      <c r="AT103" s="133">
        <f>ROUND(SUM(AV103:AW103),2)</f>
        <v>0</v>
      </c>
      <c r="AU103" s="134">
        <f>'03209 - Elektro - viz pod...'!P118</f>
        <v>0</v>
      </c>
      <c r="AV103" s="133">
        <f>'03209 - Elektro - viz pod...'!J33</f>
        <v>0</v>
      </c>
      <c r="AW103" s="133">
        <f>'03209 - Elektro - viz pod...'!J34</f>
        <v>0</v>
      </c>
      <c r="AX103" s="133">
        <f>'03209 - Elektro - viz pod...'!J35</f>
        <v>0</v>
      </c>
      <c r="AY103" s="133">
        <f>'03209 - Elektro - viz pod...'!J36</f>
        <v>0</v>
      </c>
      <c r="AZ103" s="133">
        <f>'03209 - Elektro - viz pod...'!F33</f>
        <v>0</v>
      </c>
      <c r="BA103" s="133">
        <f>'03209 - Elektro - viz pod...'!F34</f>
        <v>0</v>
      </c>
      <c r="BB103" s="133">
        <f>'03209 - Elektro - viz pod...'!F35</f>
        <v>0</v>
      </c>
      <c r="BC103" s="133">
        <f>'03209 - Elektro - viz pod...'!F36</f>
        <v>0</v>
      </c>
      <c r="BD103" s="135">
        <f>'03209 - Elektro - viz pod...'!F37</f>
        <v>0</v>
      </c>
      <c r="BE103" s="7"/>
      <c r="BT103" s="131" t="s">
        <v>87</v>
      </c>
      <c r="BV103" s="131" t="s">
        <v>81</v>
      </c>
      <c r="BW103" s="131" t="s">
        <v>112</v>
      </c>
      <c r="BX103" s="131" t="s">
        <v>5</v>
      </c>
      <c r="CL103" s="131" t="s">
        <v>1</v>
      </c>
      <c r="CM103" s="131" t="s">
        <v>87</v>
      </c>
    </row>
    <row r="104" spans="1:57" s="2" customFormat="1" ht="30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3201 - 1. PP'!C2" display="/"/>
    <hyperlink ref="A96" location="'03202 - 1. NP'!C2" display="/"/>
    <hyperlink ref="A97" location="'03203 - 2 . NP'!C2" display="/"/>
    <hyperlink ref="A98" location="'03204 - Kanalizace'!C2" display="/"/>
    <hyperlink ref="A99" location="'03205 - Vodovod'!C2" display="/"/>
    <hyperlink ref="A100" location="'03206 - Topení'!C2" display="/"/>
    <hyperlink ref="A101" location="'03207 - Vzduchotechnika'!C2" display="/"/>
    <hyperlink ref="A102" location="'03208 - Plynovod'!C2" display="/"/>
    <hyperlink ref="A103" location="'03209 - Elektro - viz p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1146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33</v>
      </c>
      <c r="F21" s="38"/>
      <c r="G21" s="38"/>
      <c r="H21" s="38"/>
      <c r="I21" s="147" t="s">
        <v>28</v>
      </c>
      <c r="J21" s="146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ROUND((SUM(BE118:BE123)),2)</f>
        <v>0</v>
      </c>
      <c r="G33" s="38"/>
      <c r="H33" s="38"/>
      <c r="I33" s="162">
        <v>0.21</v>
      </c>
      <c r="J33" s="161">
        <f>ROUND(((SUM(BE118:BE123))*I33),2)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ROUND((SUM(BF118:BF123)),2)</f>
        <v>0</v>
      </c>
      <c r="G34" s="38"/>
      <c r="H34" s="38"/>
      <c r="I34" s="162">
        <v>0.15</v>
      </c>
      <c r="J34" s="161">
        <f>ROUND(((SUM(BF118:BF123))*I34),2)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ROUND((SUM(BG118:BG123)),2)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ROUND((SUM(BH118:BH123)),2)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ROUND((SUM(BI118:BI123)),2)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03209 - Elektro - viz podrobnější výkaz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127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1147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135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3.25" customHeight="1">
      <c r="A108" s="38"/>
      <c r="B108" s="39"/>
      <c r="C108" s="40"/>
      <c r="D108" s="40"/>
      <c r="E108" s="187" t="str">
        <f>E7</f>
        <v xml:space="preserve">Stavební úpravy bytových jednotek č.  1 a 3 v objektu č.p. 407 v ul. Vančurova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114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03209 - Elektro - viz podrobnější výkaz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147" t="s">
        <v>22</v>
      </c>
      <c r="J112" s="79" t="str">
        <f>IF(J12="","",J12)</f>
        <v>3. 1. 2020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40.05" customHeight="1">
      <c r="A114" s="38"/>
      <c r="B114" s="39"/>
      <c r="C114" s="32" t="s">
        <v>24</v>
      </c>
      <c r="D114" s="40"/>
      <c r="E114" s="40"/>
      <c r="F114" s="27" t="str">
        <f>E15</f>
        <v>Město Vrchlabí, Zámek 1, 543 01 Vrchlabí</v>
      </c>
      <c r="G114" s="40"/>
      <c r="H114" s="40"/>
      <c r="I114" s="147" t="s">
        <v>31</v>
      </c>
      <c r="J114" s="36" t="str">
        <f>E21</f>
        <v>Ing. Jan Korda, Čistá u Horek 103 Čistá u Horek 51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29</v>
      </c>
      <c r="D115" s="40"/>
      <c r="E115" s="40"/>
      <c r="F115" s="27" t="str">
        <f>IF(E18="","",E18)</f>
        <v>Vyplň údaj</v>
      </c>
      <c r="G115" s="40"/>
      <c r="H115" s="40"/>
      <c r="I115" s="147" t="s">
        <v>36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136</v>
      </c>
      <c r="D117" s="210" t="s">
        <v>64</v>
      </c>
      <c r="E117" s="210" t="s">
        <v>60</v>
      </c>
      <c r="F117" s="210" t="s">
        <v>61</v>
      </c>
      <c r="G117" s="210" t="s">
        <v>137</v>
      </c>
      <c r="H117" s="210" t="s">
        <v>138</v>
      </c>
      <c r="I117" s="211" t="s">
        <v>139</v>
      </c>
      <c r="J117" s="212" t="s">
        <v>118</v>
      </c>
      <c r="K117" s="213" t="s">
        <v>140</v>
      </c>
      <c r="L117" s="214"/>
      <c r="M117" s="100" t="s">
        <v>1</v>
      </c>
      <c r="N117" s="101" t="s">
        <v>43</v>
      </c>
      <c r="O117" s="101" t="s">
        <v>141</v>
      </c>
      <c r="P117" s="101" t="s">
        <v>142</v>
      </c>
      <c r="Q117" s="101" t="s">
        <v>143</v>
      </c>
      <c r="R117" s="101" t="s">
        <v>144</v>
      </c>
      <c r="S117" s="101" t="s">
        <v>145</v>
      </c>
      <c r="T117" s="102" t="s">
        <v>146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147</v>
      </c>
      <c r="D118" s="40"/>
      <c r="E118" s="40"/>
      <c r="F118" s="40"/>
      <c r="G118" s="40"/>
      <c r="H118" s="40"/>
      <c r="I118" s="144"/>
      <c r="J118" s="215">
        <f>BK118</f>
        <v>0</v>
      </c>
      <c r="K118" s="40"/>
      <c r="L118" s="44"/>
      <c r="M118" s="103"/>
      <c r="N118" s="216"/>
      <c r="O118" s="104"/>
      <c r="P118" s="217">
        <f>P119</f>
        <v>0</v>
      </c>
      <c r="Q118" s="104"/>
      <c r="R118" s="217">
        <f>R119</f>
        <v>0</v>
      </c>
      <c r="S118" s="104"/>
      <c r="T118" s="218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120</v>
      </c>
      <c r="BK118" s="219">
        <f>BK119</f>
        <v>0</v>
      </c>
    </row>
    <row r="119" spans="1:63" s="12" customFormat="1" ht="25.9" customHeight="1">
      <c r="A119" s="12"/>
      <c r="B119" s="220"/>
      <c r="C119" s="221"/>
      <c r="D119" s="222" t="s">
        <v>78</v>
      </c>
      <c r="E119" s="223" t="s">
        <v>362</v>
      </c>
      <c r="F119" s="223" t="s">
        <v>363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P120</f>
        <v>0</v>
      </c>
      <c r="Q119" s="228"/>
      <c r="R119" s="229">
        <f>R120</f>
        <v>0</v>
      </c>
      <c r="S119" s="228"/>
      <c r="T119" s="23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1" t="s">
        <v>158</v>
      </c>
      <c r="AT119" s="232" t="s">
        <v>78</v>
      </c>
      <c r="AU119" s="232" t="s">
        <v>79</v>
      </c>
      <c r="AY119" s="231" t="s">
        <v>150</v>
      </c>
      <c r="BK119" s="233">
        <f>BK120</f>
        <v>0</v>
      </c>
    </row>
    <row r="120" spans="1:63" s="12" customFormat="1" ht="22.8" customHeight="1">
      <c r="A120" s="12"/>
      <c r="B120" s="220"/>
      <c r="C120" s="221"/>
      <c r="D120" s="222" t="s">
        <v>78</v>
      </c>
      <c r="E120" s="234" t="s">
        <v>1148</v>
      </c>
      <c r="F120" s="234" t="s">
        <v>1149</v>
      </c>
      <c r="G120" s="221"/>
      <c r="H120" s="221"/>
      <c r="I120" s="224"/>
      <c r="J120" s="235">
        <f>BK120</f>
        <v>0</v>
      </c>
      <c r="K120" s="221"/>
      <c r="L120" s="226"/>
      <c r="M120" s="227"/>
      <c r="N120" s="228"/>
      <c r="O120" s="228"/>
      <c r="P120" s="229">
        <f>SUM(P121:P123)</f>
        <v>0</v>
      </c>
      <c r="Q120" s="228"/>
      <c r="R120" s="229">
        <f>SUM(R121:R123)</f>
        <v>0</v>
      </c>
      <c r="S120" s="228"/>
      <c r="T120" s="230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158</v>
      </c>
      <c r="AT120" s="232" t="s">
        <v>78</v>
      </c>
      <c r="AU120" s="232" t="s">
        <v>87</v>
      </c>
      <c r="AY120" s="231" t="s">
        <v>150</v>
      </c>
      <c r="BK120" s="233">
        <f>SUM(BK121:BK123)</f>
        <v>0</v>
      </c>
    </row>
    <row r="121" spans="1:65" s="2" customFormat="1" ht="16.5" customHeight="1">
      <c r="A121" s="38"/>
      <c r="B121" s="39"/>
      <c r="C121" s="236" t="s">
        <v>87</v>
      </c>
      <c r="D121" s="236" t="s">
        <v>153</v>
      </c>
      <c r="E121" s="237" t="s">
        <v>1150</v>
      </c>
      <c r="F121" s="238" t="s">
        <v>1151</v>
      </c>
      <c r="G121" s="239" t="s">
        <v>268</v>
      </c>
      <c r="H121" s="240">
        <v>1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45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273</v>
      </c>
      <c r="AT121" s="248" t="s">
        <v>153</v>
      </c>
      <c r="AU121" s="248" t="s">
        <v>158</v>
      </c>
      <c r="AY121" s="17" t="s">
        <v>150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158</v>
      </c>
      <c r="BK121" s="249">
        <f>ROUND(I121*H121,2)</f>
        <v>0</v>
      </c>
      <c r="BL121" s="17" t="s">
        <v>273</v>
      </c>
      <c r="BM121" s="248" t="s">
        <v>1152</v>
      </c>
    </row>
    <row r="122" spans="1:65" s="2" customFormat="1" ht="16.5" customHeight="1">
      <c r="A122" s="38"/>
      <c r="B122" s="39"/>
      <c r="C122" s="236" t="s">
        <v>158</v>
      </c>
      <c r="D122" s="236" t="s">
        <v>153</v>
      </c>
      <c r="E122" s="237" t="s">
        <v>1153</v>
      </c>
      <c r="F122" s="238" t="s">
        <v>1154</v>
      </c>
      <c r="G122" s="239" t="s">
        <v>268</v>
      </c>
      <c r="H122" s="240">
        <v>1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273</v>
      </c>
      <c r="AT122" s="248" t="s">
        <v>153</v>
      </c>
      <c r="AU122" s="248" t="s">
        <v>158</v>
      </c>
      <c r="AY122" s="17" t="s">
        <v>150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158</v>
      </c>
      <c r="BK122" s="249">
        <f>ROUND(I122*H122,2)</f>
        <v>0</v>
      </c>
      <c r="BL122" s="17" t="s">
        <v>273</v>
      </c>
      <c r="BM122" s="248" t="s">
        <v>1155</v>
      </c>
    </row>
    <row r="123" spans="1:65" s="2" customFormat="1" ht="16.5" customHeight="1">
      <c r="A123" s="38"/>
      <c r="B123" s="39"/>
      <c r="C123" s="236" t="s">
        <v>151</v>
      </c>
      <c r="D123" s="236" t="s">
        <v>153</v>
      </c>
      <c r="E123" s="237" t="s">
        <v>1156</v>
      </c>
      <c r="F123" s="238" t="s">
        <v>1157</v>
      </c>
      <c r="G123" s="239" t="s">
        <v>268</v>
      </c>
      <c r="H123" s="240">
        <v>1</v>
      </c>
      <c r="I123" s="241"/>
      <c r="J123" s="242">
        <f>ROUND(I123*H123,2)</f>
        <v>0</v>
      </c>
      <c r="K123" s="243"/>
      <c r="L123" s="44"/>
      <c r="M123" s="294" t="s">
        <v>1</v>
      </c>
      <c r="N123" s="295" t="s">
        <v>45</v>
      </c>
      <c r="O123" s="296"/>
      <c r="P123" s="297">
        <f>O123*H123</f>
        <v>0</v>
      </c>
      <c r="Q123" s="297">
        <v>0</v>
      </c>
      <c r="R123" s="297">
        <f>Q123*H123</f>
        <v>0</v>
      </c>
      <c r="S123" s="297">
        <v>0</v>
      </c>
      <c r="T123" s="29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273</v>
      </c>
      <c r="AT123" s="248" t="s">
        <v>153</v>
      </c>
      <c r="AU123" s="248" t="s">
        <v>158</v>
      </c>
      <c r="AY123" s="17" t="s">
        <v>150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158</v>
      </c>
      <c r="BK123" s="249">
        <f>ROUND(I123*H123,2)</f>
        <v>0</v>
      </c>
      <c r="BL123" s="17" t="s">
        <v>273</v>
      </c>
      <c r="BM123" s="248" t="s">
        <v>1158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8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33</v>
      </c>
      <c r="F21" s="38"/>
      <c r="G21" s="38"/>
      <c r="H21" s="38"/>
      <c r="I21" s="147" t="s">
        <v>28</v>
      </c>
      <c r="J21" s="146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ROUND((SUM(BE130:BE351)),2)</f>
        <v>0</v>
      </c>
      <c r="G33" s="38"/>
      <c r="H33" s="38"/>
      <c r="I33" s="162">
        <v>0.21</v>
      </c>
      <c r="J33" s="161">
        <f>ROUND(((SUM(BE130:BE351))*I33),2)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ROUND((SUM(BF130:BF351)),2)</f>
        <v>0</v>
      </c>
      <c r="G34" s="38"/>
      <c r="H34" s="38"/>
      <c r="I34" s="162">
        <v>0.15</v>
      </c>
      <c r="J34" s="161">
        <f>ROUND(((SUM(BF130:BF351))*I34),2)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ROUND((SUM(BG130:BG351)),2)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ROUND((SUM(BH130:BH351)),2)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ROUND((SUM(BI130:BI351)),2)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03201 - 1. PP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121</v>
      </c>
      <c r="E97" s="196"/>
      <c r="F97" s="196"/>
      <c r="G97" s="196"/>
      <c r="H97" s="196"/>
      <c r="I97" s="197"/>
      <c r="J97" s="198">
        <f>J131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122</v>
      </c>
      <c r="E98" s="203"/>
      <c r="F98" s="203"/>
      <c r="G98" s="203"/>
      <c r="H98" s="203"/>
      <c r="I98" s="204"/>
      <c r="J98" s="205">
        <f>J132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123</v>
      </c>
      <c r="E99" s="203"/>
      <c r="F99" s="203"/>
      <c r="G99" s="203"/>
      <c r="H99" s="203"/>
      <c r="I99" s="204"/>
      <c r="J99" s="205">
        <f>J140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124</v>
      </c>
      <c r="E100" s="203"/>
      <c r="F100" s="203"/>
      <c r="G100" s="203"/>
      <c r="H100" s="203"/>
      <c r="I100" s="204"/>
      <c r="J100" s="205">
        <f>J207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125</v>
      </c>
      <c r="E101" s="203"/>
      <c r="F101" s="203"/>
      <c r="G101" s="203"/>
      <c r="H101" s="203"/>
      <c r="I101" s="204"/>
      <c r="J101" s="205">
        <f>J279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126</v>
      </c>
      <c r="E102" s="203"/>
      <c r="F102" s="203"/>
      <c r="G102" s="203"/>
      <c r="H102" s="203"/>
      <c r="I102" s="204"/>
      <c r="J102" s="205">
        <f>J288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127</v>
      </c>
      <c r="E103" s="196"/>
      <c r="F103" s="196"/>
      <c r="G103" s="196"/>
      <c r="H103" s="196"/>
      <c r="I103" s="197"/>
      <c r="J103" s="198">
        <f>J290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128</v>
      </c>
      <c r="E104" s="203"/>
      <c r="F104" s="203"/>
      <c r="G104" s="203"/>
      <c r="H104" s="203"/>
      <c r="I104" s="204"/>
      <c r="J104" s="205">
        <f>J291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129</v>
      </c>
      <c r="E105" s="203"/>
      <c r="F105" s="203"/>
      <c r="G105" s="203"/>
      <c r="H105" s="203"/>
      <c r="I105" s="204"/>
      <c r="J105" s="205">
        <f>J298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130</v>
      </c>
      <c r="E106" s="203"/>
      <c r="F106" s="203"/>
      <c r="G106" s="203"/>
      <c r="H106" s="203"/>
      <c r="I106" s="204"/>
      <c r="J106" s="205">
        <f>J319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3"/>
      <c r="C107" s="194"/>
      <c r="D107" s="195" t="s">
        <v>131</v>
      </c>
      <c r="E107" s="196"/>
      <c r="F107" s="196"/>
      <c r="G107" s="196"/>
      <c r="H107" s="196"/>
      <c r="I107" s="197"/>
      <c r="J107" s="198">
        <f>J345</f>
        <v>0</v>
      </c>
      <c r="K107" s="194"/>
      <c r="L107" s="19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0"/>
      <c r="C108" s="201"/>
      <c r="D108" s="202" t="s">
        <v>132</v>
      </c>
      <c r="E108" s="203"/>
      <c r="F108" s="203"/>
      <c r="G108" s="203"/>
      <c r="H108" s="203"/>
      <c r="I108" s="204"/>
      <c r="J108" s="205">
        <f>J346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133</v>
      </c>
      <c r="E109" s="203"/>
      <c r="F109" s="203"/>
      <c r="G109" s="203"/>
      <c r="H109" s="203"/>
      <c r="I109" s="204"/>
      <c r="J109" s="205">
        <f>J348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134</v>
      </c>
      <c r="E110" s="203"/>
      <c r="F110" s="203"/>
      <c r="G110" s="203"/>
      <c r="H110" s="203"/>
      <c r="I110" s="204"/>
      <c r="J110" s="205">
        <f>J350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183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186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135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3.25" customHeight="1">
      <c r="A120" s="38"/>
      <c r="B120" s="39"/>
      <c r="C120" s="40"/>
      <c r="D120" s="40"/>
      <c r="E120" s="187" t="str">
        <f>E7</f>
        <v xml:space="preserve">Stavební úpravy bytových jednotek č.  1 a 3 v objektu č.p. 407 v ul. Vančurova</v>
      </c>
      <c r="F120" s="32"/>
      <c r="G120" s="32"/>
      <c r="H120" s="32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114</v>
      </c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03201 - 1. PP</v>
      </c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 xml:space="preserve"> </v>
      </c>
      <c r="G124" s="40"/>
      <c r="H124" s="40"/>
      <c r="I124" s="147" t="s">
        <v>22</v>
      </c>
      <c r="J124" s="79" t="str">
        <f>IF(J12="","",J12)</f>
        <v>3. 1. 2020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40.05" customHeight="1">
      <c r="A126" s="38"/>
      <c r="B126" s="39"/>
      <c r="C126" s="32" t="s">
        <v>24</v>
      </c>
      <c r="D126" s="40"/>
      <c r="E126" s="40"/>
      <c r="F126" s="27" t="str">
        <f>E15</f>
        <v>Město Vrchlabí, Zámek 1, 543 01 Vrchlabí</v>
      </c>
      <c r="G126" s="40"/>
      <c r="H126" s="40"/>
      <c r="I126" s="147" t="s">
        <v>31</v>
      </c>
      <c r="J126" s="36" t="str">
        <f>E21</f>
        <v>Ing. Jan Korda, Čistá u Horek 103 Čistá u Horek 51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IF(E18="","",E18)</f>
        <v>Vyplň údaj</v>
      </c>
      <c r="G127" s="40"/>
      <c r="H127" s="40"/>
      <c r="I127" s="147" t="s">
        <v>36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07"/>
      <c r="B129" s="208"/>
      <c r="C129" s="209" t="s">
        <v>136</v>
      </c>
      <c r="D129" s="210" t="s">
        <v>64</v>
      </c>
      <c r="E129" s="210" t="s">
        <v>60</v>
      </c>
      <c r="F129" s="210" t="s">
        <v>61</v>
      </c>
      <c r="G129" s="210" t="s">
        <v>137</v>
      </c>
      <c r="H129" s="210" t="s">
        <v>138</v>
      </c>
      <c r="I129" s="211" t="s">
        <v>139</v>
      </c>
      <c r="J129" s="212" t="s">
        <v>118</v>
      </c>
      <c r="K129" s="213" t="s">
        <v>140</v>
      </c>
      <c r="L129" s="214"/>
      <c r="M129" s="100" t="s">
        <v>1</v>
      </c>
      <c r="N129" s="101" t="s">
        <v>43</v>
      </c>
      <c r="O129" s="101" t="s">
        <v>141</v>
      </c>
      <c r="P129" s="101" t="s">
        <v>142</v>
      </c>
      <c r="Q129" s="101" t="s">
        <v>143</v>
      </c>
      <c r="R129" s="101" t="s">
        <v>144</v>
      </c>
      <c r="S129" s="101" t="s">
        <v>145</v>
      </c>
      <c r="T129" s="102" t="s">
        <v>146</v>
      </c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</row>
    <row r="130" spans="1:63" s="2" customFormat="1" ht="22.8" customHeight="1">
      <c r="A130" s="38"/>
      <c r="B130" s="39"/>
      <c r="C130" s="107" t="s">
        <v>147</v>
      </c>
      <c r="D130" s="40"/>
      <c r="E130" s="40"/>
      <c r="F130" s="40"/>
      <c r="G130" s="40"/>
      <c r="H130" s="40"/>
      <c r="I130" s="144"/>
      <c r="J130" s="215">
        <f>BK130</f>
        <v>0</v>
      </c>
      <c r="K130" s="40"/>
      <c r="L130" s="44"/>
      <c r="M130" s="103"/>
      <c r="N130" s="216"/>
      <c r="O130" s="104"/>
      <c r="P130" s="217">
        <f>P131+P290+P345</f>
        <v>0</v>
      </c>
      <c r="Q130" s="104"/>
      <c r="R130" s="217">
        <f>R131+R290+R345</f>
        <v>3.5793576900000006</v>
      </c>
      <c r="S130" s="104"/>
      <c r="T130" s="218">
        <f>T131+T290+T345</f>
        <v>0.9428749700000001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78</v>
      </c>
      <c r="AU130" s="17" t="s">
        <v>120</v>
      </c>
      <c r="BK130" s="219">
        <f>BK131+BK290+BK345</f>
        <v>0</v>
      </c>
    </row>
    <row r="131" spans="1:63" s="12" customFormat="1" ht="25.9" customHeight="1">
      <c r="A131" s="12"/>
      <c r="B131" s="220"/>
      <c r="C131" s="221"/>
      <c r="D131" s="222" t="s">
        <v>78</v>
      </c>
      <c r="E131" s="223" t="s">
        <v>148</v>
      </c>
      <c r="F131" s="223" t="s">
        <v>149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P132+P140+P207+P279+P288</f>
        <v>0</v>
      </c>
      <c r="Q131" s="228"/>
      <c r="R131" s="229">
        <f>R132+R140+R207+R279+R288</f>
        <v>3.1171538000000005</v>
      </c>
      <c r="S131" s="228"/>
      <c r="T131" s="230">
        <f>T132+T140+T207+T279+T288</f>
        <v>0.6753000000000001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87</v>
      </c>
      <c r="AT131" s="232" t="s">
        <v>78</v>
      </c>
      <c r="AU131" s="232" t="s">
        <v>79</v>
      </c>
      <c r="AY131" s="231" t="s">
        <v>150</v>
      </c>
      <c r="BK131" s="233">
        <f>BK132+BK140+BK207+BK279+BK288</f>
        <v>0</v>
      </c>
    </row>
    <row r="132" spans="1:63" s="12" customFormat="1" ht="22.8" customHeight="1">
      <c r="A132" s="12"/>
      <c r="B132" s="220"/>
      <c r="C132" s="221"/>
      <c r="D132" s="222" t="s">
        <v>78</v>
      </c>
      <c r="E132" s="234" t="s">
        <v>151</v>
      </c>
      <c r="F132" s="234" t="s">
        <v>152</v>
      </c>
      <c r="G132" s="221"/>
      <c r="H132" s="221"/>
      <c r="I132" s="224"/>
      <c r="J132" s="235">
        <f>BK132</f>
        <v>0</v>
      </c>
      <c r="K132" s="221"/>
      <c r="L132" s="226"/>
      <c r="M132" s="227"/>
      <c r="N132" s="228"/>
      <c r="O132" s="228"/>
      <c r="P132" s="229">
        <f>SUM(P133:P139)</f>
        <v>0</v>
      </c>
      <c r="Q132" s="228"/>
      <c r="R132" s="229">
        <f>SUM(R133:R139)</f>
        <v>0.274312</v>
      </c>
      <c r="S132" s="228"/>
      <c r="T132" s="230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87</v>
      </c>
      <c r="AT132" s="232" t="s">
        <v>78</v>
      </c>
      <c r="AU132" s="232" t="s">
        <v>87</v>
      </c>
      <c r="AY132" s="231" t="s">
        <v>150</v>
      </c>
      <c r="BK132" s="233">
        <f>SUM(BK133:BK139)</f>
        <v>0</v>
      </c>
    </row>
    <row r="133" spans="1:65" s="2" customFormat="1" ht="21.75" customHeight="1">
      <c r="A133" s="38"/>
      <c r="B133" s="39"/>
      <c r="C133" s="236" t="s">
        <v>87</v>
      </c>
      <c r="D133" s="236" t="s">
        <v>153</v>
      </c>
      <c r="E133" s="237" t="s">
        <v>154</v>
      </c>
      <c r="F133" s="238" t="s">
        <v>155</v>
      </c>
      <c r="G133" s="239" t="s">
        <v>156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45</v>
      </c>
      <c r="O133" s="91"/>
      <c r="P133" s="246">
        <f>O133*H133</f>
        <v>0</v>
      </c>
      <c r="Q133" s="246">
        <v>0.02588</v>
      </c>
      <c r="R133" s="246">
        <f>Q133*H133</f>
        <v>0.02588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157</v>
      </c>
      <c r="AT133" s="248" t="s">
        <v>153</v>
      </c>
      <c r="AU133" s="248" t="s">
        <v>158</v>
      </c>
      <c r="AY133" s="17" t="s">
        <v>150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158</v>
      </c>
      <c r="BK133" s="249">
        <f>ROUND(I133*H133,2)</f>
        <v>0</v>
      </c>
      <c r="BL133" s="17" t="s">
        <v>157</v>
      </c>
      <c r="BM133" s="248" t="s">
        <v>159</v>
      </c>
    </row>
    <row r="134" spans="1:51" s="13" customFormat="1" ht="12">
      <c r="A134" s="13"/>
      <c r="B134" s="250"/>
      <c r="C134" s="251"/>
      <c r="D134" s="252" t="s">
        <v>160</v>
      </c>
      <c r="E134" s="253" t="s">
        <v>1</v>
      </c>
      <c r="F134" s="254" t="s">
        <v>161</v>
      </c>
      <c r="G134" s="251"/>
      <c r="H134" s="253" t="s">
        <v>1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160</v>
      </c>
      <c r="AU134" s="260" t="s">
        <v>158</v>
      </c>
      <c r="AV134" s="13" t="s">
        <v>87</v>
      </c>
      <c r="AW134" s="13" t="s">
        <v>35</v>
      </c>
      <c r="AX134" s="13" t="s">
        <v>79</v>
      </c>
      <c r="AY134" s="260" t="s">
        <v>150</v>
      </c>
    </row>
    <row r="135" spans="1:51" s="14" customFormat="1" ht="12">
      <c r="A135" s="14"/>
      <c r="B135" s="261"/>
      <c r="C135" s="262"/>
      <c r="D135" s="252" t="s">
        <v>160</v>
      </c>
      <c r="E135" s="263" t="s">
        <v>1</v>
      </c>
      <c r="F135" s="264" t="s">
        <v>87</v>
      </c>
      <c r="G135" s="262"/>
      <c r="H135" s="265">
        <v>1</v>
      </c>
      <c r="I135" s="266"/>
      <c r="J135" s="262"/>
      <c r="K135" s="262"/>
      <c r="L135" s="267"/>
      <c r="M135" s="268"/>
      <c r="N135" s="269"/>
      <c r="O135" s="269"/>
      <c r="P135" s="269"/>
      <c r="Q135" s="269"/>
      <c r="R135" s="269"/>
      <c r="S135" s="269"/>
      <c r="T135" s="27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1" t="s">
        <v>160</v>
      </c>
      <c r="AU135" s="271" t="s">
        <v>158</v>
      </c>
      <c r="AV135" s="14" t="s">
        <v>158</v>
      </c>
      <c r="AW135" s="14" t="s">
        <v>35</v>
      </c>
      <c r="AX135" s="14" t="s">
        <v>87</v>
      </c>
      <c r="AY135" s="271" t="s">
        <v>150</v>
      </c>
    </row>
    <row r="136" spans="1:65" s="2" customFormat="1" ht="16.5" customHeight="1">
      <c r="A136" s="38"/>
      <c r="B136" s="39"/>
      <c r="C136" s="272" t="s">
        <v>158</v>
      </c>
      <c r="D136" s="272" t="s">
        <v>162</v>
      </c>
      <c r="E136" s="273" t="s">
        <v>163</v>
      </c>
      <c r="F136" s="274" t="s">
        <v>164</v>
      </c>
      <c r="G136" s="275" t="s">
        <v>156</v>
      </c>
      <c r="H136" s="276">
        <v>1</v>
      </c>
      <c r="I136" s="277"/>
      <c r="J136" s="278">
        <f>ROUND(I136*H136,2)</f>
        <v>0</v>
      </c>
      <c r="K136" s="279"/>
      <c r="L136" s="280"/>
      <c r="M136" s="281" t="s">
        <v>1</v>
      </c>
      <c r="N136" s="282" t="s">
        <v>45</v>
      </c>
      <c r="O136" s="91"/>
      <c r="P136" s="246">
        <f>O136*H136</f>
        <v>0</v>
      </c>
      <c r="Q136" s="246">
        <v>0.0212</v>
      </c>
      <c r="R136" s="246">
        <f>Q136*H136</f>
        <v>0.0212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165</v>
      </c>
      <c r="AT136" s="248" t="s">
        <v>162</v>
      </c>
      <c r="AU136" s="248" t="s">
        <v>158</v>
      </c>
      <c r="AY136" s="17" t="s">
        <v>150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158</v>
      </c>
      <c r="BK136" s="249">
        <f>ROUND(I136*H136,2)</f>
        <v>0</v>
      </c>
      <c r="BL136" s="17" t="s">
        <v>157</v>
      </c>
      <c r="BM136" s="248" t="s">
        <v>166</v>
      </c>
    </row>
    <row r="137" spans="1:65" s="2" customFormat="1" ht="21.75" customHeight="1">
      <c r="A137" s="38"/>
      <c r="B137" s="39"/>
      <c r="C137" s="236" t="s">
        <v>151</v>
      </c>
      <c r="D137" s="236" t="s">
        <v>153</v>
      </c>
      <c r="E137" s="237" t="s">
        <v>167</v>
      </c>
      <c r="F137" s="238" t="s">
        <v>168</v>
      </c>
      <c r="G137" s="239" t="s">
        <v>169</v>
      </c>
      <c r="H137" s="240">
        <v>1.8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45</v>
      </c>
      <c r="O137" s="91"/>
      <c r="P137" s="246">
        <f>O137*H137</f>
        <v>0</v>
      </c>
      <c r="Q137" s="246">
        <v>0.12624</v>
      </c>
      <c r="R137" s="246">
        <f>Q137*H137</f>
        <v>0.227232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157</v>
      </c>
      <c r="AT137" s="248" t="s">
        <v>153</v>
      </c>
      <c r="AU137" s="248" t="s">
        <v>158</v>
      </c>
      <c r="AY137" s="17" t="s">
        <v>150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158</v>
      </c>
      <c r="BK137" s="249">
        <f>ROUND(I137*H137,2)</f>
        <v>0</v>
      </c>
      <c r="BL137" s="17" t="s">
        <v>157</v>
      </c>
      <c r="BM137" s="248" t="s">
        <v>170</v>
      </c>
    </row>
    <row r="138" spans="1:51" s="13" customFormat="1" ht="12">
      <c r="A138" s="13"/>
      <c r="B138" s="250"/>
      <c r="C138" s="251"/>
      <c r="D138" s="252" t="s">
        <v>160</v>
      </c>
      <c r="E138" s="253" t="s">
        <v>1</v>
      </c>
      <c r="F138" s="254" t="s">
        <v>171</v>
      </c>
      <c r="G138" s="251"/>
      <c r="H138" s="253" t="s">
        <v>1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160</v>
      </c>
      <c r="AU138" s="260" t="s">
        <v>158</v>
      </c>
      <c r="AV138" s="13" t="s">
        <v>87</v>
      </c>
      <c r="AW138" s="13" t="s">
        <v>35</v>
      </c>
      <c r="AX138" s="13" t="s">
        <v>79</v>
      </c>
      <c r="AY138" s="260" t="s">
        <v>150</v>
      </c>
    </row>
    <row r="139" spans="1:51" s="14" customFormat="1" ht="12">
      <c r="A139" s="14"/>
      <c r="B139" s="261"/>
      <c r="C139" s="262"/>
      <c r="D139" s="252" t="s">
        <v>160</v>
      </c>
      <c r="E139" s="263" t="s">
        <v>1</v>
      </c>
      <c r="F139" s="264" t="s">
        <v>172</v>
      </c>
      <c r="G139" s="262"/>
      <c r="H139" s="265">
        <v>1.8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1" t="s">
        <v>160</v>
      </c>
      <c r="AU139" s="271" t="s">
        <v>158</v>
      </c>
      <c r="AV139" s="14" t="s">
        <v>158</v>
      </c>
      <c r="AW139" s="14" t="s">
        <v>35</v>
      </c>
      <c r="AX139" s="14" t="s">
        <v>87</v>
      </c>
      <c r="AY139" s="271" t="s">
        <v>150</v>
      </c>
    </row>
    <row r="140" spans="1:63" s="12" customFormat="1" ht="22.8" customHeight="1">
      <c r="A140" s="12"/>
      <c r="B140" s="220"/>
      <c r="C140" s="221"/>
      <c r="D140" s="222" t="s">
        <v>78</v>
      </c>
      <c r="E140" s="234" t="s">
        <v>173</v>
      </c>
      <c r="F140" s="234" t="s">
        <v>174</v>
      </c>
      <c r="G140" s="221"/>
      <c r="H140" s="221"/>
      <c r="I140" s="224"/>
      <c r="J140" s="235">
        <f>BK140</f>
        <v>0</v>
      </c>
      <c r="K140" s="221"/>
      <c r="L140" s="226"/>
      <c r="M140" s="227"/>
      <c r="N140" s="228"/>
      <c r="O140" s="228"/>
      <c r="P140" s="229">
        <f>SUM(P141:P206)</f>
        <v>0</v>
      </c>
      <c r="Q140" s="228"/>
      <c r="R140" s="229">
        <f>SUM(R141:R206)</f>
        <v>2.0306309000000002</v>
      </c>
      <c r="S140" s="228"/>
      <c r="T140" s="230">
        <f>SUM(T141:T206)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1" t="s">
        <v>87</v>
      </c>
      <c r="AT140" s="232" t="s">
        <v>78</v>
      </c>
      <c r="AU140" s="232" t="s">
        <v>87</v>
      </c>
      <c r="AY140" s="231" t="s">
        <v>150</v>
      </c>
      <c r="BK140" s="233">
        <f>SUM(BK141:BK206)</f>
        <v>0</v>
      </c>
    </row>
    <row r="141" spans="1:65" s="2" customFormat="1" ht="21.75" customHeight="1">
      <c r="A141" s="38"/>
      <c r="B141" s="39"/>
      <c r="C141" s="236" t="s">
        <v>157</v>
      </c>
      <c r="D141" s="236" t="s">
        <v>153</v>
      </c>
      <c r="E141" s="237" t="s">
        <v>175</v>
      </c>
      <c r="F141" s="238" t="s">
        <v>176</v>
      </c>
      <c r="G141" s="239" t="s">
        <v>169</v>
      </c>
      <c r="H141" s="240">
        <v>92.131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45</v>
      </c>
      <c r="O141" s="91"/>
      <c r="P141" s="246">
        <f>O141*H141</f>
        <v>0</v>
      </c>
      <c r="Q141" s="246">
        <v>0.0057</v>
      </c>
      <c r="R141" s="246">
        <f>Q141*H141</f>
        <v>0.5251467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157</v>
      </c>
      <c r="AT141" s="248" t="s">
        <v>153</v>
      </c>
      <c r="AU141" s="248" t="s">
        <v>158</v>
      </c>
      <c r="AY141" s="17" t="s">
        <v>150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158</v>
      </c>
      <c r="BK141" s="249">
        <f>ROUND(I141*H141,2)</f>
        <v>0</v>
      </c>
      <c r="BL141" s="17" t="s">
        <v>157</v>
      </c>
      <c r="BM141" s="248" t="s">
        <v>177</v>
      </c>
    </row>
    <row r="142" spans="1:51" s="13" customFormat="1" ht="12">
      <c r="A142" s="13"/>
      <c r="B142" s="250"/>
      <c r="C142" s="251"/>
      <c r="D142" s="252" t="s">
        <v>160</v>
      </c>
      <c r="E142" s="253" t="s">
        <v>1</v>
      </c>
      <c r="F142" s="254" t="s">
        <v>178</v>
      </c>
      <c r="G142" s="251"/>
      <c r="H142" s="253" t="s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160</v>
      </c>
      <c r="AU142" s="260" t="s">
        <v>158</v>
      </c>
      <c r="AV142" s="13" t="s">
        <v>87</v>
      </c>
      <c r="AW142" s="13" t="s">
        <v>35</v>
      </c>
      <c r="AX142" s="13" t="s">
        <v>79</v>
      </c>
      <c r="AY142" s="260" t="s">
        <v>150</v>
      </c>
    </row>
    <row r="143" spans="1:51" s="14" customFormat="1" ht="12">
      <c r="A143" s="14"/>
      <c r="B143" s="261"/>
      <c r="C143" s="262"/>
      <c r="D143" s="252" t="s">
        <v>160</v>
      </c>
      <c r="E143" s="263" t="s">
        <v>1</v>
      </c>
      <c r="F143" s="264" t="s">
        <v>179</v>
      </c>
      <c r="G143" s="262"/>
      <c r="H143" s="265">
        <v>12.09</v>
      </c>
      <c r="I143" s="266"/>
      <c r="J143" s="262"/>
      <c r="K143" s="262"/>
      <c r="L143" s="267"/>
      <c r="M143" s="268"/>
      <c r="N143" s="269"/>
      <c r="O143" s="269"/>
      <c r="P143" s="269"/>
      <c r="Q143" s="269"/>
      <c r="R143" s="269"/>
      <c r="S143" s="269"/>
      <c r="T143" s="27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1" t="s">
        <v>160</v>
      </c>
      <c r="AU143" s="271" t="s">
        <v>158</v>
      </c>
      <c r="AV143" s="14" t="s">
        <v>158</v>
      </c>
      <c r="AW143" s="14" t="s">
        <v>35</v>
      </c>
      <c r="AX143" s="14" t="s">
        <v>79</v>
      </c>
      <c r="AY143" s="271" t="s">
        <v>150</v>
      </c>
    </row>
    <row r="144" spans="1:51" s="13" customFormat="1" ht="12">
      <c r="A144" s="13"/>
      <c r="B144" s="250"/>
      <c r="C144" s="251"/>
      <c r="D144" s="252" t="s">
        <v>160</v>
      </c>
      <c r="E144" s="253" t="s">
        <v>1</v>
      </c>
      <c r="F144" s="254" t="s">
        <v>180</v>
      </c>
      <c r="G144" s="251"/>
      <c r="H144" s="253" t="s">
        <v>1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160</v>
      </c>
      <c r="AU144" s="260" t="s">
        <v>158</v>
      </c>
      <c r="AV144" s="13" t="s">
        <v>87</v>
      </c>
      <c r="AW144" s="13" t="s">
        <v>35</v>
      </c>
      <c r="AX144" s="13" t="s">
        <v>79</v>
      </c>
      <c r="AY144" s="260" t="s">
        <v>150</v>
      </c>
    </row>
    <row r="145" spans="1:51" s="14" customFormat="1" ht="12">
      <c r="A145" s="14"/>
      <c r="B145" s="261"/>
      <c r="C145" s="262"/>
      <c r="D145" s="252" t="s">
        <v>160</v>
      </c>
      <c r="E145" s="263" t="s">
        <v>1</v>
      </c>
      <c r="F145" s="264" t="s">
        <v>181</v>
      </c>
      <c r="G145" s="262"/>
      <c r="H145" s="265">
        <v>23.738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160</v>
      </c>
      <c r="AU145" s="271" t="s">
        <v>158</v>
      </c>
      <c r="AV145" s="14" t="s">
        <v>158</v>
      </c>
      <c r="AW145" s="14" t="s">
        <v>35</v>
      </c>
      <c r="AX145" s="14" t="s">
        <v>79</v>
      </c>
      <c r="AY145" s="271" t="s">
        <v>150</v>
      </c>
    </row>
    <row r="146" spans="1:51" s="13" customFormat="1" ht="12">
      <c r="A146" s="13"/>
      <c r="B146" s="250"/>
      <c r="C146" s="251"/>
      <c r="D146" s="252" t="s">
        <v>160</v>
      </c>
      <c r="E146" s="253" t="s">
        <v>1</v>
      </c>
      <c r="F146" s="254" t="s">
        <v>182</v>
      </c>
      <c r="G146" s="251"/>
      <c r="H146" s="253" t="s">
        <v>1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160</v>
      </c>
      <c r="AU146" s="260" t="s">
        <v>158</v>
      </c>
      <c r="AV146" s="13" t="s">
        <v>87</v>
      </c>
      <c r="AW146" s="13" t="s">
        <v>35</v>
      </c>
      <c r="AX146" s="13" t="s">
        <v>79</v>
      </c>
      <c r="AY146" s="260" t="s">
        <v>150</v>
      </c>
    </row>
    <row r="147" spans="1:51" s="14" customFormat="1" ht="12">
      <c r="A147" s="14"/>
      <c r="B147" s="261"/>
      <c r="C147" s="262"/>
      <c r="D147" s="252" t="s">
        <v>160</v>
      </c>
      <c r="E147" s="263" t="s">
        <v>1</v>
      </c>
      <c r="F147" s="264" t="s">
        <v>183</v>
      </c>
      <c r="G147" s="262"/>
      <c r="H147" s="265">
        <v>15.002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160</v>
      </c>
      <c r="AU147" s="271" t="s">
        <v>158</v>
      </c>
      <c r="AV147" s="14" t="s">
        <v>158</v>
      </c>
      <c r="AW147" s="14" t="s">
        <v>35</v>
      </c>
      <c r="AX147" s="14" t="s">
        <v>79</v>
      </c>
      <c r="AY147" s="271" t="s">
        <v>150</v>
      </c>
    </row>
    <row r="148" spans="1:51" s="13" customFormat="1" ht="12">
      <c r="A148" s="13"/>
      <c r="B148" s="250"/>
      <c r="C148" s="251"/>
      <c r="D148" s="252" t="s">
        <v>160</v>
      </c>
      <c r="E148" s="253" t="s">
        <v>1</v>
      </c>
      <c r="F148" s="254" t="s">
        <v>184</v>
      </c>
      <c r="G148" s="251"/>
      <c r="H148" s="253" t="s">
        <v>1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160</v>
      </c>
      <c r="AU148" s="260" t="s">
        <v>158</v>
      </c>
      <c r="AV148" s="13" t="s">
        <v>87</v>
      </c>
      <c r="AW148" s="13" t="s">
        <v>35</v>
      </c>
      <c r="AX148" s="13" t="s">
        <v>79</v>
      </c>
      <c r="AY148" s="260" t="s">
        <v>150</v>
      </c>
    </row>
    <row r="149" spans="1:51" s="14" customFormat="1" ht="12">
      <c r="A149" s="14"/>
      <c r="B149" s="261"/>
      <c r="C149" s="262"/>
      <c r="D149" s="252" t="s">
        <v>160</v>
      </c>
      <c r="E149" s="263" t="s">
        <v>1</v>
      </c>
      <c r="F149" s="264" t="s">
        <v>185</v>
      </c>
      <c r="G149" s="262"/>
      <c r="H149" s="265">
        <v>4.16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160</v>
      </c>
      <c r="AU149" s="271" t="s">
        <v>158</v>
      </c>
      <c r="AV149" s="14" t="s">
        <v>158</v>
      </c>
      <c r="AW149" s="14" t="s">
        <v>35</v>
      </c>
      <c r="AX149" s="14" t="s">
        <v>79</v>
      </c>
      <c r="AY149" s="271" t="s">
        <v>150</v>
      </c>
    </row>
    <row r="150" spans="1:51" s="13" customFormat="1" ht="12">
      <c r="A150" s="13"/>
      <c r="B150" s="250"/>
      <c r="C150" s="251"/>
      <c r="D150" s="252" t="s">
        <v>160</v>
      </c>
      <c r="E150" s="253" t="s">
        <v>1</v>
      </c>
      <c r="F150" s="254" t="s">
        <v>186</v>
      </c>
      <c r="G150" s="251"/>
      <c r="H150" s="253" t="s">
        <v>1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160</v>
      </c>
      <c r="AU150" s="260" t="s">
        <v>158</v>
      </c>
      <c r="AV150" s="13" t="s">
        <v>87</v>
      </c>
      <c r="AW150" s="13" t="s">
        <v>35</v>
      </c>
      <c r="AX150" s="13" t="s">
        <v>79</v>
      </c>
      <c r="AY150" s="260" t="s">
        <v>150</v>
      </c>
    </row>
    <row r="151" spans="1:51" s="14" customFormat="1" ht="12">
      <c r="A151" s="14"/>
      <c r="B151" s="261"/>
      <c r="C151" s="262"/>
      <c r="D151" s="252" t="s">
        <v>160</v>
      </c>
      <c r="E151" s="263" t="s">
        <v>1</v>
      </c>
      <c r="F151" s="264" t="s">
        <v>187</v>
      </c>
      <c r="G151" s="262"/>
      <c r="H151" s="265">
        <v>5.915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160</v>
      </c>
      <c r="AU151" s="271" t="s">
        <v>158</v>
      </c>
      <c r="AV151" s="14" t="s">
        <v>158</v>
      </c>
      <c r="AW151" s="14" t="s">
        <v>35</v>
      </c>
      <c r="AX151" s="14" t="s">
        <v>79</v>
      </c>
      <c r="AY151" s="271" t="s">
        <v>150</v>
      </c>
    </row>
    <row r="152" spans="1:51" s="13" customFormat="1" ht="12">
      <c r="A152" s="13"/>
      <c r="B152" s="250"/>
      <c r="C152" s="251"/>
      <c r="D152" s="252" t="s">
        <v>160</v>
      </c>
      <c r="E152" s="253" t="s">
        <v>1</v>
      </c>
      <c r="F152" s="254" t="s">
        <v>188</v>
      </c>
      <c r="G152" s="251"/>
      <c r="H152" s="253" t="s">
        <v>1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160</v>
      </c>
      <c r="AU152" s="260" t="s">
        <v>158</v>
      </c>
      <c r="AV152" s="13" t="s">
        <v>87</v>
      </c>
      <c r="AW152" s="13" t="s">
        <v>35</v>
      </c>
      <c r="AX152" s="13" t="s">
        <v>79</v>
      </c>
      <c r="AY152" s="260" t="s">
        <v>150</v>
      </c>
    </row>
    <row r="153" spans="1:51" s="14" customFormat="1" ht="12">
      <c r="A153" s="14"/>
      <c r="B153" s="261"/>
      <c r="C153" s="262"/>
      <c r="D153" s="252" t="s">
        <v>160</v>
      </c>
      <c r="E153" s="263" t="s">
        <v>1</v>
      </c>
      <c r="F153" s="264" t="s">
        <v>189</v>
      </c>
      <c r="G153" s="262"/>
      <c r="H153" s="265">
        <v>6.877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160</v>
      </c>
      <c r="AU153" s="271" t="s">
        <v>158</v>
      </c>
      <c r="AV153" s="14" t="s">
        <v>158</v>
      </c>
      <c r="AW153" s="14" t="s">
        <v>35</v>
      </c>
      <c r="AX153" s="14" t="s">
        <v>79</v>
      </c>
      <c r="AY153" s="271" t="s">
        <v>150</v>
      </c>
    </row>
    <row r="154" spans="1:51" s="13" customFormat="1" ht="12">
      <c r="A154" s="13"/>
      <c r="B154" s="250"/>
      <c r="C154" s="251"/>
      <c r="D154" s="252" t="s">
        <v>160</v>
      </c>
      <c r="E154" s="253" t="s">
        <v>1</v>
      </c>
      <c r="F154" s="254" t="s">
        <v>190</v>
      </c>
      <c r="G154" s="251"/>
      <c r="H154" s="253" t="s">
        <v>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160</v>
      </c>
      <c r="AU154" s="260" t="s">
        <v>158</v>
      </c>
      <c r="AV154" s="13" t="s">
        <v>87</v>
      </c>
      <c r="AW154" s="13" t="s">
        <v>35</v>
      </c>
      <c r="AX154" s="13" t="s">
        <v>79</v>
      </c>
      <c r="AY154" s="260" t="s">
        <v>150</v>
      </c>
    </row>
    <row r="155" spans="1:51" s="14" customFormat="1" ht="12">
      <c r="A155" s="14"/>
      <c r="B155" s="261"/>
      <c r="C155" s="262"/>
      <c r="D155" s="252" t="s">
        <v>160</v>
      </c>
      <c r="E155" s="263" t="s">
        <v>1</v>
      </c>
      <c r="F155" s="264" t="s">
        <v>191</v>
      </c>
      <c r="G155" s="262"/>
      <c r="H155" s="265">
        <v>8.372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1" t="s">
        <v>160</v>
      </c>
      <c r="AU155" s="271" t="s">
        <v>158</v>
      </c>
      <c r="AV155" s="14" t="s">
        <v>158</v>
      </c>
      <c r="AW155" s="14" t="s">
        <v>35</v>
      </c>
      <c r="AX155" s="14" t="s">
        <v>79</v>
      </c>
      <c r="AY155" s="271" t="s">
        <v>150</v>
      </c>
    </row>
    <row r="156" spans="1:51" s="13" customFormat="1" ht="12">
      <c r="A156" s="13"/>
      <c r="B156" s="250"/>
      <c r="C156" s="251"/>
      <c r="D156" s="252" t="s">
        <v>160</v>
      </c>
      <c r="E156" s="253" t="s">
        <v>1</v>
      </c>
      <c r="F156" s="254" t="s">
        <v>192</v>
      </c>
      <c r="G156" s="251"/>
      <c r="H156" s="253" t="s">
        <v>1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160</v>
      </c>
      <c r="AU156" s="260" t="s">
        <v>158</v>
      </c>
      <c r="AV156" s="13" t="s">
        <v>87</v>
      </c>
      <c r="AW156" s="13" t="s">
        <v>35</v>
      </c>
      <c r="AX156" s="13" t="s">
        <v>79</v>
      </c>
      <c r="AY156" s="260" t="s">
        <v>150</v>
      </c>
    </row>
    <row r="157" spans="1:51" s="14" customFormat="1" ht="12">
      <c r="A157" s="14"/>
      <c r="B157" s="261"/>
      <c r="C157" s="262"/>
      <c r="D157" s="252" t="s">
        <v>160</v>
      </c>
      <c r="E157" s="263" t="s">
        <v>1</v>
      </c>
      <c r="F157" s="264" t="s">
        <v>193</v>
      </c>
      <c r="G157" s="262"/>
      <c r="H157" s="265">
        <v>15.977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160</v>
      </c>
      <c r="AU157" s="271" t="s">
        <v>158</v>
      </c>
      <c r="AV157" s="14" t="s">
        <v>158</v>
      </c>
      <c r="AW157" s="14" t="s">
        <v>35</v>
      </c>
      <c r="AX157" s="14" t="s">
        <v>79</v>
      </c>
      <c r="AY157" s="271" t="s">
        <v>150</v>
      </c>
    </row>
    <row r="158" spans="1:51" s="15" customFormat="1" ht="12">
      <c r="A158" s="15"/>
      <c r="B158" s="283"/>
      <c r="C158" s="284"/>
      <c r="D158" s="252" t="s">
        <v>160</v>
      </c>
      <c r="E158" s="285" t="s">
        <v>1</v>
      </c>
      <c r="F158" s="286" t="s">
        <v>194</v>
      </c>
      <c r="G158" s="284"/>
      <c r="H158" s="287">
        <v>92.131</v>
      </c>
      <c r="I158" s="288"/>
      <c r="J158" s="284"/>
      <c r="K158" s="284"/>
      <c r="L158" s="289"/>
      <c r="M158" s="290"/>
      <c r="N158" s="291"/>
      <c r="O158" s="291"/>
      <c r="P158" s="291"/>
      <c r="Q158" s="291"/>
      <c r="R158" s="291"/>
      <c r="S158" s="291"/>
      <c r="T158" s="29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3" t="s">
        <v>160</v>
      </c>
      <c r="AU158" s="293" t="s">
        <v>158</v>
      </c>
      <c r="AV158" s="15" t="s">
        <v>157</v>
      </c>
      <c r="AW158" s="15" t="s">
        <v>35</v>
      </c>
      <c r="AX158" s="15" t="s">
        <v>87</v>
      </c>
      <c r="AY158" s="293" t="s">
        <v>150</v>
      </c>
    </row>
    <row r="159" spans="1:65" s="2" customFormat="1" ht="21.75" customHeight="1">
      <c r="A159" s="38"/>
      <c r="B159" s="39"/>
      <c r="C159" s="236" t="s">
        <v>195</v>
      </c>
      <c r="D159" s="236" t="s">
        <v>153</v>
      </c>
      <c r="E159" s="237" t="s">
        <v>196</v>
      </c>
      <c r="F159" s="238" t="s">
        <v>197</v>
      </c>
      <c r="G159" s="239" t="s">
        <v>156</v>
      </c>
      <c r="H159" s="240">
        <v>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45</v>
      </c>
      <c r="O159" s="91"/>
      <c r="P159" s="246">
        <f>O159*H159</f>
        <v>0</v>
      </c>
      <c r="Q159" s="246">
        <v>0.1541</v>
      </c>
      <c r="R159" s="246">
        <f>Q159*H159</f>
        <v>0.3082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157</v>
      </c>
      <c r="AT159" s="248" t="s">
        <v>153</v>
      </c>
      <c r="AU159" s="248" t="s">
        <v>158</v>
      </c>
      <c r="AY159" s="17" t="s">
        <v>150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158</v>
      </c>
      <c r="BK159" s="249">
        <f>ROUND(I159*H159,2)</f>
        <v>0</v>
      </c>
      <c r="BL159" s="17" t="s">
        <v>157</v>
      </c>
      <c r="BM159" s="248" t="s">
        <v>198</v>
      </c>
    </row>
    <row r="160" spans="1:51" s="13" customFormat="1" ht="12">
      <c r="A160" s="13"/>
      <c r="B160" s="250"/>
      <c r="C160" s="251"/>
      <c r="D160" s="252" t="s">
        <v>160</v>
      </c>
      <c r="E160" s="253" t="s">
        <v>1</v>
      </c>
      <c r="F160" s="254" t="s">
        <v>171</v>
      </c>
      <c r="G160" s="251"/>
      <c r="H160" s="253" t="s">
        <v>1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160</v>
      </c>
      <c r="AU160" s="260" t="s">
        <v>158</v>
      </c>
      <c r="AV160" s="13" t="s">
        <v>87</v>
      </c>
      <c r="AW160" s="13" t="s">
        <v>35</v>
      </c>
      <c r="AX160" s="13" t="s">
        <v>79</v>
      </c>
      <c r="AY160" s="260" t="s">
        <v>150</v>
      </c>
    </row>
    <row r="161" spans="1:51" s="14" customFormat="1" ht="12">
      <c r="A161" s="14"/>
      <c r="B161" s="261"/>
      <c r="C161" s="262"/>
      <c r="D161" s="252" t="s">
        <v>160</v>
      </c>
      <c r="E161" s="263" t="s">
        <v>1</v>
      </c>
      <c r="F161" s="264" t="s">
        <v>158</v>
      </c>
      <c r="G161" s="262"/>
      <c r="H161" s="265">
        <v>2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160</v>
      </c>
      <c r="AU161" s="271" t="s">
        <v>158</v>
      </c>
      <c r="AV161" s="14" t="s">
        <v>158</v>
      </c>
      <c r="AW161" s="14" t="s">
        <v>35</v>
      </c>
      <c r="AX161" s="14" t="s">
        <v>87</v>
      </c>
      <c r="AY161" s="271" t="s">
        <v>150</v>
      </c>
    </row>
    <row r="162" spans="1:65" s="2" customFormat="1" ht="21.75" customHeight="1">
      <c r="A162" s="38"/>
      <c r="B162" s="39"/>
      <c r="C162" s="236" t="s">
        <v>173</v>
      </c>
      <c r="D162" s="236" t="s">
        <v>153</v>
      </c>
      <c r="E162" s="237" t="s">
        <v>199</v>
      </c>
      <c r="F162" s="238" t="s">
        <v>200</v>
      </c>
      <c r="G162" s="239" t="s">
        <v>169</v>
      </c>
      <c r="H162" s="240">
        <v>168.356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45</v>
      </c>
      <c r="O162" s="91"/>
      <c r="P162" s="246">
        <f>O162*H162</f>
        <v>0</v>
      </c>
      <c r="Q162" s="246">
        <v>0.0057</v>
      </c>
      <c r="R162" s="246">
        <f>Q162*H162</f>
        <v>0.9596292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157</v>
      </c>
      <c r="AT162" s="248" t="s">
        <v>153</v>
      </c>
      <c r="AU162" s="248" t="s">
        <v>158</v>
      </c>
      <c r="AY162" s="17" t="s">
        <v>150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158</v>
      </c>
      <c r="BK162" s="249">
        <f>ROUND(I162*H162,2)</f>
        <v>0</v>
      </c>
      <c r="BL162" s="17" t="s">
        <v>157</v>
      </c>
      <c r="BM162" s="248" t="s">
        <v>201</v>
      </c>
    </row>
    <row r="163" spans="1:51" s="13" customFormat="1" ht="12">
      <c r="A163" s="13"/>
      <c r="B163" s="250"/>
      <c r="C163" s="251"/>
      <c r="D163" s="252" t="s">
        <v>160</v>
      </c>
      <c r="E163" s="253" t="s">
        <v>1</v>
      </c>
      <c r="F163" s="254" t="s">
        <v>178</v>
      </c>
      <c r="G163" s="251"/>
      <c r="H163" s="253" t="s">
        <v>1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160</v>
      </c>
      <c r="AU163" s="260" t="s">
        <v>158</v>
      </c>
      <c r="AV163" s="13" t="s">
        <v>87</v>
      </c>
      <c r="AW163" s="13" t="s">
        <v>35</v>
      </c>
      <c r="AX163" s="13" t="s">
        <v>79</v>
      </c>
      <c r="AY163" s="260" t="s">
        <v>150</v>
      </c>
    </row>
    <row r="164" spans="1:51" s="14" customFormat="1" ht="12">
      <c r="A164" s="14"/>
      <c r="B164" s="261"/>
      <c r="C164" s="262"/>
      <c r="D164" s="252" t="s">
        <v>160</v>
      </c>
      <c r="E164" s="263" t="s">
        <v>1</v>
      </c>
      <c r="F164" s="264" t="s">
        <v>202</v>
      </c>
      <c r="G164" s="262"/>
      <c r="H164" s="265">
        <v>21.78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160</v>
      </c>
      <c r="AU164" s="271" t="s">
        <v>158</v>
      </c>
      <c r="AV164" s="14" t="s">
        <v>158</v>
      </c>
      <c r="AW164" s="14" t="s">
        <v>35</v>
      </c>
      <c r="AX164" s="14" t="s">
        <v>79</v>
      </c>
      <c r="AY164" s="271" t="s">
        <v>150</v>
      </c>
    </row>
    <row r="165" spans="1:51" s="14" customFormat="1" ht="12">
      <c r="A165" s="14"/>
      <c r="B165" s="261"/>
      <c r="C165" s="262"/>
      <c r="D165" s="252" t="s">
        <v>160</v>
      </c>
      <c r="E165" s="263" t="s">
        <v>1</v>
      </c>
      <c r="F165" s="264" t="s">
        <v>203</v>
      </c>
      <c r="G165" s="262"/>
      <c r="H165" s="265">
        <v>-1.64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160</v>
      </c>
      <c r="AU165" s="271" t="s">
        <v>158</v>
      </c>
      <c r="AV165" s="14" t="s">
        <v>158</v>
      </c>
      <c r="AW165" s="14" t="s">
        <v>35</v>
      </c>
      <c r="AX165" s="14" t="s">
        <v>79</v>
      </c>
      <c r="AY165" s="271" t="s">
        <v>150</v>
      </c>
    </row>
    <row r="166" spans="1:51" s="14" customFormat="1" ht="12">
      <c r="A166" s="14"/>
      <c r="B166" s="261"/>
      <c r="C166" s="262"/>
      <c r="D166" s="252" t="s">
        <v>160</v>
      </c>
      <c r="E166" s="263" t="s">
        <v>1</v>
      </c>
      <c r="F166" s="264" t="s">
        <v>204</v>
      </c>
      <c r="G166" s="262"/>
      <c r="H166" s="265">
        <v>-1.7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160</v>
      </c>
      <c r="AU166" s="271" t="s">
        <v>158</v>
      </c>
      <c r="AV166" s="14" t="s">
        <v>158</v>
      </c>
      <c r="AW166" s="14" t="s">
        <v>35</v>
      </c>
      <c r="AX166" s="14" t="s">
        <v>79</v>
      </c>
      <c r="AY166" s="271" t="s">
        <v>150</v>
      </c>
    </row>
    <row r="167" spans="1:51" s="13" customFormat="1" ht="12">
      <c r="A167" s="13"/>
      <c r="B167" s="250"/>
      <c r="C167" s="251"/>
      <c r="D167" s="252" t="s">
        <v>160</v>
      </c>
      <c r="E167" s="253" t="s">
        <v>1</v>
      </c>
      <c r="F167" s="254" t="s">
        <v>180</v>
      </c>
      <c r="G167" s="251"/>
      <c r="H167" s="253" t="s">
        <v>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160</v>
      </c>
      <c r="AU167" s="260" t="s">
        <v>158</v>
      </c>
      <c r="AV167" s="13" t="s">
        <v>87</v>
      </c>
      <c r="AW167" s="13" t="s">
        <v>35</v>
      </c>
      <c r="AX167" s="13" t="s">
        <v>79</v>
      </c>
      <c r="AY167" s="260" t="s">
        <v>150</v>
      </c>
    </row>
    <row r="168" spans="1:51" s="14" customFormat="1" ht="12">
      <c r="A168" s="14"/>
      <c r="B168" s="261"/>
      <c r="C168" s="262"/>
      <c r="D168" s="252" t="s">
        <v>160</v>
      </c>
      <c r="E168" s="263" t="s">
        <v>1</v>
      </c>
      <c r="F168" s="264" t="s">
        <v>205</v>
      </c>
      <c r="G168" s="262"/>
      <c r="H168" s="265">
        <v>37.62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160</v>
      </c>
      <c r="AU168" s="271" t="s">
        <v>158</v>
      </c>
      <c r="AV168" s="14" t="s">
        <v>158</v>
      </c>
      <c r="AW168" s="14" t="s">
        <v>35</v>
      </c>
      <c r="AX168" s="14" t="s">
        <v>79</v>
      </c>
      <c r="AY168" s="271" t="s">
        <v>150</v>
      </c>
    </row>
    <row r="169" spans="1:51" s="13" customFormat="1" ht="12">
      <c r="A169" s="13"/>
      <c r="B169" s="250"/>
      <c r="C169" s="251"/>
      <c r="D169" s="252" t="s">
        <v>160</v>
      </c>
      <c r="E169" s="253" t="s">
        <v>1</v>
      </c>
      <c r="F169" s="254" t="s">
        <v>182</v>
      </c>
      <c r="G169" s="251"/>
      <c r="H169" s="253" t="s">
        <v>1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160</v>
      </c>
      <c r="AU169" s="260" t="s">
        <v>158</v>
      </c>
      <c r="AV169" s="13" t="s">
        <v>87</v>
      </c>
      <c r="AW169" s="13" t="s">
        <v>35</v>
      </c>
      <c r="AX169" s="13" t="s">
        <v>79</v>
      </c>
      <c r="AY169" s="260" t="s">
        <v>150</v>
      </c>
    </row>
    <row r="170" spans="1:51" s="14" customFormat="1" ht="12">
      <c r="A170" s="14"/>
      <c r="B170" s="261"/>
      <c r="C170" s="262"/>
      <c r="D170" s="252" t="s">
        <v>160</v>
      </c>
      <c r="E170" s="263" t="s">
        <v>1</v>
      </c>
      <c r="F170" s="264" t="s">
        <v>206</v>
      </c>
      <c r="G170" s="262"/>
      <c r="H170" s="265">
        <v>31.68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160</v>
      </c>
      <c r="AU170" s="271" t="s">
        <v>158</v>
      </c>
      <c r="AV170" s="14" t="s">
        <v>158</v>
      </c>
      <c r="AW170" s="14" t="s">
        <v>35</v>
      </c>
      <c r="AX170" s="14" t="s">
        <v>79</v>
      </c>
      <c r="AY170" s="271" t="s">
        <v>150</v>
      </c>
    </row>
    <row r="171" spans="1:51" s="14" customFormat="1" ht="12">
      <c r="A171" s="14"/>
      <c r="B171" s="261"/>
      <c r="C171" s="262"/>
      <c r="D171" s="252" t="s">
        <v>160</v>
      </c>
      <c r="E171" s="263" t="s">
        <v>1</v>
      </c>
      <c r="F171" s="264" t="s">
        <v>203</v>
      </c>
      <c r="G171" s="262"/>
      <c r="H171" s="265">
        <v>-1.64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160</v>
      </c>
      <c r="AU171" s="271" t="s">
        <v>158</v>
      </c>
      <c r="AV171" s="14" t="s">
        <v>158</v>
      </c>
      <c r="AW171" s="14" t="s">
        <v>35</v>
      </c>
      <c r="AX171" s="14" t="s">
        <v>79</v>
      </c>
      <c r="AY171" s="271" t="s">
        <v>150</v>
      </c>
    </row>
    <row r="172" spans="1:51" s="13" customFormat="1" ht="12">
      <c r="A172" s="13"/>
      <c r="B172" s="250"/>
      <c r="C172" s="251"/>
      <c r="D172" s="252" t="s">
        <v>160</v>
      </c>
      <c r="E172" s="253" t="s">
        <v>1</v>
      </c>
      <c r="F172" s="254" t="s">
        <v>184</v>
      </c>
      <c r="G172" s="251"/>
      <c r="H172" s="253" t="s">
        <v>1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160</v>
      </c>
      <c r="AU172" s="260" t="s">
        <v>158</v>
      </c>
      <c r="AV172" s="13" t="s">
        <v>87</v>
      </c>
      <c r="AW172" s="13" t="s">
        <v>35</v>
      </c>
      <c r="AX172" s="13" t="s">
        <v>79</v>
      </c>
      <c r="AY172" s="260" t="s">
        <v>150</v>
      </c>
    </row>
    <row r="173" spans="1:51" s="14" customFormat="1" ht="12">
      <c r="A173" s="14"/>
      <c r="B173" s="261"/>
      <c r="C173" s="262"/>
      <c r="D173" s="252" t="s">
        <v>160</v>
      </c>
      <c r="E173" s="263" t="s">
        <v>1</v>
      </c>
      <c r="F173" s="264" t="s">
        <v>207</v>
      </c>
      <c r="G173" s="262"/>
      <c r="H173" s="265">
        <v>23.32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1" t="s">
        <v>160</v>
      </c>
      <c r="AU173" s="271" t="s">
        <v>158</v>
      </c>
      <c r="AV173" s="14" t="s">
        <v>158</v>
      </c>
      <c r="AW173" s="14" t="s">
        <v>35</v>
      </c>
      <c r="AX173" s="14" t="s">
        <v>79</v>
      </c>
      <c r="AY173" s="271" t="s">
        <v>150</v>
      </c>
    </row>
    <row r="174" spans="1:51" s="14" customFormat="1" ht="12">
      <c r="A174" s="14"/>
      <c r="B174" s="261"/>
      <c r="C174" s="262"/>
      <c r="D174" s="252" t="s">
        <v>160</v>
      </c>
      <c r="E174" s="263" t="s">
        <v>1</v>
      </c>
      <c r="F174" s="264" t="s">
        <v>204</v>
      </c>
      <c r="G174" s="262"/>
      <c r="H174" s="265">
        <v>-1.7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1" t="s">
        <v>160</v>
      </c>
      <c r="AU174" s="271" t="s">
        <v>158</v>
      </c>
      <c r="AV174" s="14" t="s">
        <v>158</v>
      </c>
      <c r="AW174" s="14" t="s">
        <v>35</v>
      </c>
      <c r="AX174" s="14" t="s">
        <v>79</v>
      </c>
      <c r="AY174" s="271" t="s">
        <v>150</v>
      </c>
    </row>
    <row r="175" spans="1:51" s="14" customFormat="1" ht="12">
      <c r="A175" s="14"/>
      <c r="B175" s="261"/>
      <c r="C175" s="262"/>
      <c r="D175" s="252" t="s">
        <v>160</v>
      </c>
      <c r="E175" s="263" t="s">
        <v>1</v>
      </c>
      <c r="F175" s="264" t="s">
        <v>208</v>
      </c>
      <c r="G175" s="262"/>
      <c r="H175" s="265">
        <v>3.056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160</v>
      </c>
      <c r="AU175" s="271" t="s">
        <v>158</v>
      </c>
      <c r="AV175" s="14" t="s">
        <v>158</v>
      </c>
      <c r="AW175" s="14" t="s">
        <v>35</v>
      </c>
      <c r="AX175" s="14" t="s">
        <v>79</v>
      </c>
      <c r="AY175" s="271" t="s">
        <v>150</v>
      </c>
    </row>
    <row r="176" spans="1:51" s="13" customFormat="1" ht="12">
      <c r="A176" s="13"/>
      <c r="B176" s="250"/>
      <c r="C176" s="251"/>
      <c r="D176" s="252" t="s">
        <v>160</v>
      </c>
      <c r="E176" s="253" t="s">
        <v>1</v>
      </c>
      <c r="F176" s="254" t="s">
        <v>209</v>
      </c>
      <c r="G176" s="251"/>
      <c r="H176" s="253" t="s">
        <v>1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160</v>
      </c>
      <c r="AU176" s="260" t="s">
        <v>158</v>
      </c>
      <c r="AV176" s="13" t="s">
        <v>87</v>
      </c>
      <c r="AW176" s="13" t="s">
        <v>35</v>
      </c>
      <c r="AX176" s="13" t="s">
        <v>79</v>
      </c>
      <c r="AY176" s="260" t="s">
        <v>150</v>
      </c>
    </row>
    <row r="177" spans="1:51" s="14" customFormat="1" ht="12">
      <c r="A177" s="14"/>
      <c r="B177" s="261"/>
      <c r="C177" s="262"/>
      <c r="D177" s="252" t="s">
        <v>160</v>
      </c>
      <c r="E177" s="263" t="s">
        <v>1</v>
      </c>
      <c r="F177" s="264" t="s">
        <v>210</v>
      </c>
      <c r="G177" s="262"/>
      <c r="H177" s="265">
        <v>28.82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160</v>
      </c>
      <c r="AU177" s="271" t="s">
        <v>158</v>
      </c>
      <c r="AV177" s="14" t="s">
        <v>158</v>
      </c>
      <c r="AW177" s="14" t="s">
        <v>35</v>
      </c>
      <c r="AX177" s="14" t="s">
        <v>79</v>
      </c>
      <c r="AY177" s="271" t="s">
        <v>150</v>
      </c>
    </row>
    <row r="178" spans="1:51" s="14" customFormat="1" ht="12">
      <c r="A178" s="14"/>
      <c r="B178" s="261"/>
      <c r="C178" s="262"/>
      <c r="D178" s="252" t="s">
        <v>160</v>
      </c>
      <c r="E178" s="263" t="s">
        <v>1</v>
      </c>
      <c r="F178" s="264" t="s">
        <v>211</v>
      </c>
      <c r="G178" s="262"/>
      <c r="H178" s="265">
        <v>-2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160</v>
      </c>
      <c r="AU178" s="271" t="s">
        <v>158</v>
      </c>
      <c r="AV178" s="14" t="s">
        <v>158</v>
      </c>
      <c r="AW178" s="14" t="s">
        <v>35</v>
      </c>
      <c r="AX178" s="14" t="s">
        <v>79</v>
      </c>
      <c r="AY178" s="271" t="s">
        <v>150</v>
      </c>
    </row>
    <row r="179" spans="1:51" s="14" customFormat="1" ht="12">
      <c r="A179" s="14"/>
      <c r="B179" s="261"/>
      <c r="C179" s="262"/>
      <c r="D179" s="252" t="s">
        <v>160</v>
      </c>
      <c r="E179" s="263" t="s">
        <v>1</v>
      </c>
      <c r="F179" s="264" t="s">
        <v>212</v>
      </c>
      <c r="G179" s="262"/>
      <c r="H179" s="265">
        <v>-1.8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160</v>
      </c>
      <c r="AU179" s="271" t="s">
        <v>158</v>
      </c>
      <c r="AV179" s="14" t="s">
        <v>158</v>
      </c>
      <c r="AW179" s="14" t="s">
        <v>35</v>
      </c>
      <c r="AX179" s="14" t="s">
        <v>79</v>
      </c>
      <c r="AY179" s="271" t="s">
        <v>150</v>
      </c>
    </row>
    <row r="180" spans="1:51" s="14" customFormat="1" ht="12">
      <c r="A180" s="14"/>
      <c r="B180" s="261"/>
      <c r="C180" s="262"/>
      <c r="D180" s="252" t="s">
        <v>160</v>
      </c>
      <c r="E180" s="263" t="s">
        <v>1</v>
      </c>
      <c r="F180" s="264" t="s">
        <v>204</v>
      </c>
      <c r="G180" s="262"/>
      <c r="H180" s="265">
        <v>-1.7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160</v>
      </c>
      <c r="AU180" s="271" t="s">
        <v>158</v>
      </c>
      <c r="AV180" s="14" t="s">
        <v>158</v>
      </c>
      <c r="AW180" s="14" t="s">
        <v>35</v>
      </c>
      <c r="AX180" s="14" t="s">
        <v>79</v>
      </c>
      <c r="AY180" s="271" t="s">
        <v>150</v>
      </c>
    </row>
    <row r="181" spans="1:51" s="13" customFormat="1" ht="12">
      <c r="A181" s="13"/>
      <c r="B181" s="250"/>
      <c r="C181" s="251"/>
      <c r="D181" s="252" t="s">
        <v>160</v>
      </c>
      <c r="E181" s="253" t="s">
        <v>1</v>
      </c>
      <c r="F181" s="254" t="s">
        <v>213</v>
      </c>
      <c r="G181" s="251"/>
      <c r="H181" s="253" t="s">
        <v>1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160</v>
      </c>
      <c r="AU181" s="260" t="s">
        <v>158</v>
      </c>
      <c r="AV181" s="13" t="s">
        <v>87</v>
      </c>
      <c r="AW181" s="13" t="s">
        <v>35</v>
      </c>
      <c r="AX181" s="13" t="s">
        <v>79</v>
      </c>
      <c r="AY181" s="260" t="s">
        <v>150</v>
      </c>
    </row>
    <row r="182" spans="1:51" s="14" customFormat="1" ht="12">
      <c r="A182" s="14"/>
      <c r="B182" s="261"/>
      <c r="C182" s="262"/>
      <c r="D182" s="252" t="s">
        <v>160</v>
      </c>
      <c r="E182" s="263" t="s">
        <v>1</v>
      </c>
      <c r="F182" s="264" t="s">
        <v>214</v>
      </c>
      <c r="G182" s="262"/>
      <c r="H182" s="265">
        <v>38.06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1" t="s">
        <v>160</v>
      </c>
      <c r="AU182" s="271" t="s">
        <v>158</v>
      </c>
      <c r="AV182" s="14" t="s">
        <v>158</v>
      </c>
      <c r="AW182" s="14" t="s">
        <v>35</v>
      </c>
      <c r="AX182" s="14" t="s">
        <v>79</v>
      </c>
      <c r="AY182" s="271" t="s">
        <v>150</v>
      </c>
    </row>
    <row r="183" spans="1:51" s="14" customFormat="1" ht="12">
      <c r="A183" s="14"/>
      <c r="B183" s="261"/>
      <c r="C183" s="262"/>
      <c r="D183" s="252" t="s">
        <v>160</v>
      </c>
      <c r="E183" s="263" t="s">
        <v>1</v>
      </c>
      <c r="F183" s="264" t="s">
        <v>211</v>
      </c>
      <c r="G183" s="262"/>
      <c r="H183" s="265">
        <v>-2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160</v>
      </c>
      <c r="AU183" s="271" t="s">
        <v>158</v>
      </c>
      <c r="AV183" s="14" t="s">
        <v>158</v>
      </c>
      <c r="AW183" s="14" t="s">
        <v>35</v>
      </c>
      <c r="AX183" s="14" t="s">
        <v>79</v>
      </c>
      <c r="AY183" s="271" t="s">
        <v>150</v>
      </c>
    </row>
    <row r="184" spans="1:51" s="14" customFormat="1" ht="12">
      <c r="A184" s="14"/>
      <c r="B184" s="261"/>
      <c r="C184" s="262"/>
      <c r="D184" s="252" t="s">
        <v>160</v>
      </c>
      <c r="E184" s="263" t="s">
        <v>1</v>
      </c>
      <c r="F184" s="264" t="s">
        <v>212</v>
      </c>
      <c r="G184" s="262"/>
      <c r="H184" s="265">
        <v>-1.8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160</v>
      </c>
      <c r="AU184" s="271" t="s">
        <v>158</v>
      </c>
      <c r="AV184" s="14" t="s">
        <v>158</v>
      </c>
      <c r="AW184" s="14" t="s">
        <v>35</v>
      </c>
      <c r="AX184" s="14" t="s">
        <v>79</v>
      </c>
      <c r="AY184" s="271" t="s">
        <v>150</v>
      </c>
    </row>
    <row r="185" spans="1:51" s="15" customFormat="1" ht="12">
      <c r="A185" s="15"/>
      <c r="B185" s="283"/>
      <c r="C185" s="284"/>
      <c r="D185" s="252" t="s">
        <v>160</v>
      </c>
      <c r="E185" s="285" t="s">
        <v>1</v>
      </c>
      <c r="F185" s="286" t="s">
        <v>194</v>
      </c>
      <c r="G185" s="284"/>
      <c r="H185" s="287">
        <v>168.356</v>
      </c>
      <c r="I185" s="288"/>
      <c r="J185" s="284"/>
      <c r="K185" s="284"/>
      <c r="L185" s="289"/>
      <c r="M185" s="290"/>
      <c r="N185" s="291"/>
      <c r="O185" s="291"/>
      <c r="P185" s="291"/>
      <c r="Q185" s="291"/>
      <c r="R185" s="291"/>
      <c r="S185" s="291"/>
      <c r="T185" s="29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3" t="s">
        <v>160</v>
      </c>
      <c r="AU185" s="293" t="s">
        <v>158</v>
      </c>
      <c r="AV185" s="15" t="s">
        <v>157</v>
      </c>
      <c r="AW185" s="15" t="s">
        <v>35</v>
      </c>
      <c r="AX185" s="15" t="s">
        <v>87</v>
      </c>
      <c r="AY185" s="293" t="s">
        <v>150</v>
      </c>
    </row>
    <row r="186" spans="1:65" s="2" customFormat="1" ht="21.75" customHeight="1">
      <c r="A186" s="38"/>
      <c r="B186" s="39"/>
      <c r="C186" s="236" t="s">
        <v>215</v>
      </c>
      <c r="D186" s="236" t="s">
        <v>153</v>
      </c>
      <c r="E186" s="237" t="s">
        <v>216</v>
      </c>
      <c r="F186" s="238" t="s">
        <v>217</v>
      </c>
      <c r="G186" s="239" t="s">
        <v>169</v>
      </c>
      <c r="H186" s="240">
        <v>6.605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45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157</v>
      </c>
      <c r="AT186" s="248" t="s">
        <v>153</v>
      </c>
      <c r="AU186" s="248" t="s">
        <v>158</v>
      </c>
      <c r="AY186" s="17" t="s">
        <v>150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158</v>
      </c>
      <c r="BK186" s="249">
        <f>ROUND(I186*H186,2)</f>
        <v>0</v>
      </c>
      <c r="BL186" s="17" t="s">
        <v>157</v>
      </c>
      <c r="BM186" s="248" t="s">
        <v>218</v>
      </c>
    </row>
    <row r="187" spans="1:51" s="14" customFormat="1" ht="12">
      <c r="A187" s="14"/>
      <c r="B187" s="261"/>
      <c r="C187" s="262"/>
      <c r="D187" s="252" t="s">
        <v>160</v>
      </c>
      <c r="E187" s="263" t="s">
        <v>1</v>
      </c>
      <c r="F187" s="264" t="s">
        <v>219</v>
      </c>
      <c r="G187" s="262"/>
      <c r="H187" s="265">
        <v>0.92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160</v>
      </c>
      <c r="AU187" s="271" t="s">
        <v>158</v>
      </c>
      <c r="AV187" s="14" t="s">
        <v>158</v>
      </c>
      <c r="AW187" s="14" t="s">
        <v>35</v>
      </c>
      <c r="AX187" s="14" t="s">
        <v>79</v>
      </c>
      <c r="AY187" s="271" t="s">
        <v>150</v>
      </c>
    </row>
    <row r="188" spans="1:51" s="14" customFormat="1" ht="12">
      <c r="A188" s="14"/>
      <c r="B188" s="261"/>
      <c r="C188" s="262"/>
      <c r="D188" s="252" t="s">
        <v>160</v>
      </c>
      <c r="E188" s="263" t="s">
        <v>1</v>
      </c>
      <c r="F188" s="264" t="s">
        <v>220</v>
      </c>
      <c r="G188" s="262"/>
      <c r="H188" s="265">
        <v>0.45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1" t="s">
        <v>160</v>
      </c>
      <c r="AU188" s="271" t="s">
        <v>158</v>
      </c>
      <c r="AV188" s="14" t="s">
        <v>158</v>
      </c>
      <c r="AW188" s="14" t="s">
        <v>35</v>
      </c>
      <c r="AX188" s="14" t="s">
        <v>79</v>
      </c>
      <c r="AY188" s="271" t="s">
        <v>150</v>
      </c>
    </row>
    <row r="189" spans="1:51" s="14" customFormat="1" ht="12">
      <c r="A189" s="14"/>
      <c r="B189" s="261"/>
      <c r="C189" s="262"/>
      <c r="D189" s="252" t="s">
        <v>160</v>
      </c>
      <c r="E189" s="263" t="s">
        <v>1</v>
      </c>
      <c r="F189" s="264" t="s">
        <v>221</v>
      </c>
      <c r="G189" s="262"/>
      <c r="H189" s="265">
        <v>0.515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160</v>
      </c>
      <c r="AU189" s="271" t="s">
        <v>158</v>
      </c>
      <c r="AV189" s="14" t="s">
        <v>158</v>
      </c>
      <c r="AW189" s="14" t="s">
        <v>35</v>
      </c>
      <c r="AX189" s="14" t="s">
        <v>79</v>
      </c>
      <c r="AY189" s="271" t="s">
        <v>150</v>
      </c>
    </row>
    <row r="190" spans="1:51" s="14" customFormat="1" ht="12">
      <c r="A190" s="14"/>
      <c r="B190" s="261"/>
      <c r="C190" s="262"/>
      <c r="D190" s="252" t="s">
        <v>160</v>
      </c>
      <c r="E190" s="263" t="s">
        <v>1</v>
      </c>
      <c r="F190" s="264" t="s">
        <v>222</v>
      </c>
      <c r="G190" s="262"/>
      <c r="H190" s="265">
        <v>2.2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1" t="s">
        <v>160</v>
      </c>
      <c r="AU190" s="271" t="s">
        <v>158</v>
      </c>
      <c r="AV190" s="14" t="s">
        <v>158</v>
      </c>
      <c r="AW190" s="14" t="s">
        <v>35</v>
      </c>
      <c r="AX190" s="14" t="s">
        <v>79</v>
      </c>
      <c r="AY190" s="271" t="s">
        <v>150</v>
      </c>
    </row>
    <row r="191" spans="1:51" s="14" customFormat="1" ht="12">
      <c r="A191" s="14"/>
      <c r="B191" s="261"/>
      <c r="C191" s="262"/>
      <c r="D191" s="252" t="s">
        <v>160</v>
      </c>
      <c r="E191" s="263" t="s">
        <v>1</v>
      </c>
      <c r="F191" s="264" t="s">
        <v>223</v>
      </c>
      <c r="G191" s="262"/>
      <c r="H191" s="265">
        <v>2.52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160</v>
      </c>
      <c r="AU191" s="271" t="s">
        <v>158</v>
      </c>
      <c r="AV191" s="14" t="s">
        <v>158</v>
      </c>
      <c r="AW191" s="14" t="s">
        <v>35</v>
      </c>
      <c r="AX191" s="14" t="s">
        <v>79</v>
      </c>
      <c r="AY191" s="271" t="s">
        <v>150</v>
      </c>
    </row>
    <row r="192" spans="1:51" s="15" customFormat="1" ht="12">
      <c r="A192" s="15"/>
      <c r="B192" s="283"/>
      <c r="C192" s="284"/>
      <c r="D192" s="252" t="s">
        <v>160</v>
      </c>
      <c r="E192" s="285" t="s">
        <v>1</v>
      </c>
      <c r="F192" s="286" t="s">
        <v>194</v>
      </c>
      <c r="G192" s="284"/>
      <c r="H192" s="287">
        <v>6.605</v>
      </c>
      <c r="I192" s="288"/>
      <c r="J192" s="284"/>
      <c r="K192" s="284"/>
      <c r="L192" s="289"/>
      <c r="M192" s="290"/>
      <c r="N192" s="291"/>
      <c r="O192" s="291"/>
      <c r="P192" s="291"/>
      <c r="Q192" s="291"/>
      <c r="R192" s="291"/>
      <c r="S192" s="291"/>
      <c r="T192" s="29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3" t="s">
        <v>160</v>
      </c>
      <c r="AU192" s="293" t="s">
        <v>158</v>
      </c>
      <c r="AV192" s="15" t="s">
        <v>157</v>
      </c>
      <c r="AW192" s="15" t="s">
        <v>35</v>
      </c>
      <c r="AX192" s="15" t="s">
        <v>87</v>
      </c>
      <c r="AY192" s="293" t="s">
        <v>150</v>
      </c>
    </row>
    <row r="193" spans="1:65" s="2" customFormat="1" ht="21.75" customHeight="1">
      <c r="A193" s="38"/>
      <c r="B193" s="39"/>
      <c r="C193" s="236" t="s">
        <v>165</v>
      </c>
      <c r="D193" s="236" t="s">
        <v>153</v>
      </c>
      <c r="E193" s="237" t="s">
        <v>224</v>
      </c>
      <c r="F193" s="238" t="s">
        <v>225</v>
      </c>
      <c r="G193" s="239" t="s">
        <v>226</v>
      </c>
      <c r="H193" s="240">
        <v>118.21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45</v>
      </c>
      <c r="O193" s="91"/>
      <c r="P193" s="246">
        <f>O193*H193</f>
        <v>0</v>
      </c>
      <c r="Q193" s="246">
        <v>0.0015</v>
      </c>
      <c r="R193" s="246">
        <f>Q193*H193</f>
        <v>0.177315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157</v>
      </c>
      <c r="AT193" s="248" t="s">
        <v>153</v>
      </c>
      <c r="AU193" s="248" t="s">
        <v>158</v>
      </c>
      <c r="AY193" s="17" t="s">
        <v>150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158</v>
      </c>
      <c r="BK193" s="249">
        <f>ROUND(I193*H193,2)</f>
        <v>0</v>
      </c>
      <c r="BL193" s="17" t="s">
        <v>157</v>
      </c>
      <c r="BM193" s="248" t="s">
        <v>227</v>
      </c>
    </row>
    <row r="194" spans="1:51" s="14" customFormat="1" ht="12">
      <c r="A194" s="14"/>
      <c r="B194" s="261"/>
      <c r="C194" s="262"/>
      <c r="D194" s="252" t="s">
        <v>160</v>
      </c>
      <c r="E194" s="263" t="s">
        <v>1</v>
      </c>
      <c r="F194" s="264" t="s">
        <v>228</v>
      </c>
      <c r="G194" s="262"/>
      <c r="H194" s="265">
        <v>30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160</v>
      </c>
      <c r="AU194" s="271" t="s">
        <v>158</v>
      </c>
      <c r="AV194" s="14" t="s">
        <v>158</v>
      </c>
      <c r="AW194" s="14" t="s">
        <v>35</v>
      </c>
      <c r="AX194" s="14" t="s">
        <v>79</v>
      </c>
      <c r="AY194" s="271" t="s">
        <v>150</v>
      </c>
    </row>
    <row r="195" spans="1:51" s="14" customFormat="1" ht="12">
      <c r="A195" s="14"/>
      <c r="B195" s="261"/>
      <c r="C195" s="262"/>
      <c r="D195" s="252" t="s">
        <v>160</v>
      </c>
      <c r="E195" s="263" t="s">
        <v>1</v>
      </c>
      <c r="F195" s="264" t="s">
        <v>229</v>
      </c>
      <c r="G195" s="262"/>
      <c r="H195" s="265">
        <v>5.81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160</v>
      </c>
      <c r="AU195" s="271" t="s">
        <v>158</v>
      </c>
      <c r="AV195" s="14" t="s">
        <v>158</v>
      </c>
      <c r="AW195" s="14" t="s">
        <v>35</v>
      </c>
      <c r="AX195" s="14" t="s">
        <v>79</v>
      </c>
      <c r="AY195" s="271" t="s">
        <v>150</v>
      </c>
    </row>
    <row r="196" spans="1:51" s="14" customFormat="1" ht="12">
      <c r="A196" s="14"/>
      <c r="B196" s="261"/>
      <c r="C196" s="262"/>
      <c r="D196" s="252" t="s">
        <v>160</v>
      </c>
      <c r="E196" s="263" t="s">
        <v>1</v>
      </c>
      <c r="F196" s="264" t="s">
        <v>230</v>
      </c>
      <c r="G196" s="262"/>
      <c r="H196" s="265">
        <v>9.9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160</v>
      </c>
      <c r="AU196" s="271" t="s">
        <v>158</v>
      </c>
      <c r="AV196" s="14" t="s">
        <v>158</v>
      </c>
      <c r="AW196" s="14" t="s">
        <v>35</v>
      </c>
      <c r="AX196" s="14" t="s">
        <v>79</v>
      </c>
      <c r="AY196" s="271" t="s">
        <v>150</v>
      </c>
    </row>
    <row r="197" spans="1:51" s="14" customFormat="1" ht="12">
      <c r="A197" s="14"/>
      <c r="B197" s="261"/>
      <c r="C197" s="262"/>
      <c r="D197" s="252" t="s">
        <v>160</v>
      </c>
      <c r="E197" s="263" t="s">
        <v>1</v>
      </c>
      <c r="F197" s="264" t="s">
        <v>231</v>
      </c>
      <c r="G197" s="262"/>
      <c r="H197" s="265">
        <v>17.1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160</v>
      </c>
      <c r="AU197" s="271" t="s">
        <v>158</v>
      </c>
      <c r="AV197" s="14" t="s">
        <v>158</v>
      </c>
      <c r="AW197" s="14" t="s">
        <v>35</v>
      </c>
      <c r="AX197" s="14" t="s">
        <v>79</v>
      </c>
      <c r="AY197" s="271" t="s">
        <v>150</v>
      </c>
    </row>
    <row r="198" spans="1:51" s="14" customFormat="1" ht="12">
      <c r="A198" s="14"/>
      <c r="B198" s="261"/>
      <c r="C198" s="262"/>
      <c r="D198" s="252" t="s">
        <v>160</v>
      </c>
      <c r="E198" s="263" t="s">
        <v>1</v>
      </c>
      <c r="F198" s="264" t="s">
        <v>232</v>
      </c>
      <c r="G198" s="262"/>
      <c r="H198" s="265">
        <v>14.4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160</v>
      </c>
      <c r="AU198" s="271" t="s">
        <v>158</v>
      </c>
      <c r="AV198" s="14" t="s">
        <v>158</v>
      </c>
      <c r="AW198" s="14" t="s">
        <v>35</v>
      </c>
      <c r="AX198" s="14" t="s">
        <v>79</v>
      </c>
      <c r="AY198" s="271" t="s">
        <v>150</v>
      </c>
    </row>
    <row r="199" spans="1:51" s="14" customFormat="1" ht="12">
      <c r="A199" s="14"/>
      <c r="B199" s="261"/>
      <c r="C199" s="262"/>
      <c r="D199" s="252" t="s">
        <v>160</v>
      </c>
      <c r="E199" s="263" t="s">
        <v>1</v>
      </c>
      <c r="F199" s="264" t="s">
        <v>233</v>
      </c>
      <c r="G199" s="262"/>
      <c r="H199" s="265">
        <v>10.6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160</v>
      </c>
      <c r="AU199" s="271" t="s">
        <v>158</v>
      </c>
      <c r="AV199" s="14" t="s">
        <v>158</v>
      </c>
      <c r="AW199" s="14" t="s">
        <v>35</v>
      </c>
      <c r="AX199" s="14" t="s">
        <v>79</v>
      </c>
      <c r="AY199" s="271" t="s">
        <v>150</v>
      </c>
    </row>
    <row r="200" spans="1:51" s="14" customFormat="1" ht="12">
      <c r="A200" s="14"/>
      <c r="B200" s="261"/>
      <c r="C200" s="262"/>
      <c r="D200" s="252" t="s">
        <v>160</v>
      </c>
      <c r="E200" s="263" t="s">
        <v>1</v>
      </c>
      <c r="F200" s="264" t="s">
        <v>234</v>
      </c>
      <c r="G200" s="262"/>
      <c r="H200" s="265">
        <v>13.1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160</v>
      </c>
      <c r="AU200" s="271" t="s">
        <v>158</v>
      </c>
      <c r="AV200" s="14" t="s">
        <v>158</v>
      </c>
      <c r="AW200" s="14" t="s">
        <v>35</v>
      </c>
      <c r="AX200" s="14" t="s">
        <v>79</v>
      </c>
      <c r="AY200" s="271" t="s">
        <v>150</v>
      </c>
    </row>
    <row r="201" spans="1:51" s="14" customFormat="1" ht="12">
      <c r="A201" s="14"/>
      <c r="B201" s="261"/>
      <c r="C201" s="262"/>
      <c r="D201" s="252" t="s">
        <v>160</v>
      </c>
      <c r="E201" s="263" t="s">
        <v>1</v>
      </c>
      <c r="F201" s="264" t="s">
        <v>235</v>
      </c>
      <c r="G201" s="262"/>
      <c r="H201" s="265">
        <v>17.3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1" t="s">
        <v>160</v>
      </c>
      <c r="AU201" s="271" t="s">
        <v>158</v>
      </c>
      <c r="AV201" s="14" t="s">
        <v>158</v>
      </c>
      <c r="AW201" s="14" t="s">
        <v>35</v>
      </c>
      <c r="AX201" s="14" t="s">
        <v>79</v>
      </c>
      <c r="AY201" s="271" t="s">
        <v>150</v>
      </c>
    </row>
    <row r="202" spans="1:51" s="15" customFormat="1" ht="12">
      <c r="A202" s="15"/>
      <c r="B202" s="283"/>
      <c r="C202" s="284"/>
      <c r="D202" s="252" t="s">
        <v>160</v>
      </c>
      <c r="E202" s="285" t="s">
        <v>1</v>
      </c>
      <c r="F202" s="286" t="s">
        <v>194</v>
      </c>
      <c r="G202" s="284"/>
      <c r="H202" s="287">
        <v>118.21</v>
      </c>
      <c r="I202" s="288"/>
      <c r="J202" s="284"/>
      <c r="K202" s="284"/>
      <c r="L202" s="289"/>
      <c r="M202" s="290"/>
      <c r="N202" s="291"/>
      <c r="O202" s="291"/>
      <c r="P202" s="291"/>
      <c r="Q202" s="291"/>
      <c r="R202" s="291"/>
      <c r="S202" s="291"/>
      <c r="T202" s="29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3" t="s">
        <v>160</v>
      </c>
      <c r="AU202" s="293" t="s">
        <v>158</v>
      </c>
      <c r="AV202" s="15" t="s">
        <v>157</v>
      </c>
      <c r="AW202" s="15" t="s">
        <v>35</v>
      </c>
      <c r="AX202" s="15" t="s">
        <v>87</v>
      </c>
      <c r="AY202" s="293" t="s">
        <v>150</v>
      </c>
    </row>
    <row r="203" spans="1:65" s="2" customFormat="1" ht="16.5" customHeight="1">
      <c r="A203" s="38"/>
      <c r="B203" s="39"/>
      <c r="C203" s="236" t="s">
        <v>236</v>
      </c>
      <c r="D203" s="236" t="s">
        <v>153</v>
      </c>
      <c r="E203" s="237" t="s">
        <v>237</v>
      </c>
      <c r="F203" s="238" t="s">
        <v>238</v>
      </c>
      <c r="G203" s="239" t="s">
        <v>156</v>
      </c>
      <c r="H203" s="240">
        <v>1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45</v>
      </c>
      <c r="O203" s="91"/>
      <c r="P203" s="246">
        <f>O203*H203</f>
        <v>0</v>
      </c>
      <c r="Q203" s="246">
        <v>0.04684</v>
      </c>
      <c r="R203" s="246">
        <f>Q203*H203</f>
        <v>0.04684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157</v>
      </c>
      <c r="AT203" s="248" t="s">
        <v>153</v>
      </c>
      <c r="AU203" s="248" t="s">
        <v>158</v>
      </c>
      <c r="AY203" s="17" t="s">
        <v>150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158</v>
      </c>
      <c r="BK203" s="249">
        <f>ROUND(I203*H203,2)</f>
        <v>0</v>
      </c>
      <c r="BL203" s="17" t="s">
        <v>157</v>
      </c>
      <c r="BM203" s="248" t="s">
        <v>239</v>
      </c>
    </row>
    <row r="204" spans="1:51" s="13" customFormat="1" ht="12">
      <c r="A204" s="13"/>
      <c r="B204" s="250"/>
      <c r="C204" s="251"/>
      <c r="D204" s="252" t="s">
        <v>160</v>
      </c>
      <c r="E204" s="253" t="s">
        <v>1</v>
      </c>
      <c r="F204" s="254" t="s">
        <v>161</v>
      </c>
      <c r="G204" s="251"/>
      <c r="H204" s="253" t="s">
        <v>1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160</v>
      </c>
      <c r="AU204" s="260" t="s">
        <v>158</v>
      </c>
      <c r="AV204" s="13" t="s">
        <v>87</v>
      </c>
      <c r="AW204" s="13" t="s">
        <v>35</v>
      </c>
      <c r="AX204" s="13" t="s">
        <v>79</v>
      </c>
      <c r="AY204" s="260" t="s">
        <v>150</v>
      </c>
    </row>
    <row r="205" spans="1:51" s="14" customFormat="1" ht="12">
      <c r="A205" s="14"/>
      <c r="B205" s="261"/>
      <c r="C205" s="262"/>
      <c r="D205" s="252" t="s">
        <v>160</v>
      </c>
      <c r="E205" s="263" t="s">
        <v>1</v>
      </c>
      <c r="F205" s="264" t="s">
        <v>87</v>
      </c>
      <c r="G205" s="262"/>
      <c r="H205" s="265">
        <v>1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160</v>
      </c>
      <c r="AU205" s="271" t="s">
        <v>158</v>
      </c>
      <c r="AV205" s="14" t="s">
        <v>158</v>
      </c>
      <c r="AW205" s="14" t="s">
        <v>35</v>
      </c>
      <c r="AX205" s="14" t="s">
        <v>87</v>
      </c>
      <c r="AY205" s="271" t="s">
        <v>150</v>
      </c>
    </row>
    <row r="206" spans="1:65" s="2" customFormat="1" ht="21.75" customHeight="1">
      <c r="A206" s="38"/>
      <c r="B206" s="39"/>
      <c r="C206" s="272" t="s">
        <v>240</v>
      </c>
      <c r="D206" s="272" t="s">
        <v>162</v>
      </c>
      <c r="E206" s="273" t="s">
        <v>241</v>
      </c>
      <c r="F206" s="274" t="s">
        <v>242</v>
      </c>
      <c r="G206" s="275" t="s">
        <v>156</v>
      </c>
      <c r="H206" s="276">
        <v>1</v>
      </c>
      <c r="I206" s="277"/>
      <c r="J206" s="278">
        <f>ROUND(I206*H206,2)</f>
        <v>0</v>
      </c>
      <c r="K206" s="279"/>
      <c r="L206" s="280"/>
      <c r="M206" s="281" t="s">
        <v>1</v>
      </c>
      <c r="N206" s="282" t="s">
        <v>45</v>
      </c>
      <c r="O206" s="91"/>
      <c r="P206" s="246">
        <f>O206*H206</f>
        <v>0</v>
      </c>
      <c r="Q206" s="246">
        <v>0.0135</v>
      </c>
      <c r="R206" s="246">
        <f>Q206*H206</f>
        <v>0.0135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165</v>
      </c>
      <c r="AT206" s="248" t="s">
        <v>162</v>
      </c>
      <c r="AU206" s="248" t="s">
        <v>158</v>
      </c>
      <c r="AY206" s="17" t="s">
        <v>150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158</v>
      </c>
      <c r="BK206" s="249">
        <f>ROUND(I206*H206,2)</f>
        <v>0</v>
      </c>
      <c r="BL206" s="17" t="s">
        <v>157</v>
      </c>
      <c r="BM206" s="248" t="s">
        <v>243</v>
      </c>
    </row>
    <row r="207" spans="1:63" s="12" customFormat="1" ht="22.8" customHeight="1">
      <c r="A207" s="12"/>
      <c r="B207" s="220"/>
      <c r="C207" s="221"/>
      <c r="D207" s="222" t="s">
        <v>78</v>
      </c>
      <c r="E207" s="234" t="s">
        <v>236</v>
      </c>
      <c r="F207" s="234" t="s">
        <v>244</v>
      </c>
      <c r="G207" s="221"/>
      <c r="H207" s="221"/>
      <c r="I207" s="224"/>
      <c r="J207" s="235">
        <f>BK207</f>
        <v>0</v>
      </c>
      <c r="K207" s="221"/>
      <c r="L207" s="226"/>
      <c r="M207" s="227"/>
      <c r="N207" s="228"/>
      <c r="O207" s="228"/>
      <c r="P207" s="229">
        <f>SUM(P208:P278)</f>
        <v>0</v>
      </c>
      <c r="Q207" s="228"/>
      <c r="R207" s="229">
        <f>SUM(R208:R278)</f>
        <v>0.8122109</v>
      </c>
      <c r="S207" s="228"/>
      <c r="T207" s="230">
        <f>SUM(T208:T278)</f>
        <v>0.6753000000000001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1" t="s">
        <v>87</v>
      </c>
      <c r="AT207" s="232" t="s">
        <v>78</v>
      </c>
      <c r="AU207" s="232" t="s">
        <v>87</v>
      </c>
      <c r="AY207" s="231" t="s">
        <v>150</v>
      </c>
      <c r="BK207" s="233">
        <f>SUM(BK208:BK278)</f>
        <v>0</v>
      </c>
    </row>
    <row r="208" spans="1:65" s="2" customFormat="1" ht="21.75" customHeight="1">
      <c r="A208" s="38"/>
      <c r="B208" s="39"/>
      <c r="C208" s="236" t="s">
        <v>245</v>
      </c>
      <c r="D208" s="236" t="s">
        <v>153</v>
      </c>
      <c r="E208" s="237" t="s">
        <v>246</v>
      </c>
      <c r="F208" s="238" t="s">
        <v>247</v>
      </c>
      <c r="G208" s="239" t="s">
        <v>169</v>
      </c>
      <c r="H208" s="240">
        <v>70.37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45</v>
      </c>
      <c r="O208" s="91"/>
      <c r="P208" s="246">
        <f>O208*H208</f>
        <v>0</v>
      </c>
      <c r="Q208" s="246">
        <v>0.00013</v>
      </c>
      <c r="R208" s="246">
        <f>Q208*H208</f>
        <v>0.0091481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157</v>
      </c>
      <c r="AT208" s="248" t="s">
        <v>153</v>
      </c>
      <c r="AU208" s="248" t="s">
        <v>158</v>
      </c>
      <c r="AY208" s="17" t="s">
        <v>150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158</v>
      </c>
      <c r="BK208" s="249">
        <f>ROUND(I208*H208,2)</f>
        <v>0</v>
      </c>
      <c r="BL208" s="17" t="s">
        <v>157</v>
      </c>
      <c r="BM208" s="248" t="s">
        <v>248</v>
      </c>
    </row>
    <row r="209" spans="1:51" s="13" customFormat="1" ht="12">
      <c r="A209" s="13"/>
      <c r="B209" s="250"/>
      <c r="C209" s="251"/>
      <c r="D209" s="252" t="s">
        <v>160</v>
      </c>
      <c r="E209" s="253" t="s">
        <v>1</v>
      </c>
      <c r="F209" s="254" t="s">
        <v>178</v>
      </c>
      <c r="G209" s="251"/>
      <c r="H209" s="253" t="s">
        <v>1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160</v>
      </c>
      <c r="AU209" s="260" t="s">
        <v>158</v>
      </c>
      <c r="AV209" s="13" t="s">
        <v>87</v>
      </c>
      <c r="AW209" s="13" t="s">
        <v>35</v>
      </c>
      <c r="AX209" s="13" t="s">
        <v>79</v>
      </c>
      <c r="AY209" s="260" t="s">
        <v>150</v>
      </c>
    </row>
    <row r="210" spans="1:51" s="14" customFormat="1" ht="12">
      <c r="A210" s="14"/>
      <c r="B210" s="261"/>
      <c r="C210" s="262"/>
      <c r="D210" s="252" t="s">
        <v>160</v>
      </c>
      <c r="E210" s="263" t="s">
        <v>1</v>
      </c>
      <c r="F210" s="264" t="s">
        <v>249</v>
      </c>
      <c r="G210" s="262"/>
      <c r="H210" s="265">
        <v>8.8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160</v>
      </c>
      <c r="AU210" s="271" t="s">
        <v>158</v>
      </c>
      <c r="AV210" s="14" t="s">
        <v>158</v>
      </c>
      <c r="AW210" s="14" t="s">
        <v>35</v>
      </c>
      <c r="AX210" s="14" t="s">
        <v>79</v>
      </c>
      <c r="AY210" s="271" t="s">
        <v>150</v>
      </c>
    </row>
    <row r="211" spans="1:51" s="13" customFormat="1" ht="12">
      <c r="A211" s="13"/>
      <c r="B211" s="250"/>
      <c r="C211" s="251"/>
      <c r="D211" s="252" t="s">
        <v>160</v>
      </c>
      <c r="E211" s="253" t="s">
        <v>1</v>
      </c>
      <c r="F211" s="254" t="s">
        <v>180</v>
      </c>
      <c r="G211" s="251"/>
      <c r="H211" s="253" t="s">
        <v>1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160</v>
      </c>
      <c r="AU211" s="260" t="s">
        <v>158</v>
      </c>
      <c r="AV211" s="13" t="s">
        <v>87</v>
      </c>
      <c r="AW211" s="13" t="s">
        <v>35</v>
      </c>
      <c r="AX211" s="13" t="s">
        <v>79</v>
      </c>
      <c r="AY211" s="260" t="s">
        <v>150</v>
      </c>
    </row>
    <row r="212" spans="1:51" s="14" customFormat="1" ht="12">
      <c r="A212" s="14"/>
      <c r="B212" s="261"/>
      <c r="C212" s="262"/>
      <c r="D212" s="252" t="s">
        <v>160</v>
      </c>
      <c r="E212" s="263" t="s">
        <v>1</v>
      </c>
      <c r="F212" s="264" t="s">
        <v>250</v>
      </c>
      <c r="G212" s="262"/>
      <c r="H212" s="265">
        <v>18.26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160</v>
      </c>
      <c r="AU212" s="271" t="s">
        <v>158</v>
      </c>
      <c r="AV212" s="14" t="s">
        <v>158</v>
      </c>
      <c r="AW212" s="14" t="s">
        <v>35</v>
      </c>
      <c r="AX212" s="14" t="s">
        <v>79</v>
      </c>
      <c r="AY212" s="271" t="s">
        <v>150</v>
      </c>
    </row>
    <row r="213" spans="1:51" s="13" customFormat="1" ht="12">
      <c r="A213" s="13"/>
      <c r="B213" s="250"/>
      <c r="C213" s="251"/>
      <c r="D213" s="252" t="s">
        <v>160</v>
      </c>
      <c r="E213" s="253" t="s">
        <v>1</v>
      </c>
      <c r="F213" s="254" t="s">
        <v>182</v>
      </c>
      <c r="G213" s="251"/>
      <c r="H213" s="253" t="s">
        <v>1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160</v>
      </c>
      <c r="AU213" s="260" t="s">
        <v>158</v>
      </c>
      <c r="AV213" s="13" t="s">
        <v>87</v>
      </c>
      <c r="AW213" s="13" t="s">
        <v>35</v>
      </c>
      <c r="AX213" s="13" t="s">
        <v>79</v>
      </c>
      <c r="AY213" s="260" t="s">
        <v>150</v>
      </c>
    </row>
    <row r="214" spans="1:51" s="14" customFormat="1" ht="12">
      <c r="A214" s="14"/>
      <c r="B214" s="261"/>
      <c r="C214" s="262"/>
      <c r="D214" s="252" t="s">
        <v>160</v>
      </c>
      <c r="E214" s="263" t="s">
        <v>1</v>
      </c>
      <c r="F214" s="264" t="s">
        <v>251</v>
      </c>
      <c r="G214" s="262"/>
      <c r="H214" s="265">
        <v>11.54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1" t="s">
        <v>160</v>
      </c>
      <c r="AU214" s="271" t="s">
        <v>158</v>
      </c>
      <c r="AV214" s="14" t="s">
        <v>158</v>
      </c>
      <c r="AW214" s="14" t="s">
        <v>35</v>
      </c>
      <c r="AX214" s="14" t="s">
        <v>79</v>
      </c>
      <c r="AY214" s="271" t="s">
        <v>150</v>
      </c>
    </row>
    <row r="215" spans="1:51" s="13" customFormat="1" ht="12">
      <c r="A215" s="13"/>
      <c r="B215" s="250"/>
      <c r="C215" s="251"/>
      <c r="D215" s="252" t="s">
        <v>160</v>
      </c>
      <c r="E215" s="253" t="s">
        <v>1</v>
      </c>
      <c r="F215" s="254" t="s">
        <v>184</v>
      </c>
      <c r="G215" s="251"/>
      <c r="H215" s="253" t="s">
        <v>1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160</v>
      </c>
      <c r="AU215" s="260" t="s">
        <v>158</v>
      </c>
      <c r="AV215" s="13" t="s">
        <v>87</v>
      </c>
      <c r="AW215" s="13" t="s">
        <v>35</v>
      </c>
      <c r="AX215" s="13" t="s">
        <v>79</v>
      </c>
      <c r="AY215" s="260" t="s">
        <v>150</v>
      </c>
    </row>
    <row r="216" spans="1:51" s="14" customFormat="1" ht="12">
      <c r="A216" s="14"/>
      <c r="B216" s="261"/>
      <c r="C216" s="262"/>
      <c r="D216" s="252" t="s">
        <v>160</v>
      </c>
      <c r="E216" s="263" t="s">
        <v>1</v>
      </c>
      <c r="F216" s="264" t="s">
        <v>252</v>
      </c>
      <c r="G216" s="262"/>
      <c r="H216" s="265">
        <v>3.2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160</v>
      </c>
      <c r="AU216" s="271" t="s">
        <v>158</v>
      </c>
      <c r="AV216" s="14" t="s">
        <v>158</v>
      </c>
      <c r="AW216" s="14" t="s">
        <v>35</v>
      </c>
      <c r="AX216" s="14" t="s">
        <v>79</v>
      </c>
      <c r="AY216" s="271" t="s">
        <v>150</v>
      </c>
    </row>
    <row r="217" spans="1:51" s="13" customFormat="1" ht="12">
      <c r="A217" s="13"/>
      <c r="B217" s="250"/>
      <c r="C217" s="251"/>
      <c r="D217" s="252" t="s">
        <v>160</v>
      </c>
      <c r="E217" s="253" t="s">
        <v>1</v>
      </c>
      <c r="F217" s="254" t="s">
        <v>186</v>
      </c>
      <c r="G217" s="251"/>
      <c r="H217" s="253" t="s">
        <v>1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160</v>
      </c>
      <c r="AU217" s="260" t="s">
        <v>158</v>
      </c>
      <c r="AV217" s="13" t="s">
        <v>87</v>
      </c>
      <c r="AW217" s="13" t="s">
        <v>35</v>
      </c>
      <c r="AX217" s="13" t="s">
        <v>79</v>
      </c>
      <c r="AY217" s="260" t="s">
        <v>150</v>
      </c>
    </row>
    <row r="218" spans="1:51" s="14" customFormat="1" ht="12">
      <c r="A218" s="14"/>
      <c r="B218" s="261"/>
      <c r="C218" s="262"/>
      <c r="D218" s="252" t="s">
        <v>160</v>
      </c>
      <c r="E218" s="263" t="s">
        <v>1</v>
      </c>
      <c r="F218" s="264" t="s">
        <v>253</v>
      </c>
      <c r="G218" s="262"/>
      <c r="H218" s="265">
        <v>4.55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1" t="s">
        <v>160</v>
      </c>
      <c r="AU218" s="271" t="s">
        <v>158</v>
      </c>
      <c r="AV218" s="14" t="s">
        <v>158</v>
      </c>
      <c r="AW218" s="14" t="s">
        <v>35</v>
      </c>
      <c r="AX218" s="14" t="s">
        <v>79</v>
      </c>
      <c r="AY218" s="271" t="s">
        <v>150</v>
      </c>
    </row>
    <row r="219" spans="1:51" s="13" customFormat="1" ht="12">
      <c r="A219" s="13"/>
      <c r="B219" s="250"/>
      <c r="C219" s="251"/>
      <c r="D219" s="252" t="s">
        <v>160</v>
      </c>
      <c r="E219" s="253" t="s">
        <v>1</v>
      </c>
      <c r="F219" s="254" t="s">
        <v>188</v>
      </c>
      <c r="G219" s="251"/>
      <c r="H219" s="253" t="s">
        <v>1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160</v>
      </c>
      <c r="AU219" s="260" t="s">
        <v>158</v>
      </c>
      <c r="AV219" s="13" t="s">
        <v>87</v>
      </c>
      <c r="AW219" s="13" t="s">
        <v>35</v>
      </c>
      <c r="AX219" s="13" t="s">
        <v>79</v>
      </c>
      <c r="AY219" s="260" t="s">
        <v>150</v>
      </c>
    </row>
    <row r="220" spans="1:51" s="14" customFormat="1" ht="12">
      <c r="A220" s="14"/>
      <c r="B220" s="261"/>
      <c r="C220" s="262"/>
      <c r="D220" s="252" t="s">
        <v>160</v>
      </c>
      <c r="E220" s="263" t="s">
        <v>1</v>
      </c>
      <c r="F220" s="264" t="s">
        <v>254</v>
      </c>
      <c r="G220" s="262"/>
      <c r="H220" s="265">
        <v>5.29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160</v>
      </c>
      <c r="AU220" s="271" t="s">
        <v>158</v>
      </c>
      <c r="AV220" s="14" t="s">
        <v>158</v>
      </c>
      <c r="AW220" s="14" t="s">
        <v>35</v>
      </c>
      <c r="AX220" s="14" t="s">
        <v>79</v>
      </c>
      <c r="AY220" s="271" t="s">
        <v>150</v>
      </c>
    </row>
    <row r="221" spans="1:51" s="13" customFormat="1" ht="12">
      <c r="A221" s="13"/>
      <c r="B221" s="250"/>
      <c r="C221" s="251"/>
      <c r="D221" s="252" t="s">
        <v>160</v>
      </c>
      <c r="E221" s="253" t="s">
        <v>1</v>
      </c>
      <c r="F221" s="254" t="s">
        <v>190</v>
      </c>
      <c r="G221" s="251"/>
      <c r="H221" s="253" t="s">
        <v>1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160</v>
      </c>
      <c r="AU221" s="260" t="s">
        <v>158</v>
      </c>
      <c r="AV221" s="13" t="s">
        <v>87</v>
      </c>
      <c r="AW221" s="13" t="s">
        <v>35</v>
      </c>
      <c r="AX221" s="13" t="s">
        <v>79</v>
      </c>
      <c r="AY221" s="260" t="s">
        <v>150</v>
      </c>
    </row>
    <row r="222" spans="1:51" s="14" customFormat="1" ht="12">
      <c r="A222" s="14"/>
      <c r="B222" s="261"/>
      <c r="C222" s="262"/>
      <c r="D222" s="252" t="s">
        <v>160</v>
      </c>
      <c r="E222" s="263" t="s">
        <v>1</v>
      </c>
      <c r="F222" s="264" t="s">
        <v>255</v>
      </c>
      <c r="G222" s="262"/>
      <c r="H222" s="265">
        <v>6.44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1" t="s">
        <v>160</v>
      </c>
      <c r="AU222" s="271" t="s">
        <v>158</v>
      </c>
      <c r="AV222" s="14" t="s">
        <v>158</v>
      </c>
      <c r="AW222" s="14" t="s">
        <v>35</v>
      </c>
      <c r="AX222" s="14" t="s">
        <v>79</v>
      </c>
      <c r="AY222" s="271" t="s">
        <v>150</v>
      </c>
    </row>
    <row r="223" spans="1:51" s="13" customFormat="1" ht="12">
      <c r="A223" s="13"/>
      <c r="B223" s="250"/>
      <c r="C223" s="251"/>
      <c r="D223" s="252" t="s">
        <v>160</v>
      </c>
      <c r="E223" s="253" t="s">
        <v>1</v>
      </c>
      <c r="F223" s="254" t="s">
        <v>192</v>
      </c>
      <c r="G223" s="251"/>
      <c r="H223" s="253" t="s">
        <v>1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160</v>
      </c>
      <c r="AU223" s="260" t="s">
        <v>158</v>
      </c>
      <c r="AV223" s="13" t="s">
        <v>87</v>
      </c>
      <c r="AW223" s="13" t="s">
        <v>35</v>
      </c>
      <c r="AX223" s="13" t="s">
        <v>79</v>
      </c>
      <c r="AY223" s="260" t="s">
        <v>150</v>
      </c>
    </row>
    <row r="224" spans="1:51" s="14" customFormat="1" ht="12">
      <c r="A224" s="14"/>
      <c r="B224" s="261"/>
      <c r="C224" s="262"/>
      <c r="D224" s="252" t="s">
        <v>160</v>
      </c>
      <c r="E224" s="263" t="s">
        <v>1</v>
      </c>
      <c r="F224" s="264" t="s">
        <v>256</v>
      </c>
      <c r="G224" s="262"/>
      <c r="H224" s="265">
        <v>12.29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1" t="s">
        <v>160</v>
      </c>
      <c r="AU224" s="271" t="s">
        <v>158</v>
      </c>
      <c r="AV224" s="14" t="s">
        <v>158</v>
      </c>
      <c r="AW224" s="14" t="s">
        <v>35</v>
      </c>
      <c r="AX224" s="14" t="s">
        <v>79</v>
      </c>
      <c r="AY224" s="271" t="s">
        <v>150</v>
      </c>
    </row>
    <row r="225" spans="1:51" s="15" customFormat="1" ht="12">
      <c r="A225" s="15"/>
      <c r="B225" s="283"/>
      <c r="C225" s="284"/>
      <c r="D225" s="252" t="s">
        <v>160</v>
      </c>
      <c r="E225" s="285" t="s">
        <v>1</v>
      </c>
      <c r="F225" s="286" t="s">
        <v>194</v>
      </c>
      <c r="G225" s="284"/>
      <c r="H225" s="287">
        <v>70.37</v>
      </c>
      <c r="I225" s="288"/>
      <c r="J225" s="284"/>
      <c r="K225" s="284"/>
      <c r="L225" s="289"/>
      <c r="M225" s="290"/>
      <c r="N225" s="291"/>
      <c r="O225" s="291"/>
      <c r="P225" s="291"/>
      <c r="Q225" s="291"/>
      <c r="R225" s="291"/>
      <c r="S225" s="291"/>
      <c r="T225" s="29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3" t="s">
        <v>160</v>
      </c>
      <c r="AU225" s="293" t="s">
        <v>158</v>
      </c>
      <c r="AV225" s="15" t="s">
        <v>157</v>
      </c>
      <c r="AW225" s="15" t="s">
        <v>35</v>
      </c>
      <c r="AX225" s="15" t="s">
        <v>87</v>
      </c>
      <c r="AY225" s="293" t="s">
        <v>150</v>
      </c>
    </row>
    <row r="226" spans="1:65" s="2" customFormat="1" ht="21.75" customHeight="1">
      <c r="A226" s="38"/>
      <c r="B226" s="39"/>
      <c r="C226" s="236" t="s">
        <v>257</v>
      </c>
      <c r="D226" s="236" t="s">
        <v>153</v>
      </c>
      <c r="E226" s="237" t="s">
        <v>258</v>
      </c>
      <c r="F226" s="238" t="s">
        <v>259</v>
      </c>
      <c r="G226" s="239" t="s">
        <v>169</v>
      </c>
      <c r="H226" s="240">
        <v>76.57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45</v>
      </c>
      <c r="O226" s="91"/>
      <c r="P226" s="246">
        <f>O226*H226</f>
        <v>0</v>
      </c>
      <c r="Q226" s="246">
        <v>4E-05</v>
      </c>
      <c r="R226" s="246">
        <f>Q226*H226</f>
        <v>0.0030628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157</v>
      </c>
      <c r="AT226" s="248" t="s">
        <v>153</v>
      </c>
      <c r="AU226" s="248" t="s">
        <v>158</v>
      </c>
      <c r="AY226" s="17" t="s">
        <v>150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158</v>
      </c>
      <c r="BK226" s="249">
        <f>ROUND(I226*H226,2)</f>
        <v>0</v>
      </c>
      <c r="BL226" s="17" t="s">
        <v>157</v>
      </c>
      <c r="BM226" s="248" t="s">
        <v>260</v>
      </c>
    </row>
    <row r="227" spans="1:51" s="13" customFormat="1" ht="12">
      <c r="A227" s="13"/>
      <c r="B227" s="250"/>
      <c r="C227" s="251"/>
      <c r="D227" s="252" t="s">
        <v>160</v>
      </c>
      <c r="E227" s="253" t="s">
        <v>1</v>
      </c>
      <c r="F227" s="254" t="s">
        <v>178</v>
      </c>
      <c r="G227" s="251"/>
      <c r="H227" s="253" t="s">
        <v>1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160</v>
      </c>
      <c r="AU227" s="260" t="s">
        <v>158</v>
      </c>
      <c r="AV227" s="13" t="s">
        <v>87</v>
      </c>
      <c r="AW227" s="13" t="s">
        <v>35</v>
      </c>
      <c r="AX227" s="13" t="s">
        <v>79</v>
      </c>
      <c r="AY227" s="260" t="s">
        <v>150</v>
      </c>
    </row>
    <row r="228" spans="1:51" s="14" customFormat="1" ht="12">
      <c r="A228" s="14"/>
      <c r="B228" s="261"/>
      <c r="C228" s="262"/>
      <c r="D228" s="252" t="s">
        <v>160</v>
      </c>
      <c r="E228" s="263" t="s">
        <v>1</v>
      </c>
      <c r="F228" s="264" t="s">
        <v>8</v>
      </c>
      <c r="G228" s="262"/>
      <c r="H228" s="265">
        <v>15</v>
      </c>
      <c r="I228" s="266"/>
      <c r="J228" s="262"/>
      <c r="K228" s="262"/>
      <c r="L228" s="267"/>
      <c r="M228" s="268"/>
      <c r="N228" s="269"/>
      <c r="O228" s="269"/>
      <c r="P228" s="269"/>
      <c r="Q228" s="269"/>
      <c r="R228" s="269"/>
      <c r="S228" s="269"/>
      <c r="T228" s="27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1" t="s">
        <v>160</v>
      </c>
      <c r="AU228" s="271" t="s">
        <v>158</v>
      </c>
      <c r="AV228" s="14" t="s">
        <v>158</v>
      </c>
      <c r="AW228" s="14" t="s">
        <v>35</v>
      </c>
      <c r="AX228" s="14" t="s">
        <v>79</v>
      </c>
      <c r="AY228" s="271" t="s">
        <v>150</v>
      </c>
    </row>
    <row r="229" spans="1:51" s="13" customFormat="1" ht="12">
      <c r="A229" s="13"/>
      <c r="B229" s="250"/>
      <c r="C229" s="251"/>
      <c r="D229" s="252" t="s">
        <v>160</v>
      </c>
      <c r="E229" s="253" t="s">
        <v>1</v>
      </c>
      <c r="F229" s="254" t="s">
        <v>180</v>
      </c>
      <c r="G229" s="251"/>
      <c r="H229" s="253" t="s">
        <v>1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160</v>
      </c>
      <c r="AU229" s="260" t="s">
        <v>158</v>
      </c>
      <c r="AV229" s="13" t="s">
        <v>87</v>
      </c>
      <c r="AW229" s="13" t="s">
        <v>35</v>
      </c>
      <c r="AX229" s="13" t="s">
        <v>79</v>
      </c>
      <c r="AY229" s="260" t="s">
        <v>150</v>
      </c>
    </row>
    <row r="230" spans="1:51" s="14" customFormat="1" ht="12">
      <c r="A230" s="14"/>
      <c r="B230" s="261"/>
      <c r="C230" s="262"/>
      <c r="D230" s="252" t="s">
        <v>160</v>
      </c>
      <c r="E230" s="263" t="s">
        <v>1</v>
      </c>
      <c r="F230" s="264" t="s">
        <v>250</v>
      </c>
      <c r="G230" s="262"/>
      <c r="H230" s="265">
        <v>18.26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160</v>
      </c>
      <c r="AU230" s="271" t="s">
        <v>158</v>
      </c>
      <c r="AV230" s="14" t="s">
        <v>158</v>
      </c>
      <c r="AW230" s="14" t="s">
        <v>35</v>
      </c>
      <c r="AX230" s="14" t="s">
        <v>79</v>
      </c>
      <c r="AY230" s="271" t="s">
        <v>150</v>
      </c>
    </row>
    <row r="231" spans="1:51" s="13" customFormat="1" ht="12">
      <c r="A231" s="13"/>
      <c r="B231" s="250"/>
      <c r="C231" s="251"/>
      <c r="D231" s="252" t="s">
        <v>160</v>
      </c>
      <c r="E231" s="253" t="s">
        <v>1</v>
      </c>
      <c r="F231" s="254" t="s">
        <v>182</v>
      </c>
      <c r="G231" s="251"/>
      <c r="H231" s="253" t="s">
        <v>1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160</v>
      </c>
      <c r="AU231" s="260" t="s">
        <v>158</v>
      </c>
      <c r="AV231" s="13" t="s">
        <v>87</v>
      </c>
      <c r="AW231" s="13" t="s">
        <v>35</v>
      </c>
      <c r="AX231" s="13" t="s">
        <v>79</v>
      </c>
      <c r="AY231" s="260" t="s">
        <v>150</v>
      </c>
    </row>
    <row r="232" spans="1:51" s="14" customFormat="1" ht="12">
      <c r="A232" s="14"/>
      <c r="B232" s="261"/>
      <c r="C232" s="262"/>
      <c r="D232" s="252" t="s">
        <v>160</v>
      </c>
      <c r="E232" s="263" t="s">
        <v>1</v>
      </c>
      <c r="F232" s="264" t="s">
        <v>251</v>
      </c>
      <c r="G232" s="262"/>
      <c r="H232" s="265">
        <v>11.54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160</v>
      </c>
      <c r="AU232" s="271" t="s">
        <v>158</v>
      </c>
      <c r="AV232" s="14" t="s">
        <v>158</v>
      </c>
      <c r="AW232" s="14" t="s">
        <v>35</v>
      </c>
      <c r="AX232" s="14" t="s">
        <v>79</v>
      </c>
      <c r="AY232" s="271" t="s">
        <v>150</v>
      </c>
    </row>
    <row r="233" spans="1:51" s="13" customFormat="1" ht="12">
      <c r="A233" s="13"/>
      <c r="B233" s="250"/>
      <c r="C233" s="251"/>
      <c r="D233" s="252" t="s">
        <v>160</v>
      </c>
      <c r="E233" s="253" t="s">
        <v>1</v>
      </c>
      <c r="F233" s="254" t="s">
        <v>184</v>
      </c>
      <c r="G233" s="251"/>
      <c r="H233" s="253" t="s">
        <v>1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160</v>
      </c>
      <c r="AU233" s="260" t="s">
        <v>158</v>
      </c>
      <c r="AV233" s="13" t="s">
        <v>87</v>
      </c>
      <c r="AW233" s="13" t="s">
        <v>35</v>
      </c>
      <c r="AX233" s="13" t="s">
        <v>79</v>
      </c>
      <c r="AY233" s="260" t="s">
        <v>150</v>
      </c>
    </row>
    <row r="234" spans="1:51" s="14" customFormat="1" ht="12">
      <c r="A234" s="14"/>
      <c r="B234" s="261"/>
      <c r="C234" s="262"/>
      <c r="D234" s="252" t="s">
        <v>160</v>
      </c>
      <c r="E234" s="263" t="s">
        <v>1</v>
      </c>
      <c r="F234" s="264" t="s">
        <v>252</v>
      </c>
      <c r="G234" s="262"/>
      <c r="H234" s="265">
        <v>3.2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160</v>
      </c>
      <c r="AU234" s="271" t="s">
        <v>158</v>
      </c>
      <c r="AV234" s="14" t="s">
        <v>158</v>
      </c>
      <c r="AW234" s="14" t="s">
        <v>35</v>
      </c>
      <c r="AX234" s="14" t="s">
        <v>79</v>
      </c>
      <c r="AY234" s="271" t="s">
        <v>150</v>
      </c>
    </row>
    <row r="235" spans="1:51" s="13" customFormat="1" ht="12">
      <c r="A235" s="13"/>
      <c r="B235" s="250"/>
      <c r="C235" s="251"/>
      <c r="D235" s="252" t="s">
        <v>160</v>
      </c>
      <c r="E235" s="253" t="s">
        <v>1</v>
      </c>
      <c r="F235" s="254" t="s">
        <v>186</v>
      </c>
      <c r="G235" s="251"/>
      <c r="H235" s="253" t="s">
        <v>1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160</v>
      </c>
      <c r="AU235" s="260" t="s">
        <v>158</v>
      </c>
      <c r="AV235" s="13" t="s">
        <v>87</v>
      </c>
      <c r="AW235" s="13" t="s">
        <v>35</v>
      </c>
      <c r="AX235" s="13" t="s">
        <v>79</v>
      </c>
      <c r="AY235" s="260" t="s">
        <v>150</v>
      </c>
    </row>
    <row r="236" spans="1:51" s="14" customFormat="1" ht="12">
      <c r="A236" s="14"/>
      <c r="B236" s="261"/>
      <c r="C236" s="262"/>
      <c r="D236" s="252" t="s">
        <v>160</v>
      </c>
      <c r="E236" s="263" t="s">
        <v>1</v>
      </c>
      <c r="F236" s="264" t="s">
        <v>253</v>
      </c>
      <c r="G236" s="262"/>
      <c r="H236" s="265">
        <v>4.55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1" t="s">
        <v>160</v>
      </c>
      <c r="AU236" s="271" t="s">
        <v>158</v>
      </c>
      <c r="AV236" s="14" t="s">
        <v>158</v>
      </c>
      <c r="AW236" s="14" t="s">
        <v>35</v>
      </c>
      <c r="AX236" s="14" t="s">
        <v>79</v>
      </c>
      <c r="AY236" s="271" t="s">
        <v>150</v>
      </c>
    </row>
    <row r="237" spans="1:51" s="13" customFormat="1" ht="12">
      <c r="A237" s="13"/>
      <c r="B237" s="250"/>
      <c r="C237" s="251"/>
      <c r="D237" s="252" t="s">
        <v>160</v>
      </c>
      <c r="E237" s="253" t="s">
        <v>1</v>
      </c>
      <c r="F237" s="254" t="s">
        <v>188</v>
      </c>
      <c r="G237" s="251"/>
      <c r="H237" s="253" t="s">
        <v>1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160</v>
      </c>
      <c r="AU237" s="260" t="s">
        <v>158</v>
      </c>
      <c r="AV237" s="13" t="s">
        <v>87</v>
      </c>
      <c r="AW237" s="13" t="s">
        <v>35</v>
      </c>
      <c r="AX237" s="13" t="s">
        <v>79</v>
      </c>
      <c r="AY237" s="260" t="s">
        <v>150</v>
      </c>
    </row>
    <row r="238" spans="1:51" s="14" customFormat="1" ht="12">
      <c r="A238" s="14"/>
      <c r="B238" s="261"/>
      <c r="C238" s="262"/>
      <c r="D238" s="252" t="s">
        <v>160</v>
      </c>
      <c r="E238" s="263" t="s">
        <v>1</v>
      </c>
      <c r="F238" s="264" t="s">
        <v>254</v>
      </c>
      <c r="G238" s="262"/>
      <c r="H238" s="265">
        <v>5.29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160</v>
      </c>
      <c r="AU238" s="271" t="s">
        <v>158</v>
      </c>
      <c r="AV238" s="14" t="s">
        <v>158</v>
      </c>
      <c r="AW238" s="14" t="s">
        <v>35</v>
      </c>
      <c r="AX238" s="14" t="s">
        <v>79</v>
      </c>
      <c r="AY238" s="271" t="s">
        <v>150</v>
      </c>
    </row>
    <row r="239" spans="1:51" s="13" customFormat="1" ht="12">
      <c r="A239" s="13"/>
      <c r="B239" s="250"/>
      <c r="C239" s="251"/>
      <c r="D239" s="252" t="s">
        <v>160</v>
      </c>
      <c r="E239" s="253" t="s">
        <v>1</v>
      </c>
      <c r="F239" s="254" t="s">
        <v>190</v>
      </c>
      <c r="G239" s="251"/>
      <c r="H239" s="253" t="s">
        <v>1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160</v>
      </c>
      <c r="AU239" s="260" t="s">
        <v>158</v>
      </c>
      <c r="AV239" s="13" t="s">
        <v>87</v>
      </c>
      <c r="AW239" s="13" t="s">
        <v>35</v>
      </c>
      <c r="AX239" s="13" t="s">
        <v>79</v>
      </c>
      <c r="AY239" s="260" t="s">
        <v>150</v>
      </c>
    </row>
    <row r="240" spans="1:51" s="14" customFormat="1" ht="12">
      <c r="A240" s="14"/>
      <c r="B240" s="261"/>
      <c r="C240" s="262"/>
      <c r="D240" s="252" t="s">
        <v>160</v>
      </c>
      <c r="E240" s="263" t="s">
        <v>1</v>
      </c>
      <c r="F240" s="264" t="s">
        <v>255</v>
      </c>
      <c r="G240" s="262"/>
      <c r="H240" s="265">
        <v>6.44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160</v>
      </c>
      <c r="AU240" s="271" t="s">
        <v>158</v>
      </c>
      <c r="AV240" s="14" t="s">
        <v>158</v>
      </c>
      <c r="AW240" s="14" t="s">
        <v>35</v>
      </c>
      <c r="AX240" s="14" t="s">
        <v>79</v>
      </c>
      <c r="AY240" s="271" t="s">
        <v>150</v>
      </c>
    </row>
    <row r="241" spans="1:51" s="13" customFormat="1" ht="12">
      <c r="A241" s="13"/>
      <c r="B241" s="250"/>
      <c r="C241" s="251"/>
      <c r="D241" s="252" t="s">
        <v>160</v>
      </c>
      <c r="E241" s="253" t="s">
        <v>1</v>
      </c>
      <c r="F241" s="254" t="s">
        <v>192</v>
      </c>
      <c r="G241" s="251"/>
      <c r="H241" s="253" t="s">
        <v>1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160</v>
      </c>
      <c r="AU241" s="260" t="s">
        <v>158</v>
      </c>
      <c r="AV241" s="13" t="s">
        <v>87</v>
      </c>
      <c r="AW241" s="13" t="s">
        <v>35</v>
      </c>
      <c r="AX241" s="13" t="s">
        <v>79</v>
      </c>
      <c r="AY241" s="260" t="s">
        <v>150</v>
      </c>
    </row>
    <row r="242" spans="1:51" s="14" customFormat="1" ht="12">
      <c r="A242" s="14"/>
      <c r="B242" s="261"/>
      <c r="C242" s="262"/>
      <c r="D242" s="252" t="s">
        <v>160</v>
      </c>
      <c r="E242" s="263" t="s">
        <v>1</v>
      </c>
      <c r="F242" s="264" t="s">
        <v>256</v>
      </c>
      <c r="G242" s="262"/>
      <c r="H242" s="265">
        <v>12.29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1" t="s">
        <v>160</v>
      </c>
      <c r="AU242" s="271" t="s">
        <v>158</v>
      </c>
      <c r="AV242" s="14" t="s">
        <v>158</v>
      </c>
      <c r="AW242" s="14" t="s">
        <v>35</v>
      </c>
      <c r="AX242" s="14" t="s">
        <v>79</v>
      </c>
      <c r="AY242" s="271" t="s">
        <v>150</v>
      </c>
    </row>
    <row r="243" spans="1:51" s="15" customFormat="1" ht="12">
      <c r="A243" s="15"/>
      <c r="B243" s="283"/>
      <c r="C243" s="284"/>
      <c r="D243" s="252" t="s">
        <v>160</v>
      </c>
      <c r="E243" s="285" t="s">
        <v>1</v>
      </c>
      <c r="F243" s="286" t="s">
        <v>194</v>
      </c>
      <c r="G243" s="284"/>
      <c r="H243" s="287">
        <v>76.57</v>
      </c>
      <c r="I243" s="288"/>
      <c r="J243" s="284"/>
      <c r="K243" s="284"/>
      <c r="L243" s="289"/>
      <c r="M243" s="290"/>
      <c r="N243" s="291"/>
      <c r="O243" s="291"/>
      <c r="P243" s="291"/>
      <c r="Q243" s="291"/>
      <c r="R243" s="291"/>
      <c r="S243" s="291"/>
      <c r="T243" s="29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3" t="s">
        <v>160</v>
      </c>
      <c r="AU243" s="293" t="s">
        <v>158</v>
      </c>
      <c r="AV243" s="15" t="s">
        <v>157</v>
      </c>
      <c r="AW243" s="15" t="s">
        <v>35</v>
      </c>
      <c r="AX243" s="15" t="s">
        <v>87</v>
      </c>
      <c r="AY243" s="293" t="s">
        <v>150</v>
      </c>
    </row>
    <row r="244" spans="1:65" s="2" customFormat="1" ht="16.5" customHeight="1">
      <c r="A244" s="38"/>
      <c r="B244" s="39"/>
      <c r="C244" s="236" t="s">
        <v>261</v>
      </c>
      <c r="D244" s="236" t="s">
        <v>153</v>
      </c>
      <c r="E244" s="237" t="s">
        <v>262</v>
      </c>
      <c r="F244" s="238" t="s">
        <v>263</v>
      </c>
      <c r="G244" s="239" t="s">
        <v>169</v>
      </c>
      <c r="H244" s="240">
        <v>1.8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45</v>
      </c>
      <c r="O244" s="91"/>
      <c r="P244" s="246">
        <f>O244*H244</f>
        <v>0</v>
      </c>
      <c r="Q244" s="246">
        <v>0</v>
      </c>
      <c r="R244" s="246">
        <f>Q244*H244</f>
        <v>0</v>
      </c>
      <c r="S244" s="246">
        <v>0.076</v>
      </c>
      <c r="T244" s="247">
        <f>S244*H244</f>
        <v>0.1368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157</v>
      </c>
      <c r="AT244" s="248" t="s">
        <v>153</v>
      </c>
      <c r="AU244" s="248" t="s">
        <v>158</v>
      </c>
      <c r="AY244" s="17" t="s">
        <v>150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158</v>
      </c>
      <c r="BK244" s="249">
        <f>ROUND(I244*H244,2)</f>
        <v>0</v>
      </c>
      <c r="BL244" s="17" t="s">
        <v>157</v>
      </c>
      <c r="BM244" s="248" t="s">
        <v>264</v>
      </c>
    </row>
    <row r="245" spans="1:51" s="13" customFormat="1" ht="12">
      <c r="A245" s="13"/>
      <c r="B245" s="250"/>
      <c r="C245" s="251"/>
      <c r="D245" s="252" t="s">
        <v>160</v>
      </c>
      <c r="E245" s="253" t="s">
        <v>1</v>
      </c>
      <c r="F245" s="254" t="s">
        <v>171</v>
      </c>
      <c r="G245" s="251"/>
      <c r="H245" s="253" t="s">
        <v>1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160</v>
      </c>
      <c r="AU245" s="260" t="s">
        <v>158</v>
      </c>
      <c r="AV245" s="13" t="s">
        <v>87</v>
      </c>
      <c r="AW245" s="13" t="s">
        <v>35</v>
      </c>
      <c r="AX245" s="13" t="s">
        <v>79</v>
      </c>
      <c r="AY245" s="260" t="s">
        <v>150</v>
      </c>
    </row>
    <row r="246" spans="1:51" s="14" customFormat="1" ht="12">
      <c r="A246" s="14"/>
      <c r="B246" s="261"/>
      <c r="C246" s="262"/>
      <c r="D246" s="252" t="s">
        <v>160</v>
      </c>
      <c r="E246" s="263" t="s">
        <v>1</v>
      </c>
      <c r="F246" s="264" t="s">
        <v>172</v>
      </c>
      <c r="G246" s="262"/>
      <c r="H246" s="265">
        <v>1.8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1" t="s">
        <v>160</v>
      </c>
      <c r="AU246" s="271" t="s">
        <v>158</v>
      </c>
      <c r="AV246" s="14" t="s">
        <v>158</v>
      </c>
      <c r="AW246" s="14" t="s">
        <v>35</v>
      </c>
      <c r="AX246" s="14" t="s">
        <v>87</v>
      </c>
      <c r="AY246" s="271" t="s">
        <v>150</v>
      </c>
    </row>
    <row r="247" spans="1:65" s="2" customFormat="1" ht="16.5" customHeight="1">
      <c r="A247" s="38"/>
      <c r="B247" s="39"/>
      <c r="C247" s="236" t="s">
        <v>265</v>
      </c>
      <c r="D247" s="236" t="s">
        <v>153</v>
      </c>
      <c r="E247" s="237" t="s">
        <v>266</v>
      </c>
      <c r="F247" s="238" t="s">
        <v>267</v>
      </c>
      <c r="G247" s="239" t="s">
        <v>268</v>
      </c>
      <c r="H247" s="240">
        <v>1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45</v>
      </c>
      <c r="O247" s="91"/>
      <c r="P247" s="246">
        <f>O247*H247</f>
        <v>0</v>
      </c>
      <c r="Q247" s="246">
        <v>0.2</v>
      </c>
      <c r="R247" s="246">
        <f>Q247*H247</f>
        <v>0.2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157</v>
      </c>
      <c r="AT247" s="248" t="s">
        <v>153</v>
      </c>
      <c r="AU247" s="248" t="s">
        <v>158</v>
      </c>
      <c r="AY247" s="17" t="s">
        <v>150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158</v>
      </c>
      <c r="BK247" s="249">
        <f>ROUND(I247*H247,2)</f>
        <v>0</v>
      </c>
      <c r="BL247" s="17" t="s">
        <v>157</v>
      </c>
      <c r="BM247" s="248" t="s">
        <v>269</v>
      </c>
    </row>
    <row r="248" spans="1:65" s="2" customFormat="1" ht="16.5" customHeight="1">
      <c r="A248" s="38"/>
      <c r="B248" s="39"/>
      <c r="C248" s="236" t="s">
        <v>8</v>
      </c>
      <c r="D248" s="236" t="s">
        <v>153</v>
      </c>
      <c r="E248" s="237" t="s">
        <v>270</v>
      </c>
      <c r="F248" s="238" t="s">
        <v>271</v>
      </c>
      <c r="G248" s="239" t="s">
        <v>268</v>
      </c>
      <c r="H248" s="240">
        <v>1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45</v>
      </c>
      <c r="O248" s="91"/>
      <c r="P248" s="246">
        <f>O248*H248</f>
        <v>0</v>
      </c>
      <c r="Q248" s="246">
        <v>0.2</v>
      </c>
      <c r="R248" s="246">
        <f>Q248*H248</f>
        <v>0.2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157</v>
      </c>
      <c r="AT248" s="248" t="s">
        <v>153</v>
      </c>
      <c r="AU248" s="248" t="s">
        <v>158</v>
      </c>
      <c r="AY248" s="17" t="s">
        <v>150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158</v>
      </c>
      <c r="BK248" s="249">
        <f>ROUND(I248*H248,2)</f>
        <v>0</v>
      </c>
      <c r="BL248" s="17" t="s">
        <v>157</v>
      </c>
      <c r="BM248" s="248" t="s">
        <v>272</v>
      </c>
    </row>
    <row r="249" spans="1:65" s="2" customFormat="1" ht="16.5" customHeight="1">
      <c r="A249" s="38"/>
      <c r="B249" s="39"/>
      <c r="C249" s="236" t="s">
        <v>273</v>
      </c>
      <c r="D249" s="236" t="s">
        <v>153</v>
      </c>
      <c r="E249" s="237" t="s">
        <v>274</v>
      </c>
      <c r="F249" s="238" t="s">
        <v>275</v>
      </c>
      <c r="G249" s="239" t="s">
        <v>156</v>
      </c>
      <c r="H249" s="240">
        <v>2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45</v>
      </c>
      <c r="O249" s="91"/>
      <c r="P249" s="246">
        <f>O249*H249</f>
        <v>0</v>
      </c>
      <c r="Q249" s="246">
        <v>0.2</v>
      </c>
      <c r="R249" s="246">
        <f>Q249*H249</f>
        <v>0.4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157</v>
      </c>
      <c r="AT249" s="248" t="s">
        <v>153</v>
      </c>
      <c r="AU249" s="248" t="s">
        <v>158</v>
      </c>
      <c r="AY249" s="17" t="s">
        <v>150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158</v>
      </c>
      <c r="BK249" s="249">
        <f>ROUND(I249*H249,2)</f>
        <v>0</v>
      </c>
      <c r="BL249" s="17" t="s">
        <v>157</v>
      </c>
      <c r="BM249" s="248" t="s">
        <v>276</v>
      </c>
    </row>
    <row r="250" spans="1:65" s="2" customFormat="1" ht="21.75" customHeight="1">
      <c r="A250" s="38"/>
      <c r="B250" s="39"/>
      <c r="C250" s="236" t="s">
        <v>277</v>
      </c>
      <c r="D250" s="236" t="s">
        <v>153</v>
      </c>
      <c r="E250" s="237" t="s">
        <v>278</v>
      </c>
      <c r="F250" s="238" t="s">
        <v>279</v>
      </c>
      <c r="G250" s="239" t="s">
        <v>169</v>
      </c>
      <c r="H250" s="240">
        <v>1.8</v>
      </c>
      <c r="I250" s="241"/>
      <c r="J250" s="242">
        <f>ROUND(I250*H250,2)</f>
        <v>0</v>
      </c>
      <c r="K250" s="243"/>
      <c r="L250" s="44"/>
      <c r="M250" s="244" t="s">
        <v>1</v>
      </c>
      <c r="N250" s="245" t="s">
        <v>45</v>
      </c>
      <c r="O250" s="91"/>
      <c r="P250" s="246">
        <f>O250*H250</f>
        <v>0</v>
      </c>
      <c r="Q250" s="246">
        <v>0</v>
      </c>
      <c r="R250" s="246">
        <f>Q250*H250</f>
        <v>0</v>
      </c>
      <c r="S250" s="246">
        <v>0.27</v>
      </c>
      <c r="T250" s="247">
        <f>S250*H250</f>
        <v>0.48600000000000004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157</v>
      </c>
      <c r="AT250" s="248" t="s">
        <v>153</v>
      </c>
      <c r="AU250" s="248" t="s">
        <v>158</v>
      </c>
      <c r="AY250" s="17" t="s">
        <v>150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7" t="s">
        <v>158</v>
      </c>
      <c r="BK250" s="249">
        <f>ROUND(I250*H250,2)</f>
        <v>0</v>
      </c>
      <c r="BL250" s="17" t="s">
        <v>157</v>
      </c>
      <c r="BM250" s="248" t="s">
        <v>280</v>
      </c>
    </row>
    <row r="251" spans="1:51" s="13" customFormat="1" ht="12">
      <c r="A251" s="13"/>
      <c r="B251" s="250"/>
      <c r="C251" s="251"/>
      <c r="D251" s="252" t="s">
        <v>160</v>
      </c>
      <c r="E251" s="253" t="s">
        <v>1</v>
      </c>
      <c r="F251" s="254" t="s">
        <v>161</v>
      </c>
      <c r="G251" s="251"/>
      <c r="H251" s="253" t="s">
        <v>1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160</v>
      </c>
      <c r="AU251" s="260" t="s">
        <v>158</v>
      </c>
      <c r="AV251" s="13" t="s">
        <v>87</v>
      </c>
      <c r="AW251" s="13" t="s">
        <v>35</v>
      </c>
      <c r="AX251" s="13" t="s">
        <v>79</v>
      </c>
      <c r="AY251" s="260" t="s">
        <v>150</v>
      </c>
    </row>
    <row r="252" spans="1:51" s="14" customFormat="1" ht="12">
      <c r="A252" s="14"/>
      <c r="B252" s="261"/>
      <c r="C252" s="262"/>
      <c r="D252" s="252" t="s">
        <v>160</v>
      </c>
      <c r="E252" s="263" t="s">
        <v>1</v>
      </c>
      <c r="F252" s="264" t="s">
        <v>172</v>
      </c>
      <c r="G252" s="262"/>
      <c r="H252" s="265">
        <v>1.8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1" t="s">
        <v>160</v>
      </c>
      <c r="AU252" s="271" t="s">
        <v>158</v>
      </c>
      <c r="AV252" s="14" t="s">
        <v>158</v>
      </c>
      <c r="AW252" s="14" t="s">
        <v>35</v>
      </c>
      <c r="AX252" s="14" t="s">
        <v>87</v>
      </c>
      <c r="AY252" s="271" t="s">
        <v>150</v>
      </c>
    </row>
    <row r="253" spans="1:65" s="2" customFormat="1" ht="21.75" customHeight="1">
      <c r="A253" s="38"/>
      <c r="B253" s="39"/>
      <c r="C253" s="236" t="s">
        <v>281</v>
      </c>
      <c r="D253" s="236" t="s">
        <v>153</v>
      </c>
      <c r="E253" s="237" t="s">
        <v>282</v>
      </c>
      <c r="F253" s="238" t="s">
        <v>283</v>
      </c>
      <c r="G253" s="239" t="s">
        <v>226</v>
      </c>
      <c r="H253" s="240">
        <v>1.25</v>
      </c>
      <c r="I253" s="241"/>
      <c r="J253" s="242">
        <f>ROUND(I253*H253,2)</f>
        <v>0</v>
      </c>
      <c r="K253" s="243"/>
      <c r="L253" s="44"/>
      <c r="M253" s="244" t="s">
        <v>1</v>
      </c>
      <c r="N253" s="245" t="s">
        <v>45</v>
      </c>
      <c r="O253" s="91"/>
      <c r="P253" s="246">
        <f>O253*H253</f>
        <v>0</v>
      </c>
      <c r="Q253" s="246">
        <v>0</v>
      </c>
      <c r="R253" s="246">
        <f>Q253*H253</f>
        <v>0</v>
      </c>
      <c r="S253" s="246">
        <v>0.042</v>
      </c>
      <c r="T253" s="247">
        <f>S253*H253</f>
        <v>0.052500000000000005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157</v>
      </c>
      <c r="AT253" s="248" t="s">
        <v>153</v>
      </c>
      <c r="AU253" s="248" t="s">
        <v>158</v>
      </c>
      <c r="AY253" s="17" t="s">
        <v>150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158</v>
      </c>
      <c r="BK253" s="249">
        <f>ROUND(I253*H253,2)</f>
        <v>0</v>
      </c>
      <c r="BL253" s="17" t="s">
        <v>157</v>
      </c>
      <c r="BM253" s="248" t="s">
        <v>284</v>
      </c>
    </row>
    <row r="254" spans="1:51" s="13" customFormat="1" ht="12">
      <c r="A254" s="13"/>
      <c r="B254" s="250"/>
      <c r="C254" s="251"/>
      <c r="D254" s="252" t="s">
        <v>160</v>
      </c>
      <c r="E254" s="253" t="s">
        <v>1</v>
      </c>
      <c r="F254" s="254" t="s">
        <v>161</v>
      </c>
      <c r="G254" s="251"/>
      <c r="H254" s="253" t="s">
        <v>1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160</v>
      </c>
      <c r="AU254" s="260" t="s">
        <v>158</v>
      </c>
      <c r="AV254" s="13" t="s">
        <v>87</v>
      </c>
      <c r="AW254" s="13" t="s">
        <v>35</v>
      </c>
      <c r="AX254" s="13" t="s">
        <v>79</v>
      </c>
      <c r="AY254" s="260" t="s">
        <v>150</v>
      </c>
    </row>
    <row r="255" spans="1:51" s="14" customFormat="1" ht="12">
      <c r="A255" s="14"/>
      <c r="B255" s="261"/>
      <c r="C255" s="262"/>
      <c r="D255" s="252" t="s">
        <v>160</v>
      </c>
      <c r="E255" s="263" t="s">
        <v>1</v>
      </c>
      <c r="F255" s="264" t="s">
        <v>285</v>
      </c>
      <c r="G255" s="262"/>
      <c r="H255" s="265">
        <v>1.25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160</v>
      </c>
      <c r="AU255" s="271" t="s">
        <v>158</v>
      </c>
      <c r="AV255" s="14" t="s">
        <v>158</v>
      </c>
      <c r="AW255" s="14" t="s">
        <v>35</v>
      </c>
      <c r="AX255" s="14" t="s">
        <v>87</v>
      </c>
      <c r="AY255" s="271" t="s">
        <v>150</v>
      </c>
    </row>
    <row r="256" spans="1:65" s="2" customFormat="1" ht="21.75" customHeight="1">
      <c r="A256" s="38"/>
      <c r="B256" s="39"/>
      <c r="C256" s="236" t="s">
        <v>286</v>
      </c>
      <c r="D256" s="236" t="s">
        <v>153</v>
      </c>
      <c r="E256" s="237" t="s">
        <v>287</v>
      </c>
      <c r="F256" s="238" t="s">
        <v>288</v>
      </c>
      <c r="G256" s="239" t="s">
        <v>268</v>
      </c>
      <c r="H256" s="240">
        <v>0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45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157</v>
      </c>
      <c r="AT256" s="248" t="s">
        <v>153</v>
      </c>
      <c r="AU256" s="248" t="s">
        <v>158</v>
      </c>
      <c r="AY256" s="17" t="s">
        <v>150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158</v>
      </c>
      <c r="BK256" s="249">
        <f>ROUND(I256*H256,2)</f>
        <v>0</v>
      </c>
      <c r="BL256" s="17" t="s">
        <v>157</v>
      </c>
      <c r="BM256" s="248" t="s">
        <v>289</v>
      </c>
    </row>
    <row r="257" spans="1:65" s="2" customFormat="1" ht="21.75" customHeight="1">
      <c r="A257" s="38"/>
      <c r="B257" s="39"/>
      <c r="C257" s="236" t="s">
        <v>290</v>
      </c>
      <c r="D257" s="236" t="s">
        <v>153</v>
      </c>
      <c r="E257" s="237" t="s">
        <v>291</v>
      </c>
      <c r="F257" s="238" t="s">
        <v>292</v>
      </c>
      <c r="G257" s="239" t="s">
        <v>268</v>
      </c>
      <c r="H257" s="240">
        <v>0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45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157</v>
      </c>
      <c r="AT257" s="248" t="s">
        <v>153</v>
      </c>
      <c r="AU257" s="248" t="s">
        <v>158</v>
      </c>
      <c r="AY257" s="17" t="s">
        <v>150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158</v>
      </c>
      <c r="BK257" s="249">
        <f>ROUND(I257*H257,2)</f>
        <v>0</v>
      </c>
      <c r="BL257" s="17" t="s">
        <v>157</v>
      </c>
      <c r="BM257" s="248" t="s">
        <v>293</v>
      </c>
    </row>
    <row r="258" spans="1:65" s="2" customFormat="1" ht="16.5" customHeight="1">
      <c r="A258" s="38"/>
      <c r="B258" s="39"/>
      <c r="C258" s="236" t="s">
        <v>7</v>
      </c>
      <c r="D258" s="236" t="s">
        <v>153</v>
      </c>
      <c r="E258" s="237" t="s">
        <v>294</v>
      </c>
      <c r="F258" s="238" t="s">
        <v>295</v>
      </c>
      <c r="G258" s="239" t="s">
        <v>169</v>
      </c>
      <c r="H258" s="240">
        <v>3.978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45</v>
      </c>
      <c r="O258" s="91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157</v>
      </c>
      <c r="AT258" s="248" t="s">
        <v>153</v>
      </c>
      <c r="AU258" s="248" t="s">
        <v>158</v>
      </c>
      <c r="AY258" s="17" t="s">
        <v>150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158</v>
      </c>
      <c r="BK258" s="249">
        <f>ROUND(I258*H258,2)</f>
        <v>0</v>
      </c>
      <c r="BL258" s="17" t="s">
        <v>157</v>
      </c>
      <c r="BM258" s="248" t="s">
        <v>296</v>
      </c>
    </row>
    <row r="259" spans="1:51" s="14" customFormat="1" ht="12">
      <c r="A259" s="14"/>
      <c r="B259" s="261"/>
      <c r="C259" s="262"/>
      <c r="D259" s="252" t="s">
        <v>160</v>
      </c>
      <c r="E259" s="263" t="s">
        <v>1</v>
      </c>
      <c r="F259" s="264" t="s">
        <v>297</v>
      </c>
      <c r="G259" s="262"/>
      <c r="H259" s="265">
        <v>3.978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160</v>
      </c>
      <c r="AU259" s="271" t="s">
        <v>158</v>
      </c>
      <c r="AV259" s="14" t="s">
        <v>158</v>
      </c>
      <c r="AW259" s="14" t="s">
        <v>35</v>
      </c>
      <c r="AX259" s="14" t="s">
        <v>87</v>
      </c>
      <c r="AY259" s="271" t="s">
        <v>150</v>
      </c>
    </row>
    <row r="260" spans="1:65" s="2" customFormat="1" ht="16.5" customHeight="1">
      <c r="A260" s="38"/>
      <c r="B260" s="39"/>
      <c r="C260" s="236" t="s">
        <v>298</v>
      </c>
      <c r="D260" s="236" t="s">
        <v>153</v>
      </c>
      <c r="E260" s="237" t="s">
        <v>299</v>
      </c>
      <c r="F260" s="238" t="s">
        <v>300</v>
      </c>
      <c r="G260" s="239" t="s">
        <v>156</v>
      </c>
      <c r="H260" s="240">
        <v>1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45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157</v>
      </c>
      <c r="AT260" s="248" t="s">
        <v>153</v>
      </c>
      <c r="AU260" s="248" t="s">
        <v>158</v>
      </c>
      <c r="AY260" s="17" t="s">
        <v>150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158</v>
      </c>
      <c r="BK260" s="249">
        <f>ROUND(I260*H260,2)</f>
        <v>0</v>
      </c>
      <c r="BL260" s="17" t="s">
        <v>157</v>
      </c>
      <c r="BM260" s="248" t="s">
        <v>301</v>
      </c>
    </row>
    <row r="261" spans="1:65" s="2" customFormat="1" ht="21.75" customHeight="1">
      <c r="A261" s="38"/>
      <c r="B261" s="39"/>
      <c r="C261" s="236" t="s">
        <v>302</v>
      </c>
      <c r="D261" s="236" t="s">
        <v>153</v>
      </c>
      <c r="E261" s="237" t="s">
        <v>303</v>
      </c>
      <c r="F261" s="238" t="s">
        <v>304</v>
      </c>
      <c r="G261" s="239" t="s">
        <v>169</v>
      </c>
      <c r="H261" s="240">
        <v>18.018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45</v>
      </c>
      <c r="O261" s="91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157</v>
      </c>
      <c r="AT261" s="248" t="s">
        <v>153</v>
      </c>
      <c r="AU261" s="248" t="s">
        <v>158</v>
      </c>
      <c r="AY261" s="17" t="s">
        <v>150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158</v>
      </c>
      <c r="BK261" s="249">
        <f>ROUND(I261*H261,2)</f>
        <v>0</v>
      </c>
      <c r="BL261" s="17" t="s">
        <v>157</v>
      </c>
      <c r="BM261" s="248" t="s">
        <v>305</v>
      </c>
    </row>
    <row r="262" spans="1:51" s="13" customFormat="1" ht="12">
      <c r="A262" s="13"/>
      <c r="B262" s="250"/>
      <c r="C262" s="251"/>
      <c r="D262" s="252" t="s">
        <v>160</v>
      </c>
      <c r="E262" s="253" t="s">
        <v>1</v>
      </c>
      <c r="F262" s="254" t="s">
        <v>184</v>
      </c>
      <c r="G262" s="251"/>
      <c r="H262" s="253" t="s">
        <v>1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160</v>
      </c>
      <c r="AU262" s="260" t="s">
        <v>158</v>
      </c>
      <c r="AV262" s="13" t="s">
        <v>87</v>
      </c>
      <c r="AW262" s="13" t="s">
        <v>35</v>
      </c>
      <c r="AX262" s="13" t="s">
        <v>79</v>
      </c>
      <c r="AY262" s="260" t="s">
        <v>150</v>
      </c>
    </row>
    <row r="263" spans="1:51" s="14" customFormat="1" ht="12">
      <c r="A263" s="14"/>
      <c r="B263" s="261"/>
      <c r="C263" s="262"/>
      <c r="D263" s="252" t="s">
        <v>160</v>
      </c>
      <c r="E263" s="263" t="s">
        <v>1</v>
      </c>
      <c r="F263" s="264" t="s">
        <v>306</v>
      </c>
      <c r="G263" s="262"/>
      <c r="H263" s="265">
        <v>3.41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1" t="s">
        <v>160</v>
      </c>
      <c r="AU263" s="271" t="s">
        <v>158</v>
      </c>
      <c r="AV263" s="14" t="s">
        <v>158</v>
      </c>
      <c r="AW263" s="14" t="s">
        <v>35</v>
      </c>
      <c r="AX263" s="14" t="s">
        <v>79</v>
      </c>
      <c r="AY263" s="271" t="s">
        <v>150</v>
      </c>
    </row>
    <row r="264" spans="1:51" s="13" customFormat="1" ht="12">
      <c r="A264" s="13"/>
      <c r="B264" s="250"/>
      <c r="C264" s="251"/>
      <c r="D264" s="252" t="s">
        <v>160</v>
      </c>
      <c r="E264" s="253" t="s">
        <v>1</v>
      </c>
      <c r="F264" s="254" t="s">
        <v>209</v>
      </c>
      <c r="G264" s="251"/>
      <c r="H264" s="253" t="s">
        <v>1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160</v>
      </c>
      <c r="AU264" s="260" t="s">
        <v>158</v>
      </c>
      <c r="AV264" s="13" t="s">
        <v>87</v>
      </c>
      <c r="AW264" s="13" t="s">
        <v>35</v>
      </c>
      <c r="AX264" s="13" t="s">
        <v>79</v>
      </c>
      <c r="AY264" s="260" t="s">
        <v>150</v>
      </c>
    </row>
    <row r="265" spans="1:51" s="14" customFormat="1" ht="12">
      <c r="A265" s="14"/>
      <c r="B265" s="261"/>
      <c r="C265" s="262"/>
      <c r="D265" s="252" t="s">
        <v>160</v>
      </c>
      <c r="E265" s="263" t="s">
        <v>1</v>
      </c>
      <c r="F265" s="264" t="s">
        <v>307</v>
      </c>
      <c r="G265" s="262"/>
      <c r="H265" s="265">
        <v>5.346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160</v>
      </c>
      <c r="AU265" s="271" t="s">
        <v>158</v>
      </c>
      <c r="AV265" s="14" t="s">
        <v>158</v>
      </c>
      <c r="AW265" s="14" t="s">
        <v>35</v>
      </c>
      <c r="AX265" s="14" t="s">
        <v>79</v>
      </c>
      <c r="AY265" s="271" t="s">
        <v>150</v>
      </c>
    </row>
    <row r="266" spans="1:51" s="13" customFormat="1" ht="12">
      <c r="A266" s="13"/>
      <c r="B266" s="250"/>
      <c r="C266" s="251"/>
      <c r="D266" s="252" t="s">
        <v>160</v>
      </c>
      <c r="E266" s="253" t="s">
        <v>1</v>
      </c>
      <c r="F266" s="254" t="s">
        <v>213</v>
      </c>
      <c r="G266" s="251"/>
      <c r="H266" s="253" t="s">
        <v>1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160</v>
      </c>
      <c r="AU266" s="260" t="s">
        <v>158</v>
      </c>
      <c r="AV266" s="13" t="s">
        <v>87</v>
      </c>
      <c r="AW266" s="13" t="s">
        <v>35</v>
      </c>
      <c r="AX266" s="13" t="s">
        <v>79</v>
      </c>
      <c r="AY266" s="260" t="s">
        <v>150</v>
      </c>
    </row>
    <row r="267" spans="1:51" s="14" customFormat="1" ht="12">
      <c r="A267" s="14"/>
      <c r="B267" s="261"/>
      <c r="C267" s="262"/>
      <c r="D267" s="252" t="s">
        <v>160</v>
      </c>
      <c r="E267" s="263" t="s">
        <v>1</v>
      </c>
      <c r="F267" s="264" t="s">
        <v>308</v>
      </c>
      <c r="G267" s="262"/>
      <c r="H267" s="265">
        <v>9.262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160</v>
      </c>
      <c r="AU267" s="271" t="s">
        <v>158</v>
      </c>
      <c r="AV267" s="14" t="s">
        <v>158</v>
      </c>
      <c r="AW267" s="14" t="s">
        <v>35</v>
      </c>
      <c r="AX267" s="14" t="s">
        <v>79</v>
      </c>
      <c r="AY267" s="271" t="s">
        <v>150</v>
      </c>
    </row>
    <row r="268" spans="1:51" s="15" customFormat="1" ht="12">
      <c r="A268" s="15"/>
      <c r="B268" s="283"/>
      <c r="C268" s="284"/>
      <c r="D268" s="252" t="s">
        <v>160</v>
      </c>
      <c r="E268" s="285" t="s">
        <v>1</v>
      </c>
      <c r="F268" s="286" t="s">
        <v>194</v>
      </c>
      <c r="G268" s="284"/>
      <c r="H268" s="287">
        <v>18.018</v>
      </c>
      <c r="I268" s="288"/>
      <c r="J268" s="284"/>
      <c r="K268" s="284"/>
      <c r="L268" s="289"/>
      <c r="M268" s="290"/>
      <c r="N268" s="291"/>
      <c r="O268" s="291"/>
      <c r="P268" s="291"/>
      <c r="Q268" s="291"/>
      <c r="R268" s="291"/>
      <c r="S268" s="291"/>
      <c r="T268" s="29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3" t="s">
        <v>160</v>
      </c>
      <c r="AU268" s="293" t="s">
        <v>158</v>
      </c>
      <c r="AV268" s="15" t="s">
        <v>157</v>
      </c>
      <c r="AW268" s="15" t="s">
        <v>35</v>
      </c>
      <c r="AX268" s="15" t="s">
        <v>87</v>
      </c>
      <c r="AY268" s="293" t="s">
        <v>150</v>
      </c>
    </row>
    <row r="269" spans="1:65" s="2" customFormat="1" ht="21.75" customHeight="1">
      <c r="A269" s="38"/>
      <c r="B269" s="39"/>
      <c r="C269" s="236" t="s">
        <v>309</v>
      </c>
      <c r="D269" s="236" t="s">
        <v>153</v>
      </c>
      <c r="E269" s="237" t="s">
        <v>310</v>
      </c>
      <c r="F269" s="238" t="s">
        <v>311</v>
      </c>
      <c r="G269" s="239" t="s">
        <v>156</v>
      </c>
      <c r="H269" s="240">
        <v>1</v>
      </c>
      <c r="I269" s="241"/>
      <c r="J269" s="242">
        <f>ROUND(I269*H269,2)</f>
        <v>0</v>
      </c>
      <c r="K269" s="243"/>
      <c r="L269" s="44"/>
      <c r="M269" s="244" t="s">
        <v>1</v>
      </c>
      <c r="N269" s="245" t="s">
        <v>45</v>
      </c>
      <c r="O269" s="91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157</v>
      </c>
      <c r="AT269" s="248" t="s">
        <v>153</v>
      </c>
      <c r="AU269" s="248" t="s">
        <v>158</v>
      </c>
      <c r="AY269" s="17" t="s">
        <v>150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7" t="s">
        <v>158</v>
      </c>
      <c r="BK269" s="249">
        <f>ROUND(I269*H269,2)</f>
        <v>0</v>
      </c>
      <c r="BL269" s="17" t="s">
        <v>157</v>
      </c>
      <c r="BM269" s="248" t="s">
        <v>312</v>
      </c>
    </row>
    <row r="270" spans="1:65" s="2" customFormat="1" ht="16.5" customHeight="1">
      <c r="A270" s="38"/>
      <c r="B270" s="39"/>
      <c r="C270" s="236" t="s">
        <v>313</v>
      </c>
      <c r="D270" s="236" t="s">
        <v>153</v>
      </c>
      <c r="E270" s="237" t="s">
        <v>314</v>
      </c>
      <c r="F270" s="238" t="s">
        <v>315</v>
      </c>
      <c r="G270" s="239" t="s">
        <v>156</v>
      </c>
      <c r="H270" s="240">
        <v>1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45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157</v>
      </c>
      <c r="AT270" s="248" t="s">
        <v>153</v>
      </c>
      <c r="AU270" s="248" t="s">
        <v>158</v>
      </c>
      <c r="AY270" s="17" t="s">
        <v>150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158</v>
      </c>
      <c r="BK270" s="249">
        <f>ROUND(I270*H270,2)</f>
        <v>0</v>
      </c>
      <c r="BL270" s="17" t="s">
        <v>157</v>
      </c>
      <c r="BM270" s="248" t="s">
        <v>316</v>
      </c>
    </row>
    <row r="271" spans="1:65" s="2" customFormat="1" ht="16.5" customHeight="1">
      <c r="A271" s="38"/>
      <c r="B271" s="39"/>
      <c r="C271" s="236" t="s">
        <v>317</v>
      </c>
      <c r="D271" s="236" t="s">
        <v>153</v>
      </c>
      <c r="E271" s="237" t="s">
        <v>318</v>
      </c>
      <c r="F271" s="238" t="s">
        <v>319</v>
      </c>
      <c r="G271" s="239" t="s">
        <v>268</v>
      </c>
      <c r="H271" s="240">
        <v>1</v>
      </c>
      <c r="I271" s="241"/>
      <c r="J271" s="242">
        <f>ROUND(I271*H271,2)</f>
        <v>0</v>
      </c>
      <c r="K271" s="243"/>
      <c r="L271" s="44"/>
      <c r="M271" s="244" t="s">
        <v>1</v>
      </c>
      <c r="N271" s="245" t="s">
        <v>45</v>
      </c>
      <c r="O271" s="91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157</v>
      </c>
      <c r="AT271" s="248" t="s">
        <v>153</v>
      </c>
      <c r="AU271" s="248" t="s">
        <v>158</v>
      </c>
      <c r="AY271" s="17" t="s">
        <v>150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158</v>
      </c>
      <c r="BK271" s="249">
        <f>ROUND(I271*H271,2)</f>
        <v>0</v>
      </c>
      <c r="BL271" s="17" t="s">
        <v>157</v>
      </c>
      <c r="BM271" s="248" t="s">
        <v>320</v>
      </c>
    </row>
    <row r="272" spans="1:51" s="13" customFormat="1" ht="12">
      <c r="A272" s="13"/>
      <c r="B272" s="250"/>
      <c r="C272" s="251"/>
      <c r="D272" s="252" t="s">
        <v>160</v>
      </c>
      <c r="E272" s="253" t="s">
        <v>1</v>
      </c>
      <c r="F272" s="254" t="s">
        <v>321</v>
      </c>
      <c r="G272" s="251"/>
      <c r="H272" s="253" t="s">
        <v>1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160</v>
      </c>
      <c r="AU272" s="260" t="s">
        <v>158</v>
      </c>
      <c r="AV272" s="13" t="s">
        <v>87</v>
      </c>
      <c r="AW272" s="13" t="s">
        <v>35</v>
      </c>
      <c r="AX272" s="13" t="s">
        <v>79</v>
      </c>
      <c r="AY272" s="260" t="s">
        <v>150</v>
      </c>
    </row>
    <row r="273" spans="1:51" s="13" customFormat="1" ht="12">
      <c r="A273" s="13"/>
      <c r="B273" s="250"/>
      <c r="C273" s="251"/>
      <c r="D273" s="252" t="s">
        <v>160</v>
      </c>
      <c r="E273" s="253" t="s">
        <v>1</v>
      </c>
      <c r="F273" s="254" t="s">
        <v>322</v>
      </c>
      <c r="G273" s="251"/>
      <c r="H273" s="253" t="s">
        <v>1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160</v>
      </c>
      <c r="AU273" s="260" t="s">
        <v>158</v>
      </c>
      <c r="AV273" s="13" t="s">
        <v>87</v>
      </c>
      <c r="AW273" s="13" t="s">
        <v>35</v>
      </c>
      <c r="AX273" s="13" t="s">
        <v>79</v>
      </c>
      <c r="AY273" s="260" t="s">
        <v>150</v>
      </c>
    </row>
    <row r="274" spans="1:51" s="13" customFormat="1" ht="12">
      <c r="A274" s="13"/>
      <c r="B274" s="250"/>
      <c r="C274" s="251"/>
      <c r="D274" s="252" t="s">
        <v>160</v>
      </c>
      <c r="E274" s="253" t="s">
        <v>1</v>
      </c>
      <c r="F274" s="254" t="s">
        <v>323</v>
      </c>
      <c r="G274" s="251"/>
      <c r="H274" s="253" t="s">
        <v>1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160</v>
      </c>
      <c r="AU274" s="260" t="s">
        <v>158</v>
      </c>
      <c r="AV274" s="13" t="s">
        <v>87</v>
      </c>
      <c r="AW274" s="13" t="s">
        <v>35</v>
      </c>
      <c r="AX274" s="13" t="s">
        <v>79</v>
      </c>
      <c r="AY274" s="260" t="s">
        <v>150</v>
      </c>
    </row>
    <row r="275" spans="1:51" s="13" customFormat="1" ht="12">
      <c r="A275" s="13"/>
      <c r="B275" s="250"/>
      <c r="C275" s="251"/>
      <c r="D275" s="252" t="s">
        <v>160</v>
      </c>
      <c r="E275" s="253" t="s">
        <v>1</v>
      </c>
      <c r="F275" s="254" t="s">
        <v>324</v>
      </c>
      <c r="G275" s="251"/>
      <c r="H275" s="253" t="s">
        <v>1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160</v>
      </c>
      <c r="AU275" s="260" t="s">
        <v>158</v>
      </c>
      <c r="AV275" s="13" t="s">
        <v>87</v>
      </c>
      <c r="AW275" s="13" t="s">
        <v>35</v>
      </c>
      <c r="AX275" s="13" t="s">
        <v>79</v>
      </c>
      <c r="AY275" s="260" t="s">
        <v>150</v>
      </c>
    </row>
    <row r="276" spans="1:51" s="13" customFormat="1" ht="12">
      <c r="A276" s="13"/>
      <c r="B276" s="250"/>
      <c r="C276" s="251"/>
      <c r="D276" s="252" t="s">
        <v>160</v>
      </c>
      <c r="E276" s="253" t="s">
        <v>1</v>
      </c>
      <c r="F276" s="254" t="s">
        <v>325</v>
      </c>
      <c r="G276" s="251"/>
      <c r="H276" s="253" t="s">
        <v>1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160</v>
      </c>
      <c r="AU276" s="260" t="s">
        <v>158</v>
      </c>
      <c r="AV276" s="13" t="s">
        <v>87</v>
      </c>
      <c r="AW276" s="13" t="s">
        <v>35</v>
      </c>
      <c r="AX276" s="13" t="s">
        <v>79</v>
      </c>
      <c r="AY276" s="260" t="s">
        <v>150</v>
      </c>
    </row>
    <row r="277" spans="1:51" s="13" customFormat="1" ht="12">
      <c r="A277" s="13"/>
      <c r="B277" s="250"/>
      <c r="C277" s="251"/>
      <c r="D277" s="252" t="s">
        <v>160</v>
      </c>
      <c r="E277" s="253" t="s">
        <v>1</v>
      </c>
      <c r="F277" s="254" t="s">
        <v>326</v>
      </c>
      <c r="G277" s="251"/>
      <c r="H277" s="253" t="s">
        <v>1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160</v>
      </c>
      <c r="AU277" s="260" t="s">
        <v>158</v>
      </c>
      <c r="AV277" s="13" t="s">
        <v>87</v>
      </c>
      <c r="AW277" s="13" t="s">
        <v>35</v>
      </c>
      <c r="AX277" s="13" t="s">
        <v>79</v>
      </c>
      <c r="AY277" s="260" t="s">
        <v>150</v>
      </c>
    </row>
    <row r="278" spans="1:51" s="14" customFormat="1" ht="12">
      <c r="A278" s="14"/>
      <c r="B278" s="261"/>
      <c r="C278" s="262"/>
      <c r="D278" s="252" t="s">
        <v>160</v>
      </c>
      <c r="E278" s="263" t="s">
        <v>1</v>
      </c>
      <c r="F278" s="264" t="s">
        <v>87</v>
      </c>
      <c r="G278" s="262"/>
      <c r="H278" s="265">
        <v>1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1" t="s">
        <v>160</v>
      </c>
      <c r="AU278" s="271" t="s">
        <v>158</v>
      </c>
      <c r="AV278" s="14" t="s">
        <v>158</v>
      </c>
      <c r="AW278" s="14" t="s">
        <v>35</v>
      </c>
      <c r="AX278" s="14" t="s">
        <v>87</v>
      </c>
      <c r="AY278" s="271" t="s">
        <v>150</v>
      </c>
    </row>
    <row r="279" spans="1:63" s="12" customFormat="1" ht="22.8" customHeight="1">
      <c r="A279" s="12"/>
      <c r="B279" s="220"/>
      <c r="C279" s="221"/>
      <c r="D279" s="222" t="s">
        <v>78</v>
      </c>
      <c r="E279" s="234" t="s">
        <v>327</v>
      </c>
      <c r="F279" s="234" t="s">
        <v>328</v>
      </c>
      <c r="G279" s="221"/>
      <c r="H279" s="221"/>
      <c r="I279" s="224"/>
      <c r="J279" s="235">
        <f>BK279</f>
        <v>0</v>
      </c>
      <c r="K279" s="221"/>
      <c r="L279" s="226"/>
      <c r="M279" s="227"/>
      <c r="N279" s="228"/>
      <c r="O279" s="228"/>
      <c r="P279" s="229">
        <f>SUM(P280:P287)</f>
        <v>0</v>
      </c>
      <c r="Q279" s="228"/>
      <c r="R279" s="229">
        <f>SUM(R280:R287)</f>
        <v>0</v>
      </c>
      <c r="S279" s="228"/>
      <c r="T279" s="230">
        <f>SUM(T280:T287)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1" t="s">
        <v>87</v>
      </c>
      <c r="AT279" s="232" t="s">
        <v>78</v>
      </c>
      <c r="AU279" s="232" t="s">
        <v>87</v>
      </c>
      <c r="AY279" s="231" t="s">
        <v>150</v>
      </c>
      <c r="BK279" s="233">
        <f>SUM(BK280:BK287)</f>
        <v>0</v>
      </c>
    </row>
    <row r="280" spans="1:65" s="2" customFormat="1" ht="21.75" customHeight="1">
      <c r="A280" s="38"/>
      <c r="B280" s="39"/>
      <c r="C280" s="236" t="s">
        <v>329</v>
      </c>
      <c r="D280" s="236" t="s">
        <v>153</v>
      </c>
      <c r="E280" s="237" t="s">
        <v>330</v>
      </c>
      <c r="F280" s="238" t="s">
        <v>331</v>
      </c>
      <c r="G280" s="239" t="s">
        <v>332</v>
      </c>
      <c r="H280" s="240">
        <v>0.943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45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157</v>
      </c>
      <c r="AT280" s="248" t="s">
        <v>153</v>
      </c>
      <c r="AU280" s="248" t="s">
        <v>158</v>
      </c>
      <c r="AY280" s="17" t="s">
        <v>150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158</v>
      </c>
      <c r="BK280" s="249">
        <f>ROUND(I280*H280,2)</f>
        <v>0</v>
      </c>
      <c r="BL280" s="17" t="s">
        <v>157</v>
      </c>
      <c r="BM280" s="248" t="s">
        <v>333</v>
      </c>
    </row>
    <row r="281" spans="1:65" s="2" customFormat="1" ht="21.75" customHeight="1">
      <c r="A281" s="38"/>
      <c r="B281" s="39"/>
      <c r="C281" s="236" t="s">
        <v>334</v>
      </c>
      <c r="D281" s="236" t="s">
        <v>153</v>
      </c>
      <c r="E281" s="237" t="s">
        <v>335</v>
      </c>
      <c r="F281" s="238" t="s">
        <v>336</v>
      </c>
      <c r="G281" s="239" t="s">
        <v>332</v>
      </c>
      <c r="H281" s="240">
        <v>0.943</v>
      </c>
      <c r="I281" s="241"/>
      <c r="J281" s="242">
        <f>ROUND(I281*H281,2)</f>
        <v>0</v>
      </c>
      <c r="K281" s="243"/>
      <c r="L281" s="44"/>
      <c r="M281" s="244" t="s">
        <v>1</v>
      </c>
      <c r="N281" s="245" t="s">
        <v>45</v>
      </c>
      <c r="O281" s="91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157</v>
      </c>
      <c r="AT281" s="248" t="s">
        <v>153</v>
      </c>
      <c r="AU281" s="248" t="s">
        <v>158</v>
      </c>
      <c r="AY281" s="17" t="s">
        <v>150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158</v>
      </c>
      <c r="BK281" s="249">
        <f>ROUND(I281*H281,2)</f>
        <v>0</v>
      </c>
      <c r="BL281" s="17" t="s">
        <v>157</v>
      </c>
      <c r="BM281" s="248" t="s">
        <v>337</v>
      </c>
    </row>
    <row r="282" spans="1:65" s="2" customFormat="1" ht="21.75" customHeight="1">
      <c r="A282" s="38"/>
      <c r="B282" s="39"/>
      <c r="C282" s="236" t="s">
        <v>338</v>
      </c>
      <c r="D282" s="236" t="s">
        <v>153</v>
      </c>
      <c r="E282" s="237" t="s">
        <v>339</v>
      </c>
      <c r="F282" s="238" t="s">
        <v>340</v>
      </c>
      <c r="G282" s="239" t="s">
        <v>332</v>
      </c>
      <c r="H282" s="240">
        <v>4.715</v>
      </c>
      <c r="I282" s="241"/>
      <c r="J282" s="242">
        <f>ROUND(I282*H282,2)</f>
        <v>0</v>
      </c>
      <c r="K282" s="243"/>
      <c r="L282" s="44"/>
      <c r="M282" s="244" t="s">
        <v>1</v>
      </c>
      <c r="N282" s="245" t="s">
        <v>45</v>
      </c>
      <c r="O282" s="91"/>
      <c r="P282" s="246">
        <f>O282*H282</f>
        <v>0</v>
      </c>
      <c r="Q282" s="246">
        <v>0</v>
      </c>
      <c r="R282" s="246">
        <f>Q282*H282</f>
        <v>0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157</v>
      </c>
      <c r="AT282" s="248" t="s">
        <v>153</v>
      </c>
      <c r="AU282" s="248" t="s">
        <v>158</v>
      </c>
      <c r="AY282" s="17" t="s">
        <v>150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158</v>
      </c>
      <c r="BK282" s="249">
        <f>ROUND(I282*H282,2)</f>
        <v>0</v>
      </c>
      <c r="BL282" s="17" t="s">
        <v>157</v>
      </c>
      <c r="BM282" s="248" t="s">
        <v>341</v>
      </c>
    </row>
    <row r="283" spans="1:51" s="14" customFormat="1" ht="12">
      <c r="A283" s="14"/>
      <c r="B283" s="261"/>
      <c r="C283" s="262"/>
      <c r="D283" s="252" t="s">
        <v>160</v>
      </c>
      <c r="E283" s="262"/>
      <c r="F283" s="264" t="s">
        <v>342</v>
      </c>
      <c r="G283" s="262"/>
      <c r="H283" s="265">
        <v>4.715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160</v>
      </c>
      <c r="AU283" s="271" t="s">
        <v>158</v>
      </c>
      <c r="AV283" s="14" t="s">
        <v>158</v>
      </c>
      <c r="AW283" s="14" t="s">
        <v>4</v>
      </c>
      <c r="AX283" s="14" t="s">
        <v>87</v>
      </c>
      <c r="AY283" s="271" t="s">
        <v>150</v>
      </c>
    </row>
    <row r="284" spans="1:65" s="2" customFormat="1" ht="21.75" customHeight="1">
      <c r="A284" s="38"/>
      <c r="B284" s="39"/>
      <c r="C284" s="236" t="s">
        <v>343</v>
      </c>
      <c r="D284" s="236" t="s">
        <v>153</v>
      </c>
      <c r="E284" s="237" t="s">
        <v>344</v>
      </c>
      <c r="F284" s="238" t="s">
        <v>345</v>
      </c>
      <c r="G284" s="239" t="s">
        <v>332</v>
      </c>
      <c r="H284" s="240">
        <v>0.6</v>
      </c>
      <c r="I284" s="241"/>
      <c r="J284" s="242">
        <f>ROUND(I284*H284,2)</f>
        <v>0</v>
      </c>
      <c r="K284" s="243"/>
      <c r="L284" s="44"/>
      <c r="M284" s="244" t="s">
        <v>1</v>
      </c>
      <c r="N284" s="245" t="s">
        <v>45</v>
      </c>
      <c r="O284" s="91"/>
      <c r="P284" s="246">
        <f>O284*H284</f>
        <v>0</v>
      </c>
      <c r="Q284" s="246">
        <v>0</v>
      </c>
      <c r="R284" s="246">
        <f>Q284*H284</f>
        <v>0</v>
      </c>
      <c r="S284" s="246">
        <v>0</v>
      </c>
      <c r="T284" s="24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8" t="s">
        <v>157</v>
      </c>
      <c r="AT284" s="248" t="s">
        <v>153</v>
      </c>
      <c r="AU284" s="248" t="s">
        <v>158</v>
      </c>
      <c r="AY284" s="17" t="s">
        <v>150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7" t="s">
        <v>158</v>
      </c>
      <c r="BK284" s="249">
        <f>ROUND(I284*H284,2)</f>
        <v>0</v>
      </c>
      <c r="BL284" s="17" t="s">
        <v>157</v>
      </c>
      <c r="BM284" s="248" t="s">
        <v>346</v>
      </c>
    </row>
    <row r="285" spans="1:65" s="2" customFormat="1" ht="21.75" customHeight="1">
      <c r="A285" s="38"/>
      <c r="B285" s="39"/>
      <c r="C285" s="236" t="s">
        <v>347</v>
      </c>
      <c r="D285" s="236" t="s">
        <v>153</v>
      </c>
      <c r="E285" s="237" t="s">
        <v>348</v>
      </c>
      <c r="F285" s="238" t="s">
        <v>349</v>
      </c>
      <c r="G285" s="239" t="s">
        <v>332</v>
      </c>
      <c r="H285" s="240">
        <v>0.187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45</v>
      </c>
      <c r="O285" s="91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157</v>
      </c>
      <c r="AT285" s="248" t="s">
        <v>153</v>
      </c>
      <c r="AU285" s="248" t="s">
        <v>158</v>
      </c>
      <c r="AY285" s="17" t="s">
        <v>150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158</v>
      </c>
      <c r="BK285" s="249">
        <f>ROUND(I285*H285,2)</f>
        <v>0</v>
      </c>
      <c r="BL285" s="17" t="s">
        <v>157</v>
      </c>
      <c r="BM285" s="248" t="s">
        <v>350</v>
      </c>
    </row>
    <row r="286" spans="1:65" s="2" customFormat="1" ht="21.75" customHeight="1">
      <c r="A286" s="38"/>
      <c r="B286" s="39"/>
      <c r="C286" s="236" t="s">
        <v>351</v>
      </c>
      <c r="D286" s="236" t="s">
        <v>153</v>
      </c>
      <c r="E286" s="237" t="s">
        <v>352</v>
      </c>
      <c r="F286" s="238" t="s">
        <v>353</v>
      </c>
      <c r="G286" s="239" t="s">
        <v>332</v>
      </c>
      <c r="H286" s="240">
        <v>0.156</v>
      </c>
      <c r="I286" s="241"/>
      <c r="J286" s="242">
        <f>ROUND(I286*H286,2)</f>
        <v>0</v>
      </c>
      <c r="K286" s="243"/>
      <c r="L286" s="44"/>
      <c r="M286" s="244" t="s">
        <v>1</v>
      </c>
      <c r="N286" s="245" t="s">
        <v>45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157</v>
      </c>
      <c r="AT286" s="248" t="s">
        <v>153</v>
      </c>
      <c r="AU286" s="248" t="s">
        <v>158</v>
      </c>
      <c r="AY286" s="17" t="s">
        <v>150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158</v>
      </c>
      <c r="BK286" s="249">
        <f>ROUND(I286*H286,2)</f>
        <v>0</v>
      </c>
      <c r="BL286" s="17" t="s">
        <v>157</v>
      </c>
      <c r="BM286" s="248" t="s">
        <v>354</v>
      </c>
    </row>
    <row r="287" spans="1:51" s="14" customFormat="1" ht="12">
      <c r="A287" s="14"/>
      <c r="B287" s="261"/>
      <c r="C287" s="262"/>
      <c r="D287" s="252" t="s">
        <v>160</v>
      </c>
      <c r="E287" s="263" t="s">
        <v>1</v>
      </c>
      <c r="F287" s="264" t="s">
        <v>355</v>
      </c>
      <c r="G287" s="262"/>
      <c r="H287" s="265">
        <v>0.156</v>
      </c>
      <c r="I287" s="266"/>
      <c r="J287" s="262"/>
      <c r="K287" s="262"/>
      <c r="L287" s="267"/>
      <c r="M287" s="268"/>
      <c r="N287" s="269"/>
      <c r="O287" s="269"/>
      <c r="P287" s="269"/>
      <c r="Q287" s="269"/>
      <c r="R287" s="269"/>
      <c r="S287" s="269"/>
      <c r="T287" s="27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1" t="s">
        <v>160</v>
      </c>
      <c r="AU287" s="271" t="s">
        <v>158</v>
      </c>
      <c r="AV287" s="14" t="s">
        <v>158</v>
      </c>
      <c r="AW287" s="14" t="s">
        <v>35</v>
      </c>
      <c r="AX287" s="14" t="s">
        <v>87</v>
      </c>
      <c r="AY287" s="271" t="s">
        <v>150</v>
      </c>
    </row>
    <row r="288" spans="1:63" s="12" customFormat="1" ht="22.8" customHeight="1">
      <c r="A288" s="12"/>
      <c r="B288" s="220"/>
      <c r="C288" s="221"/>
      <c r="D288" s="222" t="s">
        <v>78</v>
      </c>
      <c r="E288" s="234" t="s">
        <v>356</v>
      </c>
      <c r="F288" s="234" t="s">
        <v>357</v>
      </c>
      <c r="G288" s="221"/>
      <c r="H288" s="221"/>
      <c r="I288" s="224"/>
      <c r="J288" s="235">
        <f>BK288</f>
        <v>0</v>
      </c>
      <c r="K288" s="221"/>
      <c r="L288" s="226"/>
      <c r="M288" s="227"/>
      <c r="N288" s="228"/>
      <c r="O288" s="228"/>
      <c r="P288" s="229">
        <f>P289</f>
        <v>0</v>
      </c>
      <c r="Q288" s="228"/>
      <c r="R288" s="229">
        <f>R289</f>
        <v>0</v>
      </c>
      <c r="S288" s="228"/>
      <c r="T288" s="230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1" t="s">
        <v>87</v>
      </c>
      <c r="AT288" s="232" t="s">
        <v>78</v>
      </c>
      <c r="AU288" s="232" t="s">
        <v>87</v>
      </c>
      <c r="AY288" s="231" t="s">
        <v>150</v>
      </c>
      <c r="BK288" s="233">
        <f>BK289</f>
        <v>0</v>
      </c>
    </row>
    <row r="289" spans="1:65" s="2" customFormat="1" ht="16.5" customHeight="1">
      <c r="A289" s="38"/>
      <c r="B289" s="39"/>
      <c r="C289" s="236" t="s">
        <v>358</v>
      </c>
      <c r="D289" s="236" t="s">
        <v>153</v>
      </c>
      <c r="E289" s="237" t="s">
        <v>359</v>
      </c>
      <c r="F289" s="238" t="s">
        <v>360</v>
      </c>
      <c r="G289" s="239" t="s">
        <v>332</v>
      </c>
      <c r="H289" s="240">
        <v>3.117</v>
      </c>
      <c r="I289" s="241"/>
      <c r="J289" s="242">
        <f>ROUND(I289*H289,2)</f>
        <v>0</v>
      </c>
      <c r="K289" s="243"/>
      <c r="L289" s="44"/>
      <c r="M289" s="244" t="s">
        <v>1</v>
      </c>
      <c r="N289" s="245" t="s">
        <v>45</v>
      </c>
      <c r="O289" s="91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8" t="s">
        <v>157</v>
      </c>
      <c r="AT289" s="248" t="s">
        <v>153</v>
      </c>
      <c r="AU289" s="248" t="s">
        <v>158</v>
      </c>
      <c r="AY289" s="17" t="s">
        <v>150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17" t="s">
        <v>158</v>
      </c>
      <c r="BK289" s="249">
        <f>ROUND(I289*H289,2)</f>
        <v>0</v>
      </c>
      <c r="BL289" s="17" t="s">
        <v>157</v>
      </c>
      <c r="BM289" s="248" t="s">
        <v>361</v>
      </c>
    </row>
    <row r="290" spans="1:63" s="12" customFormat="1" ht="25.9" customHeight="1">
      <c r="A290" s="12"/>
      <c r="B290" s="220"/>
      <c r="C290" s="221"/>
      <c r="D290" s="222" t="s">
        <v>78</v>
      </c>
      <c r="E290" s="223" t="s">
        <v>362</v>
      </c>
      <c r="F290" s="223" t="s">
        <v>363</v>
      </c>
      <c r="G290" s="221"/>
      <c r="H290" s="221"/>
      <c r="I290" s="224"/>
      <c r="J290" s="225">
        <f>BK290</f>
        <v>0</v>
      </c>
      <c r="K290" s="221"/>
      <c r="L290" s="226"/>
      <c r="M290" s="227"/>
      <c r="N290" s="228"/>
      <c r="O290" s="228"/>
      <c r="P290" s="229">
        <f>P291+P298+P319</f>
        <v>0</v>
      </c>
      <c r="Q290" s="228"/>
      <c r="R290" s="229">
        <f>R291+R298+R319</f>
        <v>0.46220389</v>
      </c>
      <c r="S290" s="228"/>
      <c r="T290" s="230">
        <f>T291+T298+T319</f>
        <v>0.26757497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31" t="s">
        <v>158</v>
      </c>
      <c r="AT290" s="232" t="s">
        <v>78</v>
      </c>
      <c r="AU290" s="232" t="s">
        <v>79</v>
      </c>
      <c r="AY290" s="231" t="s">
        <v>150</v>
      </c>
      <c r="BK290" s="233">
        <f>BK291+BK298+BK319</f>
        <v>0</v>
      </c>
    </row>
    <row r="291" spans="1:63" s="12" customFormat="1" ht="22.8" customHeight="1">
      <c r="A291" s="12"/>
      <c r="B291" s="220"/>
      <c r="C291" s="221"/>
      <c r="D291" s="222" t="s">
        <v>78</v>
      </c>
      <c r="E291" s="234" t="s">
        <v>364</v>
      </c>
      <c r="F291" s="234" t="s">
        <v>365</v>
      </c>
      <c r="G291" s="221"/>
      <c r="H291" s="221"/>
      <c r="I291" s="224"/>
      <c r="J291" s="235">
        <f>BK291</f>
        <v>0</v>
      </c>
      <c r="K291" s="221"/>
      <c r="L291" s="226"/>
      <c r="M291" s="227"/>
      <c r="N291" s="228"/>
      <c r="O291" s="228"/>
      <c r="P291" s="229">
        <f>SUM(P292:P297)</f>
        <v>0</v>
      </c>
      <c r="Q291" s="228"/>
      <c r="R291" s="229">
        <f>SUM(R292:R297)</f>
        <v>0</v>
      </c>
      <c r="S291" s="228"/>
      <c r="T291" s="230">
        <f>SUM(T292:T297)</f>
        <v>0.18682400000000002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1" t="s">
        <v>158</v>
      </c>
      <c r="AT291" s="232" t="s">
        <v>78</v>
      </c>
      <c r="AU291" s="232" t="s">
        <v>87</v>
      </c>
      <c r="AY291" s="231" t="s">
        <v>150</v>
      </c>
      <c r="BK291" s="233">
        <f>SUM(BK292:BK297)</f>
        <v>0</v>
      </c>
    </row>
    <row r="292" spans="1:65" s="2" customFormat="1" ht="16.5" customHeight="1">
      <c r="A292" s="38"/>
      <c r="B292" s="39"/>
      <c r="C292" s="236" t="s">
        <v>366</v>
      </c>
      <c r="D292" s="236" t="s">
        <v>153</v>
      </c>
      <c r="E292" s="237" t="s">
        <v>367</v>
      </c>
      <c r="F292" s="238" t="s">
        <v>368</v>
      </c>
      <c r="G292" s="239" t="s">
        <v>169</v>
      </c>
      <c r="H292" s="240">
        <v>8.492</v>
      </c>
      <c r="I292" s="241"/>
      <c r="J292" s="242">
        <f>ROUND(I292*H292,2)</f>
        <v>0</v>
      </c>
      <c r="K292" s="243"/>
      <c r="L292" s="44"/>
      <c r="M292" s="244" t="s">
        <v>1</v>
      </c>
      <c r="N292" s="245" t="s">
        <v>45</v>
      </c>
      <c r="O292" s="91"/>
      <c r="P292" s="246">
        <f>O292*H292</f>
        <v>0</v>
      </c>
      <c r="Q292" s="246">
        <v>0</v>
      </c>
      <c r="R292" s="246">
        <f>Q292*H292</f>
        <v>0</v>
      </c>
      <c r="S292" s="246">
        <v>0.022</v>
      </c>
      <c r="T292" s="247">
        <f>S292*H292</f>
        <v>0.18682400000000002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273</v>
      </c>
      <c r="AT292" s="248" t="s">
        <v>153</v>
      </c>
      <c r="AU292" s="248" t="s">
        <v>158</v>
      </c>
      <c r="AY292" s="17" t="s">
        <v>150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158</v>
      </c>
      <c r="BK292" s="249">
        <f>ROUND(I292*H292,2)</f>
        <v>0</v>
      </c>
      <c r="BL292" s="17" t="s">
        <v>273</v>
      </c>
      <c r="BM292" s="248" t="s">
        <v>369</v>
      </c>
    </row>
    <row r="293" spans="1:51" s="13" customFormat="1" ht="12">
      <c r="A293" s="13"/>
      <c r="B293" s="250"/>
      <c r="C293" s="251"/>
      <c r="D293" s="252" t="s">
        <v>160</v>
      </c>
      <c r="E293" s="253" t="s">
        <v>1</v>
      </c>
      <c r="F293" s="254" t="s">
        <v>178</v>
      </c>
      <c r="G293" s="251"/>
      <c r="H293" s="253" t="s">
        <v>1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160</v>
      </c>
      <c r="AU293" s="260" t="s">
        <v>158</v>
      </c>
      <c r="AV293" s="13" t="s">
        <v>87</v>
      </c>
      <c r="AW293" s="13" t="s">
        <v>35</v>
      </c>
      <c r="AX293" s="13" t="s">
        <v>79</v>
      </c>
      <c r="AY293" s="260" t="s">
        <v>150</v>
      </c>
    </row>
    <row r="294" spans="1:51" s="14" customFormat="1" ht="12">
      <c r="A294" s="14"/>
      <c r="B294" s="261"/>
      <c r="C294" s="262"/>
      <c r="D294" s="252" t="s">
        <v>160</v>
      </c>
      <c r="E294" s="263" t="s">
        <v>1</v>
      </c>
      <c r="F294" s="264" t="s">
        <v>370</v>
      </c>
      <c r="G294" s="262"/>
      <c r="H294" s="265">
        <v>5.082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160</v>
      </c>
      <c r="AU294" s="271" t="s">
        <v>158</v>
      </c>
      <c r="AV294" s="14" t="s">
        <v>158</v>
      </c>
      <c r="AW294" s="14" t="s">
        <v>35</v>
      </c>
      <c r="AX294" s="14" t="s">
        <v>79</v>
      </c>
      <c r="AY294" s="271" t="s">
        <v>150</v>
      </c>
    </row>
    <row r="295" spans="1:51" s="13" customFormat="1" ht="12">
      <c r="A295" s="13"/>
      <c r="B295" s="250"/>
      <c r="C295" s="251"/>
      <c r="D295" s="252" t="s">
        <v>160</v>
      </c>
      <c r="E295" s="253" t="s">
        <v>1</v>
      </c>
      <c r="F295" s="254" t="s">
        <v>184</v>
      </c>
      <c r="G295" s="251"/>
      <c r="H295" s="253" t="s">
        <v>1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160</v>
      </c>
      <c r="AU295" s="260" t="s">
        <v>158</v>
      </c>
      <c r="AV295" s="13" t="s">
        <v>87</v>
      </c>
      <c r="AW295" s="13" t="s">
        <v>35</v>
      </c>
      <c r="AX295" s="13" t="s">
        <v>79</v>
      </c>
      <c r="AY295" s="260" t="s">
        <v>150</v>
      </c>
    </row>
    <row r="296" spans="1:51" s="14" customFormat="1" ht="12">
      <c r="A296" s="14"/>
      <c r="B296" s="261"/>
      <c r="C296" s="262"/>
      <c r="D296" s="252" t="s">
        <v>160</v>
      </c>
      <c r="E296" s="263" t="s">
        <v>1</v>
      </c>
      <c r="F296" s="264" t="s">
        <v>306</v>
      </c>
      <c r="G296" s="262"/>
      <c r="H296" s="265">
        <v>3.41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1" t="s">
        <v>160</v>
      </c>
      <c r="AU296" s="271" t="s">
        <v>158</v>
      </c>
      <c r="AV296" s="14" t="s">
        <v>158</v>
      </c>
      <c r="AW296" s="14" t="s">
        <v>35</v>
      </c>
      <c r="AX296" s="14" t="s">
        <v>79</v>
      </c>
      <c r="AY296" s="271" t="s">
        <v>150</v>
      </c>
    </row>
    <row r="297" spans="1:51" s="15" customFormat="1" ht="12">
      <c r="A297" s="15"/>
      <c r="B297" s="283"/>
      <c r="C297" s="284"/>
      <c r="D297" s="252" t="s">
        <v>160</v>
      </c>
      <c r="E297" s="285" t="s">
        <v>1</v>
      </c>
      <c r="F297" s="286" t="s">
        <v>194</v>
      </c>
      <c r="G297" s="284"/>
      <c r="H297" s="287">
        <v>8.492</v>
      </c>
      <c r="I297" s="288"/>
      <c r="J297" s="284"/>
      <c r="K297" s="284"/>
      <c r="L297" s="289"/>
      <c r="M297" s="290"/>
      <c r="N297" s="291"/>
      <c r="O297" s="291"/>
      <c r="P297" s="291"/>
      <c r="Q297" s="291"/>
      <c r="R297" s="291"/>
      <c r="S297" s="291"/>
      <c r="T297" s="29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3" t="s">
        <v>160</v>
      </c>
      <c r="AU297" s="293" t="s">
        <v>158</v>
      </c>
      <c r="AV297" s="15" t="s">
        <v>157</v>
      </c>
      <c r="AW297" s="15" t="s">
        <v>35</v>
      </c>
      <c r="AX297" s="15" t="s">
        <v>87</v>
      </c>
      <c r="AY297" s="293" t="s">
        <v>150</v>
      </c>
    </row>
    <row r="298" spans="1:63" s="12" customFormat="1" ht="22.8" customHeight="1">
      <c r="A298" s="12"/>
      <c r="B298" s="220"/>
      <c r="C298" s="221"/>
      <c r="D298" s="222" t="s">
        <v>78</v>
      </c>
      <c r="E298" s="234" t="s">
        <v>371</v>
      </c>
      <c r="F298" s="234" t="s">
        <v>372</v>
      </c>
      <c r="G298" s="221"/>
      <c r="H298" s="221"/>
      <c r="I298" s="224"/>
      <c r="J298" s="235">
        <f>BK298</f>
        <v>0</v>
      </c>
      <c r="K298" s="221"/>
      <c r="L298" s="226"/>
      <c r="M298" s="227"/>
      <c r="N298" s="228"/>
      <c r="O298" s="228"/>
      <c r="P298" s="229">
        <f>SUM(P299:P318)</f>
        <v>0</v>
      </c>
      <c r="Q298" s="228"/>
      <c r="R298" s="229">
        <f>SUM(R299:R318)</f>
        <v>0.0717774</v>
      </c>
      <c r="S298" s="228"/>
      <c r="T298" s="230">
        <f>SUM(T299:T318)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31" t="s">
        <v>158</v>
      </c>
      <c r="AT298" s="232" t="s">
        <v>78</v>
      </c>
      <c r="AU298" s="232" t="s">
        <v>87</v>
      </c>
      <c r="AY298" s="231" t="s">
        <v>150</v>
      </c>
      <c r="BK298" s="233">
        <f>SUM(BK299:BK318)</f>
        <v>0</v>
      </c>
    </row>
    <row r="299" spans="1:65" s="2" customFormat="1" ht="16.5" customHeight="1">
      <c r="A299" s="38"/>
      <c r="B299" s="39"/>
      <c r="C299" s="236" t="s">
        <v>373</v>
      </c>
      <c r="D299" s="236" t="s">
        <v>153</v>
      </c>
      <c r="E299" s="237" t="s">
        <v>374</v>
      </c>
      <c r="F299" s="238" t="s">
        <v>375</v>
      </c>
      <c r="G299" s="239" t="s">
        <v>169</v>
      </c>
      <c r="H299" s="240">
        <v>70.37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45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273</v>
      </c>
      <c r="AT299" s="248" t="s">
        <v>153</v>
      </c>
      <c r="AU299" s="248" t="s">
        <v>158</v>
      </c>
      <c r="AY299" s="17" t="s">
        <v>150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158</v>
      </c>
      <c r="BK299" s="249">
        <f>ROUND(I299*H299,2)</f>
        <v>0</v>
      </c>
      <c r="BL299" s="17" t="s">
        <v>273</v>
      </c>
      <c r="BM299" s="248" t="s">
        <v>376</v>
      </c>
    </row>
    <row r="300" spans="1:51" s="13" customFormat="1" ht="12">
      <c r="A300" s="13"/>
      <c r="B300" s="250"/>
      <c r="C300" s="251"/>
      <c r="D300" s="252" t="s">
        <v>160</v>
      </c>
      <c r="E300" s="253" t="s">
        <v>1</v>
      </c>
      <c r="F300" s="254" t="s">
        <v>178</v>
      </c>
      <c r="G300" s="251"/>
      <c r="H300" s="253" t="s">
        <v>1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160</v>
      </c>
      <c r="AU300" s="260" t="s">
        <v>158</v>
      </c>
      <c r="AV300" s="13" t="s">
        <v>87</v>
      </c>
      <c r="AW300" s="13" t="s">
        <v>35</v>
      </c>
      <c r="AX300" s="13" t="s">
        <v>79</v>
      </c>
      <c r="AY300" s="260" t="s">
        <v>150</v>
      </c>
    </row>
    <row r="301" spans="1:51" s="14" customFormat="1" ht="12">
      <c r="A301" s="14"/>
      <c r="B301" s="261"/>
      <c r="C301" s="262"/>
      <c r="D301" s="252" t="s">
        <v>160</v>
      </c>
      <c r="E301" s="263" t="s">
        <v>1</v>
      </c>
      <c r="F301" s="264" t="s">
        <v>249</v>
      </c>
      <c r="G301" s="262"/>
      <c r="H301" s="265">
        <v>8.8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1" t="s">
        <v>160</v>
      </c>
      <c r="AU301" s="271" t="s">
        <v>158</v>
      </c>
      <c r="AV301" s="14" t="s">
        <v>158</v>
      </c>
      <c r="AW301" s="14" t="s">
        <v>35</v>
      </c>
      <c r="AX301" s="14" t="s">
        <v>79</v>
      </c>
      <c r="AY301" s="271" t="s">
        <v>150</v>
      </c>
    </row>
    <row r="302" spans="1:51" s="13" customFormat="1" ht="12">
      <c r="A302" s="13"/>
      <c r="B302" s="250"/>
      <c r="C302" s="251"/>
      <c r="D302" s="252" t="s">
        <v>160</v>
      </c>
      <c r="E302" s="253" t="s">
        <v>1</v>
      </c>
      <c r="F302" s="254" t="s">
        <v>180</v>
      </c>
      <c r="G302" s="251"/>
      <c r="H302" s="253" t="s">
        <v>1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160</v>
      </c>
      <c r="AU302" s="260" t="s">
        <v>158</v>
      </c>
      <c r="AV302" s="13" t="s">
        <v>87</v>
      </c>
      <c r="AW302" s="13" t="s">
        <v>35</v>
      </c>
      <c r="AX302" s="13" t="s">
        <v>79</v>
      </c>
      <c r="AY302" s="260" t="s">
        <v>150</v>
      </c>
    </row>
    <row r="303" spans="1:51" s="14" customFormat="1" ht="12">
      <c r="A303" s="14"/>
      <c r="B303" s="261"/>
      <c r="C303" s="262"/>
      <c r="D303" s="252" t="s">
        <v>160</v>
      </c>
      <c r="E303" s="263" t="s">
        <v>1</v>
      </c>
      <c r="F303" s="264" t="s">
        <v>250</v>
      </c>
      <c r="G303" s="262"/>
      <c r="H303" s="265">
        <v>18.26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1" t="s">
        <v>160</v>
      </c>
      <c r="AU303" s="271" t="s">
        <v>158</v>
      </c>
      <c r="AV303" s="14" t="s">
        <v>158</v>
      </c>
      <c r="AW303" s="14" t="s">
        <v>35</v>
      </c>
      <c r="AX303" s="14" t="s">
        <v>79</v>
      </c>
      <c r="AY303" s="271" t="s">
        <v>150</v>
      </c>
    </row>
    <row r="304" spans="1:51" s="13" customFormat="1" ht="12">
      <c r="A304" s="13"/>
      <c r="B304" s="250"/>
      <c r="C304" s="251"/>
      <c r="D304" s="252" t="s">
        <v>160</v>
      </c>
      <c r="E304" s="253" t="s">
        <v>1</v>
      </c>
      <c r="F304" s="254" t="s">
        <v>182</v>
      </c>
      <c r="G304" s="251"/>
      <c r="H304" s="253" t="s">
        <v>1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160</v>
      </c>
      <c r="AU304" s="260" t="s">
        <v>158</v>
      </c>
      <c r="AV304" s="13" t="s">
        <v>87</v>
      </c>
      <c r="AW304" s="13" t="s">
        <v>35</v>
      </c>
      <c r="AX304" s="13" t="s">
        <v>79</v>
      </c>
      <c r="AY304" s="260" t="s">
        <v>150</v>
      </c>
    </row>
    <row r="305" spans="1:51" s="14" customFormat="1" ht="12">
      <c r="A305" s="14"/>
      <c r="B305" s="261"/>
      <c r="C305" s="262"/>
      <c r="D305" s="252" t="s">
        <v>160</v>
      </c>
      <c r="E305" s="263" t="s">
        <v>1</v>
      </c>
      <c r="F305" s="264" t="s">
        <v>251</v>
      </c>
      <c r="G305" s="262"/>
      <c r="H305" s="265">
        <v>11.54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160</v>
      </c>
      <c r="AU305" s="271" t="s">
        <v>158</v>
      </c>
      <c r="AV305" s="14" t="s">
        <v>158</v>
      </c>
      <c r="AW305" s="14" t="s">
        <v>35</v>
      </c>
      <c r="AX305" s="14" t="s">
        <v>79</v>
      </c>
      <c r="AY305" s="271" t="s">
        <v>150</v>
      </c>
    </row>
    <row r="306" spans="1:51" s="13" customFormat="1" ht="12">
      <c r="A306" s="13"/>
      <c r="B306" s="250"/>
      <c r="C306" s="251"/>
      <c r="D306" s="252" t="s">
        <v>160</v>
      </c>
      <c r="E306" s="253" t="s">
        <v>1</v>
      </c>
      <c r="F306" s="254" t="s">
        <v>184</v>
      </c>
      <c r="G306" s="251"/>
      <c r="H306" s="253" t="s">
        <v>1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160</v>
      </c>
      <c r="AU306" s="260" t="s">
        <v>158</v>
      </c>
      <c r="AV306" s="13" t="s">
        <v>87</v>
      </c>
      <c r="AW306" s="13" t="s">
        <v>35</v>
      </c>
      <c r="AX306" s="13" t="s">
        <v>79</v>
      </c>
      <c r="AY306" s="260" t="s">
        <v>150</v>
      </c>
    </row>
    <row r="307" spans="1:51" s="14" customFormat="1" ht="12">
      <c r="A307" s="14"/>
      <c r="B307" s="261"/>
      <c r="C307" s="262"/>
      <c r="D307" s="252" t="s">
        <v>160</v>
      </c>
      <c r="E307" s="263" t="s">
        <v>1</v>
      </c>
      <c r="F307" s="264" t="s">
        <v>252</v>
      </c>
      <c r="G307" s="262"/>
      <c r="H307" s="265">
        <v>3.2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1" t="s">
        <v>160</v>
      </c>
      <c r="AU307" s="271" t="s">
        <v>158</v>
      </c>
      <c r="AV307" s="14" t="s">
        <v>158</v>
      </c>
      <c r="AW307" s="14" t="s">
        <v>35</v>
      </c>
      <c r="AX307" s="14" t="s">
        <v>79</v>
      </c>
      <c r="AY307" s="271" t="s">
        <v>150</v>
      </c>
    </row>
    <row r="308" spans="1:51" s="13" customFormat="1" ht="12">
      <c r="A308" s="13"/>
      <c r="B308" s="250"/>
      <c r="C308" s="251"/>
      <c r="D308" s="252" t="s">
        <v>160</v>
      </c>
      <c r="E308" s="253" t="s">
        <v>1</v>
      </c>
      <c r="F308" s="254" t="s">
        <v>186</v>
      </c>
      <c r="G308" s="251"/>
      <c r="H308" s="253" t="s">
        <v>1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160</v>
      </c>
      <c r="AU308" s="260" t="s">
        <v>158</v>
      </c>
      <c r="AV308" s="13" t="s">
        <v>87</v>
      </c>
      <c r="AW308" s="13" t="s">
        <v>35</v>
      </c>
      <c r="AX308" s="13" t="s">
        <v>79</v>
      </c>
      <c r="AY308" s="260" t="s">
        <v>150</v>
      </c>
    </row>
    <row r="309" spans="1:51" s="14" customFormat="1" ht="12">
      <c r="A309" s="14"/>
      <c r="B309" s="261"/>
      <c r="C309" s="262"/>
      <c r="D309" s="252" t="s">
        <v>160</v>
      </c>
      <c r="E309" s="263" t="s">
        <v>1</v>
      </c>
      <c r="F309" s="264" t="s">
        <v>253</v>
      </c>
      <c r="G309" s="262"/>
      <c r="H309" s="265">
        <v>4.55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1" t="s">
        <v>160</v>
      </c>
      <c r="AU309" s="271" t="s">
        <v>158</v>
      </c>
      <c r="AV309" s="14" t="s">
        <v>158</v>
      </c>
      <c r="AW309" s="14" t="s">
        <v>35</v>
      </c>
      <c r="AX309" s="14" t="s">
        <v>79</v>
      </c>
      <c r="AY309" s="271" t="s">
        <v>150</v>
      </c>
    </row>
    <row r="310" spans="1:51" s="13" customFormat="1" ht="12">
      <c r="A310" s="13"/>
      <c r="B310" s="250"/>
      <c r="C310" s="251"/>
      <c r="D310" s="252" t="s">
        <v>160</v>
      </c>
      <c r="E310" s="253" t="s">
        <v>1</v>
      </c>
      <c r="F310" s="254" t="s">
        <v>188</v>
      </c>
      <c r="G310" s="251"/>
      <c r="H310" s="253" t="s">
        <v>1</v>
      </c>
      <c r="I310" s="255"/>
      <c r="J310" s="251"/>
      <c r="K310" s="251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160</v>
      </c>
      <c r="AU310" s="260" t="s">
        <v>158</v>
      </c>
      <c r="AV310" s="13" t="s">
        <v>87</v>
      </c>
      <c r="AW310" s="13" t="s">
        <v>35</v>
      </c>
      <c r="AX310" s="13" t="s">
        <v>79</v>
      </c>
      <c r="AY310" s="260" t="s">
        <v>150</v>
      </c>
    </row>
    <row r="311" spans="1:51" s="14" customFormat="1" ht="12">
      <c r="A311" s="14"/>
      <c r="B311" s="261"/>
      <c r="C311" s="262"/>
      <c r="D311" s="252" t="s">
        <v>160</v>
      </c>
      <c r="E311" s="263" t="s">
        <v>1</v>
      </c>
      <c r="F311" s="264" t="s">
        <v>254</v>
      </c>
      <c r="G311" s="262"/>
      <c r="H311" s="265">
        <v>5.29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160</v>
      </c>
      <c r="AU311" s="271" t="s">
        <v>158</v>
      </c>
      <c r="AV311" s="14" t="s">
        <v>158</v>
      </c>
      <c r="AW311" s="14" t="s">
        <v>35</v>
      </c>
      <c r="AX311" s="14" t="s">
        <v>79</v>
      </c>
      <c r="AY311" s="271" t="s">
        <v>150</v>
      </c>
    </row>
    <row r="312" spans="1:51" s="13" customFormat="1" ht="12">
      <c r="A312" s="13"/>
      <c r="B312" s="250"/>
      <c r="C312" s="251"/>
      <c r="D312" s="252" t="s">
        <v>160</v>
      </c>
      <c r="E312" s="253" t="s">
        <v>1</v>
      </c>
      <c r="F312" s="254" t="s">
        <v>190</v>
      </c>
      <c r="G312" s="251"/>
      <c r="H312" s="253" t="s">
        <v>1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160</v>
      </c>
      <c r="AU312" s="260" t="s">
        <v>158</v>
      </c>
      <c r="AV312" s="13" t="s">
        <v>87</v>
      </c>
      <c r="AW312" s="13" t="s">
        <v>35</v>
      </c>
      <c r="AX312" s="13" t="s">
        <v>79</v>
      </c>
      <c r="AY312" s="260" t="s">
        <v>150</v>
      </c>
    </row>
    <row r="313" spans="1:51" s="14" customFormat="1" ht="12">
      <c r="A313" s="14"/>
      <c r="B313" s="261"/>
      <c r="C313" s="262"/>
      <c r="D313" s="252" t="s">
        <v>160</v>
      </c>
      <c r="E313" s="263" t="s">
        <v>1</v>
      </c>
      <c r="F313" s="264" t="s">
        <v>255</v>
      </c>
      <c r="G313" s="262"/>
      <c r="H313" s="265">
        <v>6.44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1" t="s">
        <v>160</v>
      </c>
      <c r="AU313" s="271" t="s">
        <v>158</v>
      </c>
      <c r="AV313" s="14" t="s">
        <v>158</v>
      </c>
      <c r="AW313" s="14" t="s">
        <v>35</v>
      </c>
      <c r="AX313" s="14" t="s">
        <v>79</v>
      </c>
      <c r="AY313" s="271" t="s">
        <v>150</v>
      </c>
    </row>
    <row r="314" spans="1:51" s="13" customFormat="1" ht="12">
      <c r="A314" s="13"/>
      <c r="B314" s="250"/>
      <c r="C314" s="251"/>
      <c r="D314" s="252" t="s">
        <v>160</v>
      </c>
      <c r="E314" s="253" t="s">
        <v>1</v>
      </c>
      <c r="F314" s="254" t="s">
        <v>192</v>
      </c>
      <c r="G314" s="251"/>
      <c r="H314" s="253" t="s">
        <v>1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160</v>
      </c>
      <c r="AU314" s="260" t="s">
        <v>158</v>
      </c>
      <c r="AV314" s="13" t="s">
        <v>87</v>
      </c>
      <c r="AW314" s="13" t="s">
        <v>35</v>
      </c>
      <c r="AX314" s="13" t="s">
        <v>79</v>
      </c>
      <c r="AY314" s="260" t="s">
        <v>150</v>
      </c>
    </row>
    <row r="315" spans="1:51" s="14" customFormat="1" ht="12">
      <c r="A315" s="14"/>
      <c r="B315" s="261"/>
      <c r="C315" s="262"/>
      <c r="D315" s="252" t="s">
        <v>160</v>
      </c>
      <c r="E315" s="263" t="s">
        <v>1</v>
      </c>
      <c r="F315" s="264" t="s">
        <v>256</v>
      </c>
      <c r="G315" s="262"/>
      <c r="H315" s="265">
        <v>12.29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1" t="s">
        <v>160</v>
      </c>
      <c r="AU315" s="271" t="s">
        <v>158</v>
      </c>
      <c r="AV315" s="14" t="s">
        <v>158</v>
      </c>
      <c r="AW315" s="14" t="s">
        <v>35</v>
      </c>
      <c r="AX315" s="14" t="s">
        <v>79</v>
      </c>
      <c r="AY315" s="271" t="s">
        <v>150</v>
      </c>
    </row>
    <row r="316" spans="1:51" s="15" customFormat="1" ht="12">
      <c r="A316" s="15"/>
      <c r="B316" s="283"/>
      <c r="C316" s="284"/>
      <c r="D316" s="252" t="s">
        <v>160</v>
      </c>
      <c r="E316" s="285" t="s">
        <v>1</v>
      </c>
      <c r="F316" s="286" t="s">
        <v>194</v>
      </c>
      <c r="G316" s="284"/>
      <c r="H316" s="287">
        <v>70.37</v>
      </c>
      <c r="I316" s="288"/>
      <c r="J316" s="284"/>
      <c r="K316" s="284"/>
      <c r="L316" s="289"/>
      <c r="M316" s="290"/>
      <c r="N316" s="291"/>
      <c r="O316" s="291"/>
      <c r="P316" s="291"/>
      <c r="Q316" s="291"/>
      <c r="R316" s="291"/>
      <c r="S316" s="291"/>
      <c r="T316" s="292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93" t="s">
        <v>160</v>
      </c>
      <c r="AU316" s="293" t="s">
        <v>158</v>
      </c>
      <c r="AV316" s="15" t="s">
        <v>157</v>
      </c>
      <c r="AW316" s="15" t="s">
        <v>35</v>
      </c>
      <c r="AX316" s="15" t="s">
        <v>87</v>
      </c>
      <c r="AY316" s="293" t="s">
        <v>150</v>
      </c>
    </row>
    <row r="317" spans="1:65" s="2" customFormat="1" ht="21.75" customHeight="1">
      <c r="A317" s="38"/>
      <c r="B317" s="39"/>
      <c r="C317" s="236" t="s">
        <v>377</v>
      </c>
      <c r="D317" s="236" t="s">
        <v>153</v>
      </c>
      <c r="E317" s="237" t="s">
        <v>378</v>
      </c>
      <c r="F317" s="238" t="s">
        <v>379</v>
      </c>
      <c r="G317" s="239" t="s">
        <v>169</v>
      </c>
      <c r="H317" s="240">
        <v>70.37</v>
      </c>
      <c r="I317" s="241"/>
      <c r="J317" s="242">
        <f>ROUND(I317*H317,2)</f>
        <v>0</v>
      </c>
      <c r="K317" s="243"/>
      <c r="L317" s="44"/>
      <c r="M317" s="244" t="s">
        <v>1</v>
      </c>
      <c r="N317" s="245" t="s">
        <v>45</v>
      </c>
      <c r="O317" s="91"/>
      <c r="P317" s="246">
        <f>O317*H317</f>
        <v>0</v>
      </c>
      <c r="Q317" s="246">
        <v>0.00036</v>
      </c>
      <c r="R317" s="246">
        <f>Q317*H317</f>
        <v>0.025333200000000004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273</v>
      </c>
      <c r="AT317" s="248" t="s">
        <v>153</v>
      </c>
      <c r="AU317" s="248" t="s">
        <v>158</v>
      </c>
      <c r="AY317" s="17" t="s">
        <v>150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158</v>
      </c>
      <c r="BK317" s="249">
        <f>ROUND(I317*H317,2)</f>
        <v>0</v>
      </c>
      <c r="BL317" s="17" t="s">
        <v>273</v>
      </c>
      <c r="BM317" s="248" t="s">
        <v>380</v>
      </c>
    </row>
    <row r="318" spans="1:65" s="2" customFormat="1" ht="21.75" customHeight="1">
      <c r="A318" s="38"/>
      <c r="B318" s="39"/>
      <c r="C318" s="236" t="s">
        <v>381</v>
      </c>
      <c r="D318" s="236" t="s">
        <v>153</v>
      </c>
      <c r="E318" s="237" t="s">
        <v>382</v>
      </c>
      <c r="F318" s="238" t="s">
        <v>383</v>
      </c>
      <c r="G318" s="239" t="s">
        <v>169</v>
      </c>
      <c r="H318" s="240">
        <v>70.37</v>
      </c>
      <c r="I318" s="241"/>
      <c r="J318" s="242">
        <f>ROUND(I318*H318,2)</f>
        <v>0</v>
      </c>
      <c r="K318" s="243"/>
      <c r="L318" s="44"/>
      <c r="M318" s="244" t="s">
        <v>1</v>
      </c>
      <c r="N318" s="245" t="s">
        <v>45</v>
      </c>
      <c r="O318" s="91"/>
      <c r="P318" s="246">
        <f>O318*H318</f>
        <v>0</v>
      </c>
      <c r="Q318" s="246">
        <v>0.00066</v>
      </c>
      <c r="R318" s="246">
        <f>Q318*H318</f>
        <v>0.046444200000000005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273</v>
      </c>
      <c r="AT318" s="248" t="s">
        <v>153</v>
      </c>
      <c r="AU318" s="248" t="s">
        <v>158</v>
      </c>
      <c r="AY318" s="17" t="s">
        <v>150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158</v>
      </c>
      <c r="BK318" s="249">
        <f>ROUND(I318*H318,2)</f>
        <v>0</v>
      </c>
      <c r="BL318" s="17" t="s">
        <v>273</v>
      </c>
      <c r="BM318" s="248" t="s">
        <v>384</v>
      </c>
    </row>
    <row r="319" spans="1:63" s="12" customFormat="1" ht="22.8" customHeight="1">
      <c r="A319" s="12"/>
      <c r="B319" s="220"/>
      <c r="C319" s="221"/>
      <c r="D319" s="222" t="s">
        <v>78</v>
      </c>
      <c r="E319" s="234" t="s">
        <v>385</v>
      </c>
      <c r="F319" s="234" t="s">
        <v>386</v>
      </c>
      <c r="G319" s="221"/>
      <c r="H319" s="221"/>
      <c r="I319" s="224"/>
      <c r="J319" s="235">
        <f>BK319</f>
        <v>0</v>
      </c>
      <c r="K319" s="221"/>
      <c r="L319" s="226"/>
      <c r="M319" s="227"/>
      <c r="N319" s="228"/>
      <c r="O319" s="228"/>
      <c r="P319" s="229">
        <f>SUM(P320:P344)</f>
        <v>0</v>
      </c>
      <c r="Q319" s="228"/>
      <c r="R319" s="229">
        <f>SUM(R320:R344)</f>
        <v>0.39042649</v>
      </c>
      <c r="S319" s="228"/>
      <c r="T319" s="230">
        <f>SUM(T320:T344)</f>
        <v>0.08075097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1" t="s">
        <v>158</v>
      </c>
      <c r="AT319" s="232" t="s">
        <v>78</v>
      </c>
      <c r="AU319" s="232" t="s">
        <v>87</v>
      </c>
      <c r="AY319" s="231" t="s">
        <v>150</v>
      </c>
      <c r="BK319" s="233">
        <f>SUM(BK320:BK344)</f>
        <v>0</v>
      </c>
    </row>
    <row r="320" spans="1:65" s="2" customFormat="1" ht="16.5" customHeight="1">
      <c r="A320" s="38"/>
      <c r="B320" s="39"/>
      <c r="C320" s="236" t="s">
        <v>387</v>
      </c>
      <c r="D320" s="236" t="s">
        <v>153</v>
      </c>
      <c r="E320" s="237" t="s">
        <v>388</v>
      </c>
      <c r="F320" s="238" t="s">
        <v>389</v>
      </c>
      <c r="G320" s="239" t="s">
        <v>169</v>
      </c>
      <c r="H320" s="240">
        <v>260.487</v>
      </c>
      <c r="I320" s="241"/>
      <c r="J320" s="242">
        <f>ROUND(I320*H320,2)</f>
        <v>0</v>
      </c>
      <c r="K320" s="243"/>
      <c r="L320" s="44"/>
      <c r="M320" s="244" t="s">
        <v>1</v>
      </c>
      <c r="N320" s="245" t="s">
        <v>45</v>
      </c>
      <c r="O320" s="91"/>
      <c r="P320" s="246">
        <f>O320*H320</f>
        <v>0</v>
      </c>
      <c r="Q320" s="246">
        <v>0.001</v>
      </c>
      <c r="R320" s="246">
        <f>Q320*H320</f>
        <v>0.260487</v>
      </c>
      <c r="S320" s="246">
        <v>0.00031</v>
      </c>
      <c r="T320" s="247">
        <f>S320*H320</f>
        <v>0.08075097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8" t="s">
        <v>273</v>
      </c>
      <c r="AT320" s="248" t="s">
        <v>153</v>
      </c>
      <c r="AU320" s="248" t="s">
        <v>158</v>
      </c>
      <c r="AY320" s="17" t="s">
        <v>150</v>
      </c>
      <c r="BE320" s="249">
        <f>IF(N320="základní",J320,0)</f>
        <v>0</v>
      </c>
      <c r="BF320" s="249">
        <f>IF(N320="snížená",J320,0)</f>
        <v>0</v>
      </c>
      <c r="BG320" s="249">
        <f>IF(N320="zákl. přenesená",J320,0)</f>
        <v>0</v>
      </c>
      <c r="BH320" s="249">
        <f>IF(N320="sníž. přenesená",J320,0)</f>
        <v>0</v>
      </c>
      <c r="BI320" s="249">
        <f>IF(N320="nulová",J320,0)</f>
        <v>0</v>
      </c>
      <c r="BJ320" s="17" t="s">
        <v>158</v>
      </c>
      <c r="BK320" s="249">
        <f>ROUND(I320*H320,2)</f>
        <v>0</v>
      </c>
      <c r="BL320" s="17" t="s">
        <v>273</v>
      </c>
      <c r="BM320" s="248" t="s">
        <v>390</v>
      </c>
    </row>
    <row r="321" spans="1:51" s="13" customFormat="1" ht="12">
      <c r="A321" s="13"/>
      <c r="B321" s="250"/>
      <c r="C321" s="251"/>
      <c r="D321" s="252" t="s">
        <v>160</v>
      </c>
      <c r="E321" s="253" t="s">
        <v>1</v>
      </c>
      <c r="F321" s="254" t="s">
        <v>391</v>
      </c>
      <c r="G321" s="251"/>
      <c r="H321" s="253" t="s">
        <v>1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160</v>
      </c>
      <c r="AU321" s="260" t="s">
        <v>158</v>
      </c>
      <c r="AV321" s="13" t="s">
        <v>87</v>
      </c>
      <c r="AW321" s="13" t="s">
        <v>35</v>
      </c>
      <c r="AX321" s="13" t="s">
        <v>79</v>
      </c>
      <c r="AY321" s="260" t="s">
        <v>150</v>
      </c>
    </row>
    <row r="322" spans="1:51" s="14" customFormat="1" ht="12">
      <c r="A322" s="14"/>
      <c r="B322" s="261"/>
      <c r="C322" s="262"/>
      <c r="D322" s="252" t="s">
        <v>160</v>
      </c>
      <c r="E322" s="263" t="s">
        <v>1</v>
      </c>
      <c r="F322" s="264" t="s">
        <v>392</v>
      </c>
      <c r="G322" s="262"/>
      <c r="H322" s="265">
        <v>92.131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160</v>
      </c>
      <c r="AU322" s="271" t="s">
        <v>158</v>
      </c>
      <c r="AV322" s="14" t="s">
        <v>158</v>
      </c>
      <c r="AW322" s="14" t="s">
        <v>35</v>
      </c>
      <c r="AX322" s="14" t="s">
        <v>79</v>
      </c>
      <c r="AY322" s="271" t="s">
        <v>150</v>
      </c>
    </row>
    <row r="323" spans="1:51" s="13" customFormat="1" ht="12">
      <c r="A323" s="13"/>
      <c r="B323" s="250"/>
      <c r="C323" s="251"/>
      <c r="D323" s="252" t="s">
        <v>160</v>
      </c>
      <c r="E323" s="253" t="s">
        <v>1</v>
      </c>
      <c r="F323" s="254" t="s">
        <v>393</v>
      </c>
      <c r="G323" s="251"/>
      <c r="H323" s="253" t="s">
        <v>1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160</v>
      </c>
      <c r="AU323" s="260" t="s">
        <v>158</v>
      </c>
      <c r="AV323" s="13" t="s">
        <v>87</v>
      </c>
      <c r="AW323" s="13" t="s">
        <v>35</v>
      </c>
      <c r="AX323" s="13" t="s">
        <v>79</v>
      </c>
      <c r="AY323" s="260" t="s">
        <v>150</v>
      </c>
    </row>
    <row r="324" spans="1:51" s="14" customFormat="1" ht="12">
      <c r="A324" s="14"/>
      <c r="B324" s="261"/>
      <c r="C324" s="262"/>
      <c r="D324" s="252" t="s">
        <v>160</v>
      </c>
      <c r="E324" s="263" t="s">
        <v>1</v>
      </c>
      <c r="F324" s="264" t="s">
        <v>394</v>
      </c>
      <c r="G324" s="262"/>
      <c r="H324" s="265">
        <v>168.356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1" t="s">
        <v>160</v>
      </c>
      <c r="AU324" s="271" t="s">
        <v>158</v>
      </c>
      <c r="AV324" s="14" t="s">
        <v>158</v>
      </c>
      <c r="AW324" s="14" t="s">
        <v>35</v>
      </c>
      <c r="AX324" s="14" t="s">
        <v>79</v>
      </c>
      <c r="AY324" s="271" t="s">
        <v>150</v>
      </c>
    </row>
    <row r="325" spans="1:51" s="15" customFormat="1" ht="12">
      <c r="A325" s="15"/>
      <c r="B325" s="283"/>
      <c r="C325" s="284"/>
      <c r="D325" s="252" t="s">
        <v>160</v>
      </c>
      <c r="E325" s="285" t="s">
        <v>1</v>
      </c>
      <c r="F325" s="286" t="s">
        <v>194</v>
      </c>
      <c r="G325" s="284"/>
      <c r="H325" s="287">
        <v>260.487</v>
      </c>
      <c r="I325" s="288"/>
      <c r="J325" s="284"/>
      <c r="K325" s="284"/>
      <c r="L325" s="289"/>
      <c r="M325" s="290"/>
      <c r="N325" s="291"/>
      <c r="O325" s="291"/>
      <c r="P325" s="291"/>
      <c r="Q325" s="291"/>
      <c r="R325" s="291"/>
      <c r="S325" s="291"/>
      <c r="T325" s="29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93" t="s">
        <v>160</v>
      </c>
      <c r="AU325" s="293" t="s">
        <v>158</v>
      </c>
      <c r="AV325" s="15" t="s">
        <v>157</v>
      </c>
      <c r="AW325" s="15" t="s">
        <v>35</v>
      </c>
      <c r="AX325" s="15" t="s">
        <v>87</v>
      </c>
      <c r="AY325" s="293" t="s">
        <v>150</v>
      </c>
    </row>
    <row r="326" spans="1:65" s="2" customFormat="1" ht="21.75" customHeight="1">
      <c r="A326" s="38"/>
      <c r="B326" s="39"/>
      <c r="C326" s="236" t="s">
        <v>395</v>
      </c>
      <c r="D326" s="236" t="s">
        <v>153</v>
      </c>
      <c r="E326" s="237" t="s">
        <v>396</v>
      </c>
      <c r="F326" s="238" t="s">
        <v>397</v>
      </c>
      <c r="G326" s="239" t="s">
        <v>169</v>
      </c>
      <c r="H326" s="240">
        <v>276.467</v>
      </c>
      <c r="I326" s="241"/>
      <c r="J326" s="242">
        <f>ROUND(I326*H326,2)</f>
        <v>0</v>
      </c>
      <c r="K326" s="243"/>
      <c r="L326" s="44"/>
      <c r="M326" s="244" t="s">
        <v>1</v>
      </c>
      <c r="N326" s="245" t="s">
        <v>45</v>
      </c>
      <c r="O326" s="91"/>
      <c r="P326" s="246">
        <f>O326*H326</f>
        <v>0</v>
      </c>
      <c r="Q326" s="246">
        <v>0.0002</v>
      </c>
      <c r="R326" s="246">
        <f>Q326*H326</f>
        <v>0.0552934</v>
      </c>
      <c r="S326" s="246">
        <v>0</v>
      </c>
      <c r="T326" s="24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8" t="s">
        <v>273</v>
      </c>
      <c r="AT326" s="248" t="s">
        <v>153</v>
      </c>
      <c r="AU326" s="248" t="s">
        <v>158</v>
      </c>
      <c r="AY326" s="17" t="s">
        <v>150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158</v>
      </c>
      <c r="BK326" s="249">
        <f>ROUND(I326*H326,2)</f>
        <v>0</v>
      </c>
      <c r="BL326" s="17" t="s">
        <v>273</v>
      </c>
      <c r="BM326" s="248" t="s">
        <v>398</v>
      </c>
    </row>
    <row r="327" spans="1:51" s="13" customFormat="1" ht="12">
      <c r="A327" s="13"/>
      <c r="B327" s="250"/>
      <c r="C327" s="251"/>
      <c r="D327" s="252" t="s">
        <v>160</v>
      </c>
      <c r="E327" s="253" t="s">
        <v>1</v>
      </c>
      <c r="F327" s="254" t="s">
        <v>391</v>
      </c>
      <c r="G327" s="251"/>
      <c r="H327" s="253" t="s">
        <v>1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160</v>
      </c>
      <c r="AU327" s="260" t="s">
        <v>158</v>
      </c>
      <c r="AV327" s="13" t="s">
        <v>87</v>
      </c>
      <c r="AW327" s="13" t="s">
        <v>35</v>
      </c>
      <c r="AX327" s="13" t="s">
        <v>79</v>
      </c>
      <c r="AY327" s="260" t="s">
        <v>150</v>
      </c>
    </row>
    <row r="328" spans="1:51" s="14" customFormat="1" ht="12">
      <c r="A328" s="14"/>
      <c r="B328" s="261"/>
      <c r="C328" s="262"/>
      <c r="D328" s="252" t="s">
        <v>160</v>
      </c>
      <c r="E328" s="263" t="s">
        <v>1</v>
      </c>
      <c r="F328" s="264" t="s">
        <v>392</v>
      </c>
      <c r="G328" s="262"/>
      <c r="H328" s="265">
        <v>92.131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1" t="s">
        <v>160</v>
      </c>
      <c r="AU328" s="271" t="s">
        <v>158</v>
      </c>
      <c r="AV328" s="14" t="s">
        <v>158</v>
      </c>
      <c r="AW328" s="14" t="s">
        <v>35</v>
      </c>
      <c r="AX328" s="14" t="s">
        <v>79</v>
      </c>
      <c r="AY328" s="271" t="s">
        <v>150</v>
      </c>
    </row>
    <row r="329" spans="1:51" s="13" customFormat="1" ht="12">
      <c r="A329" s="13"/>
      <c r="B329" s="250"/>
      <c r="C329" s="251"/>
      <c r="D329" s="252" t="s">
        <v>160</v>
      </c>
      <c r="E329" s="253" t="s">
        <v>1</v>
      </c>
      <c r="F329" s="254" t="s">
        <v>393</v>
      </c>
      <c r="G329" s="251"/>
      <c r="H329" s="253" t="s">
        <v>1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160</v>
      </c>
      <c r="AU329" s="260" t="s">
        <v>158</v>
      </c>
      <c r="AV329" s="13" t="s">
        <v>87</v>
      </c>
      <c r="AW329" s="13" t="s">
        <v>35</v>
      </c>
      <c r="AX329" s="13" t="s">
        <v>79</v>
      </c>
      <c r="AY329" s="260" t="s">
        <v>150</v>
      </c>
    </row>
    <row r="330" spans="1:51" s="13" customFormat="1" ht="12">
      <c r="A330" s="13"/>
      <c r="B330" s="250"/>
      <c r="C330" s="251"/>
      <c r="D330" s="252" t="s">
        <v>160</v>
      </c>
      <c r="E330" s="253" t="s">
        <v>1</v>
      </c>
      <c r="F330" s="254" t="s">
        <v>178</v>
      </c>
      <c r="G330" s="251"/>
      <c r="H330" s="253" t="s">
        <v>1</v>
      </c>
      <c r="I330" s="255"/>
      <c r="J330" s="251"/>
      <c r="K330" s="251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160</v>
      </c>
      <c r="AU330" s="260" t="s">
        <v>158</v>
      </c>
      <c r="AV330" s="13" t="s">
        <v>87</v>
      </c>
      <c r="AW330" s="13" t="s">
        <v>35</v>
      </c>
      <c r="AX330" s="13" t="s">
        <v>79</v>
      </c>
      <c r="AY330" s="260" t="s">
        <v>150</v>
      </c>
    </row>
    <row r="331" spans="1:51" s="14" customFormat="1" ht="12">
      <c r="A331" s="14"/>
      <c r="B331" s="261"/>
      <c r="C331" s="262"/>
      <c r="D331" s="252" t="s">
        <v>160</v>
      </c>
      <c r="E331" s="263" t="s">
        <v>1</v>
      </c>
      <c r="F331" s="264" t="s">
        <v>202</v>
      </c>
      <c r="G331" s="262"/>
      <c r="H331" s="265">
        <v>21.78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1" t="s">
        <v>160</v>
      </c>
      <c r="AU331" s="271" t="s">
        <v>158</v>
      </c>
      <c r="AV331" s="14" t="s">
        <v>158</v>
      </c>
      <c r="AW331" s="14" t="s">
        <v>35</v>
      </c>
      <c r="AX331" s="14" t="s">
        <v>79</v>
      </c>
      <c r="AY331" s="271" t="s">
        <v>150</v>
      </c>
    </row>
    <row r="332" spans="1:51" s="13" customFormat="1" ht="12">
      <c r="A332" s="13"/>
      <c r="B332" s="250"/>
      <c r="C332" s="251"/>
      <c r="D332" s="252" t="s">
        <v>160</v>
      </c>
      <c r="E332" s="253" t="s">
        <v>1</v>
      </c>
      <c r="F332" s="254" t="s">
        <v>180</v>
      </c>
      <c r="G332" s="251"/>
      <c r="H332" s="253" t="s">
        <v>1</v>
      </c>
      <c r="I332" s="255"/>
      <c r="J332" s="251"/>
      <c r="K332" s="251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160</v>
      </c>
      <c r="AU332" s="260" t="s">
        <v>158</v>
      </c>
      <c r="AV332" s="13" t="s">
        <v>87</v>
      </c>
      <c r="AW332" s="13" t="s">
        <v>35</v>
      </c>
      <c r="AX332" s="13" t="s">
        <v>79</v>
      </c>
      <c r="AY332" s="260" t="s">
        <v>150</v>
      </c>
    </row>
    <row r="333" spans="1:51" s="14" customFormat="1" ht="12">
      <c r="A333" s="14"/>
      <c r="B333" s="261"/>
      <c r="C333" s="262"/>
      <c r="D333" s="252" t="s">
        <v>160</v>
      </c>
      <c r="E333" s="263" t="s">
        <v>1</v>
      </c>
      <c r="F333" s="264" t="s">
        <v>205</v>
      </c>
      <c r="G333" s="262"/>
      <c r="H333" s="265">
        <v>37.62</v>
      </c>
      <c r="I333" s="266"/>
      <c r="J333" s="262"/>
      <c r="K333" s="262"/>
      <c r="L333" s="267"/>
      <c r="M333" s="268"/>
      <c r="N333" s="269"/>
      <c r="O333" s="269"/>
      <c r="P333" s="269"/>
      <c r="Q333" s="269"/>
      <c r="R333" s="269"/>
      <c r="S333" s="269"/>
      <c r="T333" s="27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1" t="s">
        <v>160</v>
      </c>
      <c r="AU333" s="271" t="s">
        <v>158</v>
      </c>
      <c r="AV333" s="14" t="s">
        <v>158</v>
      </c>
      <c r="AW333" s="14" t="s">
        <v>35</v>
      </c>
      <c r="AX333" s="14" t="s">
        <v>79</v>
      </c>
      <c r="AY333" s="271" t="s">
        <v>150</v>
      </c>
    </row>
    <row r="334" spans="1:51" s="13" customFormat="1" ht="12">
      <c r="A334" s="13"/>
      <c r="B334" s="250"/>
      <c r="C334" s="251"/>
      <c r="D334" s="252" t="s">
        <v>160</v>
      </c>
      <c r="E334" s="253" t="s">
        <v>1</v>
      </c>
      <c r="F334" s="254" t="s">
        <v>182</v>
      </c>
      <c r="G334" s="251"/>
      <c r="H334" s="253" t="s">
        <v>1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160</v>
      </c>
      <c r="AU334" s="260" t="s">
        <v>158</v>
      </c>
      <c r="AV334" s="13" t="s">
        <v>87</v>
      </c>
      <c r="AW334" s="13" t="s">
        <v>35</v>
      </c>
      <c r="AX334" s="13" t="s">
        <v>79</v>
      </c>
      <c r="AY334" s="260" t="s">
        <v>150</v>
      </c>
    </row>
    <row r="335" spans="1:51" s="14" customFormat="1" ht="12">
      <c r="A335" s="14"/>
      <c r="B335" s="261"/>
      <c r="C335" s="262"/>
      <c r="D335" s="252" t="s">
        <v>160</v>
      </c>
      <c r="E335" s="263" t="s">
        <v>1</v>
      </c>
      <c r="F335" s="264" t="s">
        <v>206</v>
      </c>
      <c r="G335" s="262"/>
      <c r="H335" s="265">
        <v>31.68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1" t="s">
        <v>160</v>
      </c>
      <c r="AU335" s="271" t="s">
        <v>158</v>
      </c>
      <c r="AV335" s="14" t="s">
        <v>158</v>
      </c>
      <c r="AW335" s="14" t="s">
        <v>35</v>
      </c>
      <c r="AX335" s="14" t="s">
        <v>79</v>
      </c>
      <c r="AY335" s="271" t="s">
        <v>150</v>
      </c>
    </row>
    <row r="336" spans="1:51" s="13" customFormat="1" ht="12">
      <c r="A336" s="13"/>
      <c r="B336" s="250"/>
      <c r="C336" s="251"/>
      <c r="D336" s="252" t="s">
        <v>160</v>
      </c>
      <c r="E336" s="253" t="s">
        <v>1</v>
      </c>
      <c r="F336" s="254" t="s">
        <v>184</v>
      </c>
      <c r="G336" s="251"/>
      <c r="H336" s="253" t="s">
        <v>1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160</v>
      </c>
      <c r="AU336" s="260" t="s">
        <v>158</v>
      </c>
      <c r="AV336" s="13" t="s">
        <v>87</v>
      </c>
      <c r="AW336" s="13" t="s">
        <v>35</v>
      </c>
      <c r="AX336" s="13" t="s">
        <v>79</v>
      </c>
      <c r="AY336" s="260" t="s">
        <v>150</v>
      </c>
    </row>
    <row r="337" spans="1:51" s="14" customFormat="1" ht="12">
      <c r="A337" s="14"/>
      <c r="B337" s="261"/>
      <c r="C337" s="262"/>
      <c r="D337" s="252" t="s">
        <v>160</v>
      </c>
      <c r="E337" s="263" t="s">
        <v>1</v>
      </c>
      <c r="F337" s="264" t="s">
        <v>207</v>
      </c>
      <c r="G337" s="262"/>
      <c r="H337" s="265">
        <v>23.32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1" t="s">
        <v>160</v>
      </c>
      <c r="AU337" s="271" t="s">
        <v>158</v>
      </c>
      <c r="AV337" s="14" t="s">
        <v>158</v>
      </c>
      <c r="AW337" s="14" t="s">
        <v>35</v>
      </c>
      <c r="AX337" s="14" t="s">
        <v>79</v>
      </c>
      <c r="AY337" s="271" t="s">
        <v>150</v>
      </c>
    </row>
    <row r="338" spans="1:51" s="14" customFormat="1" ht="12">
      <c r="A338" s="14"/>
      <c r="B338" s="261"/>
      <c r="C338" s="262"/>
      <c r="D338" s="252" t="s">
        <v>160</v>
      </c>
      <c r="E338" s="263" t="s">
        <v>1</v>
      </c>
      <c r="F338" s="264" t="s">
        <v>208</v>
      </c>
      <c r="G338" s="262"/>
      <c r="H338" s="265">
        <v>3.056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1" t="s">
        <v>160</v>
      </c>
      <c r="AU338" s="271" t="s">
        <v>158</v>
      </c>
      <c r="AV338" s="14" t="s">
        <v>158</v>
      </c>
      <c r="AW338" s="14" t="s">
        <v>35</v>
      </c>
      <c r="AX338" s="14" t="s">
        <v>79</v>
      </c>
      <c r="AY338" s="271" t="s">
        <v>150</v>
      </c>
    </row>
    <row r="339" spans="1:51" s="13" customFormat="1" ht="12">
      <c r="A339" s="13"/>
      <c r="B339" s="250"/>
      <c r="C339" s="251"/>
      <c r="D339" s="252" t="s">
        <v>160</v>
      </c>
      <c r="E339" s="253" t="s">
        <v>1</v>
      </c>
      <c r="F339" s="254" t="s">
        <v>209</v>
      </c>
      <c r="G339" s="251"/>
      <c r="H339" s="253" t="s">
        <v>1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160</v>
      </c>
      <c r="AU339" s="260" t="s">
        <v>158</v>
      </c>
      <c r="AV339" s="13" t="s">
        <v>87</v>
      </c>
      <c r="AW339" s="13" t="s">
        <v>35</v>
      </c>
      <c r="AX339" s="13" t="s">
        <v>79</v>
      </c>
      <c r="AY339" s="260" t="s">
        <v>150</v>
      </c>
    </row>
    <row r="340" spans="1:51" s="14" customFormat="1" ht="12">
      <c r="A340" s="14"/>
      <c r="B340" s="261"/>
      <c r="C340" s="262"/>
      <c r="D340" s="252" t="s">
        <v>160</v>
      </c>
      <c r="E340" s="263" t="s">
        <v>1</v>
      </c>
      <c r="F340" s="264" t="s">
        <v>210</v>
      </c>
      <c r="G340" s="262"/>
      <c r="H340" s="265">
        <v>28.82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1" t="s">
        <v>160</v>
      </c>
      <c r="AU340" s="271" t="s">
        <v>158</v>
      </c>
      <c r="AV340" s="14" t="s">
        <v>158</v>
      </c>
      <c r="AW340" s="14" t="s">
        <v>35</v>
      </c>
      <c r="AX340" s="14" t="s">
        <v>79</v>
      </c>
      <c r="AY340" s="271" t="s">
        <v>150</v>
      </c>
    </row>
    <row r="341" spans="1:51" s="13" customFormat="1" ht="12">
      <c r="A341" s="13"/>
      <c r="B341" s="250"/>
      <c r="C341" s="251"/>
      <c r="D341" s="252" t="s">
        <v>160</v>
      </c>
      <c r="E341" s="253" t="s">
        <v>1</v>
      </c>
      <c r="F341" s="254" t="s">
        <v>213</v>
      </c>
      <c r="G341" s="251"/>
      <c r="H341" s="253" t="s">
        <v>1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160</v>
      </c>
      <c r="AU341" s="260" t="s">
        <v>158</v>
      </c>
      <c r="AV341" s="13" t="s">
        <v>87</v>
      </c>
      <c r="AW341" s="13" t="s">
        <v>35</v>
      </c>
      <c r="AX341" s="13" t="s">
        <v>79</v>
      </c>
      <c r="AY341" s="260" t="s">
        <v>150</v>
      </c>
    </row>
    <row r="342" spans="1:51" s="14" customFormat="1" ht="12">
      <c r="A342" s="14"/>
      <c r="B342" s="261"/>
      <c r="C342" s="262"/>
      <c r="D342" s="252" t="s">
        <v>160</v>
      </c>
      <c r="E342" s="263" t="s">
        <v>1</v>
      </c>
      <c r="F342" s="264" t="s">
        <v>214</v>
      </c>
      <c r="G342" s="262"/>
      <c r="H342" s="265">
        <v>38.06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160</v>
      </c>
      <c r="AU342" s="271" t="s">
        <v>158</v>
      </c>
      <c r="AV342" s="14" t="s">
        <v>158</v>
      </c>
      <c r="AW342" s="14" t="s">
        <v>35</v>
      </c>
      <c r="AX342" s="14" t="s">
        <v>79</v>
      </c>
      <c r="AY342" s="271" t="s">
        <v>150</v>
      </c>
    </row>
    <row r="343" spans="1:51" s="15" customFormat="1" ht="12">
      <c r="A343" s="15"/>
      <c r="B343" s="283"/>
      <c r="C343" s="284"/>
      <c r="D343" s="252" t="s">
        <v>160</v>
      </c>
      <c r="E343" s="285" t="s">
        <v>1</v>
      </c>
      <c r="F343" s="286" t="s">
        <v>194</v>
      </c>
      <c r="G343" s="284"/>
      <c r="H343" s="287">
        <v>276.467</v>
      </c>
      <c r="I343" s="288"/>
      <c r="J343" s="284"/>
      <c r="K343" s="284"/>
      <c r="L343" s="289"/>
      <c r="M343" s="290"/>
      <c r="N343" s="291"/>
      <c r="O343" s="291"/>
      <c r="P343" s="291"/>
      <c r="Q343" s="291"/>
      <c r="R343" s="291"/>
      <c r="S343" s="291"/>
      <c r="T343" s="29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93" t="s">
        <v>160</v>
      </c>
      <c r="AU343" s="293" t="s">
        <v>158</v>
      </c>
      <c r="AV343" s="15" t="s">
        <v>157</v>
      </c>
      <c r="AW343" s="15" t="s">
        <v>35</v>
      </c>
      <c r="AX343" s="15" t="s">
        <v>87</v>
      </c>
      <c r="AY343" s="293" t="s">
        <v>150</v>
      </c>
    </row>
    <row r="344" spans="1:65" s="2" customFormat="1" ht="21.75" customHeight="1">
      <c r="A344" s="38"/>
      <c r="B344" s="39"/>
      <c r="C344" s="236" t="s">
        <v>399</v>
      </c>
      <c r="D344" s="236" t="s">
        <v>153</v>
      </c>
      <c r="E344" s="237" t="s">
        <v>400</v>
      </c>
      <c r="F344" s="238" t="s">
        <v>401</v>
      </c>
      <c r="G344" s="239" t="s">
        <v>169</v>
      </c>
      <c r="H344" s="240">
        <v>276.467</v>
      </c>
      <c r="I344" s="241"/>
      <c r="J344" s="242">
        <f>ROUND(I344*H344,2)</f>
        <v>0</v>
      </c>
      <c r="K344" s="243"/>
      <c r="L344" s="44"/>
      <c r="M344" s="244" t="s">
        <v>1</v>
      </c>
      <c r="N344" s="245" t="s">
        <v>45</v>
      </c>
      <c r="O344" s="91"/>
      <c r="P344" s="246">
        <f>O344*H344</f>
        <v>0</v>
      </c>
      <c r="Q344" s="246">
        <v>0.00027</v>
      </c>
      <c r="R344" s="246">
        <f>Q344*H344</f>
        <v>0.07464609</v>
      </c>
      <c r="S344" s="246">
        <v>0</v>
      </c>
      <c r="T344" s="24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8" t="s">
        <v>273</v>
      </c>
      <c r="AT344" s="248" t="s">
        <v>153</v>
      </c>
      <c r="AU344" s="248" t="s">
        <v>158</v>
      </c>
      <c r="AY344" s="17" t="s">
        <v>150</v>
      </c>
      <c r="BE344" s="249">
        <f>IF(N344="základní",J344,0)</f>
        <v>0</v>
      </c>
      <c r="BF344" s="249">
        <f>IF(N344="snížená",J344,0)</f>
        <v>0</v>
      </c>
      <c r="BG344" s="249">
        <f>IF(N344="zákl. přenesená",J344,0)</f>
        <v>0</v>
      </c>
      <c r="BH344" s="249">
        <f>IF(N344="sníž. přenesená",J344,0)</f>
        <v>0</v>
      </c>
      <c r="BI344" s="249">
        <f>IF(N344="nulová",J344,0)</f>
        <v>0</v>
      </c>
      <c r="BJ344" s="17" t="s">
        <v>158</v>
      </c>
      <c r="BK344" s="249">
        <f>ROUND(I344*H344,2)</f>
        <v>0</v>
      </c>
      <c r="BL344" s="17" t="s">
        <v>273</v>
      </c>
      <c r="BM344" s="248" t="s">
        <v>402</v>
      </c>
    </row>
    <row r="345" spans="1:63" s="12" customFormat="1" ht="25.9" customHeight="1">
      <c r="A345" s="12"/>
      <c r="B345" s="220"/>
      <c r="C345" s="221"/>
      <c r="D345" s="222" t="s">
        <v>78</v>
      </c>
      <c r="E345" s="223" t="s">
        <v>403</v>
      </c>
      <c r="F345" s="223" t="s">
        <v>404</v>
      </c>
      <c r="G345" s="221"/>
      <c r="H345" s="221"/>
      <c r="I345" s="224"/>
      <c r="J345" s="225">
        <f>BK345</f>
        <v>0</v>
      </c>
      <c r="K345" s="221"/>
      <c r="L345" s="226"/>
      <c r="M345" s="227"/>
      <c r="N345" s="228"/>
      <c r="O345" s="228"/>
      <c r="P345" s="229">
        <f>P346+P348+P350</f>
        <v>0</v>
      </c>
      <c r="Q345" s="228"/>
      <c r="R345" s="229">
        <f>R346+R348+R350</f>
        <v>0</v>
      </c>
      <c r="S345" s="228"/>
      <c r="T345" s="230">
        <f>T346+T348+T350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31" t="s">
        <v>195</v>
      </c>
      <c r="AT345" s="232" t="s">
        <v>78</v>
      </c>
      <c r="AU345" s="232" t="s">
        <v>79</v>
      </c>
      <c r="AY345" s="231" t="s">
        <v>150</v>
      </c>
      <c r="BK345" s="233">
        <f>BK346+BK348+BK350</f>
        <v>0</v>
      </c>
    </row>
    <row r="346" spans="1:63" s="12" customFormat="1" ht="22.8" customHeight="1">
      <c r="A346" s="12"/>
      <c r="B346" s="220"/>
      <c r="C346" s="221"/>
      <c r="D346" s="222" t="s">
        <v>78</v>
      </c>
      <c r="E346" s="234" t="s">
        <v>405</v>
      </c>
      <c r="F346" s="234" t="s">
        <v>406</v>
      </c>
      <c r="G346" s="221"/>
      <c r="H346" s="221"/>
      <c r="I346" s="224"/>
      <c r="J346" s="235">
        <f>BK346</f>
        <v>0</v>
      </c>
      <c r="K346" s="221"/>
      <c r="L346" s="226"/>
      <c r="M346" s="227"/>
      <c r="N346" s="228"/>
      <c r="O346" s="228"/>
      <c r="P346" s="229">
        <f>P347</f>
        <v>0</v>
      </c>
      <c r="Q346" s="228"/>
      <c r="R346" s="229">
        <f>R347</f>
        <v>0</v>
      </c>
      <c r="S346" s="228"/>
      <c r="T346" s="230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1" t="s">
        <v>195</v>
      </c>
      <c r="AT346" s="232" t="s">
        <v>78</v>
      </c>
      <c r="AU346" s="232" t="s">
        <v>87</v>
      </c>
      <c r="AY346" s="231" t="s">
        <v>150</v>
      </c>
      <c r="BK346" s="233">
        <f>BK347</f>
        <v>0</v>
      </c>
    </row>
    <row r="347" spans="1:65" s="2" customFormat="1" ht="16.5" customHeight="1">
      <c r="A347" s="38"/>
      <c r="B347" s="39"/>
      <c r="C347" s="236" t="s">
        <v>407</v>
      </c>
      <c r="D347" s="236" t="s">
        <v>153</v>
      </c>
      <c r="E347" s="237" t="s">
        <v>408</v>
      </c>
      <c r="F347" s="238" t="s">
        <v>406</v>
      </c>
      <c r="G347" s="239" t="s">
        <v>268</v>
      </c>
      <c r="H347" s="240">
        <v>1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45</v>
      </c>
      <c r="O347" s="91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409</v>
      </c>
      <c r="AT347" s="248" t="s">
        <v>153</v>
      </c>
      <c r="AU347" s="248" t="s">
        <v>158</v>
      </c>
      <c r="AY347" s="17" t="s">
        <v>150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158</v>
      </c>
      <c r="BK347" s="249">
        <f>ROUND(I347*H347,2)</f>
        <v>0</v>
      </c>
      <c r="BL347" s="17" t="s">
        <v>409</v>
      </c>
      <c r="BM347" s="248" t="s">
        <v>410</v>
      </c>
    </row>
    <row r="348" spans="1:63" s="12" customFormat="1" ht="22.8" customHeight="1">
      <c r="A348" s="12"/>
      <c r="B348" s="220"/>
      <c r="C348" s="221"/>
      <c r="D348" s="222" t="s">
        <v>78</v>
      </c>
      <c r="E348" s="234" t="s">
        <v>411</v>
      </c>
      <c r="F348" s="234" t="s">
        <v>412</v>
      </c>
      <c r="G348" s="221"/>
      <c r="H348" s="221"/>
      <c r="I348" s="224"/>
      <c r="J348" s="235">
        <f>BK348</f>
        <v>0</v>
      </c>
      <c r="K348" s="221"/>
      <c r="L348" s="226"/>
      <c r="M348" s="227"/>
      <c r="N348" s="228"/>
      <c r="O348" s="228"/>
      <c r="P348" s="229">
        <f>P349</f>
        <v>0</v>
      </c>
      <c r="Q348" s="228"/>
      <c r="R348" s="229">
        <f>R349</f>
        <v>0</v>
      </c>
      <c r="S348" s="228"/>
      <c r="T348" s="230">
        <f>T349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31" t="s">
        <v>195</v>
      </c>
      <c r="AT348" s="232" t="s">
        <v>78</v>
      </c>
      <c r="AU348" s="232" t="s">
        <v>87</v>
      </c>
      <c r="AY348" s="231" t="s">
        <v>150</v>
      </c>
      <c r="BK348" s="233">
        <f>BK349</f>
        <v>0</v>
      </c>
    </row>
    <row r="349" spans="1:65" s="2" customFormat="1" ht="16.5" customHeight="1">
      <c r="A349" s="38"/>
      <c r="B349" s="39"/>
      <c r="C349" s="236" t="s">
        <v>413</v>
      </c>
      <c r="D349" s="236" t="s">
        <v>153</v>
      </c>
      <c r="E349" s="237" t="s">
        <v>414</v>
      </c>
      <c r="F349" s="238" t="s">
        <v>412</v>
      </c>
      <c r="G349" s="239" t="s">
        <v>268</v>
      </c>
      <c r="H349" s="240">
        <v>1</v>
      </c>
      <c r="I349" s="241"/>
      <c r="J349" s="242">
        <f>ROUND(I349*H349,2)</f>
        <v>0</v>
      </c>
      <c r="K349" s="243"/>
      <c r="L349" s="44"/>
      <c r="M349" s="244" t="s">
        <v>1</v>
      </c>
      <c r="N349" s="245" t="s">
        <v>45</v>
      </c>
      <c r="O349" s="91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8" t="s">
        <v>409</v>
      </c>
      <c r="AT349" s="248" t="s">
        <v>153</v>
      </c>
      <c r="AU349" s="248" t="s">
        <v>158</v>
      </c>
      <c r="AY349" s="17" t="s">
        <v>150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17" t="s">
        <v>158</v>
      </c>
      <c r="BK349" s="249">
        <f>ROUND(I349*H349,2)</f>
        <v>0</v>
      </c>
      <c r="BL349" s="17" t="s">
        <v>409</v>
      </c>
      <c r="BM349" s="248" t="s">
        <v>415</v>
      </c>
    </row>
    <row r="350" spans="1:63" s="12" customFormat="1" ht="22.8" customHeight="1">
      <c r="A350" s="12"/>
      <c r="B350" s="220"/>
      <c r="C350" s="221"/>
      <c r="D350" s="222" t="s">
        <v>78</v>
      </c>
      <c r="E350" s="234" t="s">
        <v>416</v>
      </c>
      <c r="F350" s="234" t="s">
        <v>417</v>
      </c>
      <c r="G350" s="221"/>
      <c r="H350" s="221"/>
      <c r="I350" s="224"/>
      <c r="J350" s="235">
        <f>BK350</f>
        <v>0</v>
      </c>
      <c r="K350" s="221"/>
      <c r="L350" s="226"/>
      <c r="M350" s="227"/>
      <c r="N350" s="228"/>
      <c r="O350" s="228"/>
      <c r="P350" s="229">
        <f>P351</f>
        <v>0</v>
      </c>
      <c r="Q350" s="228"/>
      <c r="R350" s="229">
        <f>R351</f>
        <v>0</v>
      </c>
      <c r="S350" s="228"/>
      <c r="T350" s="230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31" t="s">
        <v>195</v>
      </c>
      <c r="AT350" s="232" t="s">
        <v>78</v>
      </c>
      <c r="AU350" s="232" t="s">
        <v>87</v>
      </c>
      <c r="AY350" s="231" t="s">
        <v>150</v>
      </c>
      <c r="BK350" s="233">
        <f>BK351</f>
        <v>0</v>
      </c>
    </row>
    <row r="351" spans="1:65" s="2" customFormat="1" ht="16.5" customHeight="1">
      <c r="A351" s="38"/>
      <c r="B351" s="39"/>
      <c r="C351" s="236" t="s">
        <v>418</v>
      </c>
      <c r="D351" s="236" t="s">
        <v>153</v>
      </c>
      <c r="E351" s="237" t="s">
        <v>419</v>
      </c>
      <c r="F351" s="238" t="s">
        <v>417</v>
      </c>
      <c r="G351" s="239" t="s">
        <v>268</v>
      </c>
      <c r="H351" s="240">
        <v>1</v>
      </c>
      <c r="I351" s="241"/>
      <c r="J351" s="242">
        <f>ROUND(I351*H351,2)</f>
        <v>0</v>
      </c>
      <c r="K351" s="243"/>
      <c r="L351" s="44"/>
      <c r="M351" s="294" t="s">
        <v>1</v>
      </c>
      <c r="N351" s="295" t="s">
        <v>45</v>
      </c>
      <c r="O351" s="296"/>
      <c r="P351" s="297">
        <f>O351*H351</f>
        <v>0</v>
      </c>
      <c r="Q351" s="297">
        <v>0</v>
      </c>
      <c r="R351" s="297">
        <f>Q351*H351</f>
        <v>0</v>
      </c>
      <c r="S351" s="297">
        <v>0</v>
      </c>
      <c r="T351" s="29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8" t="s">
        <v>409</v>
      </c>
      <c r="AT351" s="248" t="s">
        <v>153</v>
      </c>
      <c r="AU351" s="248" t="s">
        <v>158</v>
      </c>
      <c r="AY351" s="17" t="s">
        <v>150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17" t="s">
        <v>158</v>
      </c>
      <c r="BK351" s="249">
        <f>ROUND(I351*H351,2)</f>
        <v>0</v>
      </c>
      <c r="BL351" s="17" t="s">
        <v>409</v>
      </c>
      <c r="BM351" s="248" t="s">
        <v>420</v>
      </c>
    </row>
    <row r="352" spans="1:31" s="2" customFormat="1" ht="6.95" customHeight="1">
      <c r="A352" s="38"/>
      <c r="B352" s="66"/>
      <c r="C352" s="67"/>
      <c r="D352" s="67"/>
      <c r="E352" s="67"/>
      <c r="F352" s="67"/>
      <c r="G352" s="67"/>
      <c r="H352" s="67"/>
      <c r="I352" s="183"/>
      <c r="J352" s="67"/>
      <c r="K352" s="67"/>
      <c r="L352" s="44"/>
      <c r="M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</row>
  </sheetData>
  <sheetProtection password="CC35" sheet="1" objects="1" scenarios="1" formatColumns="0" formatRows="0" autoFilter="0"/>
  <autoFilter ref="C129:K35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421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33</v>
      </c>
      <c r="F21" s="38"/>
      <c r="G21" s="38"/>
      <c r="H21" s="38"/>
      <c r="I21" s="147" t="s">
        <v>28</v>
      </c>
      <c r="J21" s="146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ROUND(J133,2)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ROUND((SUM(BE133:BE451)),2)</f>
        <v>0</v>
      </c>
      <c r="G33" s="38"/>
      <c r="H33" s="38"/>
      <c r="I33" s="162">
        <v>0.21</v>
      </c>
      <c r="J33" s="161">
        <f>ROUND(((SUM(BE133:BE451))*I33),2)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ROUND((SUM(BF133:BF451)),2)</f>
        <v>0</v>
      </c>
      <c r="G34" s="38"/>
      <c r="H34" s="38"/>
      <c r="I34" s="162">
        <v>0.15</v>
      </c>
      <c r="J34" s="161">
        <f>ROUND(((SUM(BF133:BF451))*I34),2)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ROUND((SUM(BG133:BG451)),2)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ROUND((SUM(BH133:BH451)),2)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ROUND((SUM(BI133:BI451)),2)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03202 - 1. NP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121</v>
      </c>
      <c r="E97" s="196"/>
      <c r="F97" s="196"/>
      <c r="G97" s="196"/>
      <c r="H97" s="196"/>
      <c r="I97" s="197"/>
      <c r="J97" s="198">
        <f>J134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122</v>
      </c>
      <c r="E98" s="203"/>
      <c r="F98" s="203"/>
      <c r="G98" s="203"/>
      <c r="H98" s="203"/>
      <c r="I98" s="204"/>
      <c r="J98" s="205">
        <f>J135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123</v>
      </c>
      <c r="E99" s="203"/>
      <c r="F99" s="203"/>
      <c r="G99" s="203"/>
      <c r="H99" s="203"/>
      <c r="I99" s="204"/>
      <c r="J99" s="205">
        <f>J162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124</v>
      </c>
      <c r="E100" s="203"/>
      <c r="F100" s="203"/>
      <c r="G100" s="203"/>
      <c r="H100" s="203"/>
      <c r="I100" s="204"/>
      <c r="J100" s="205">
        <f>J264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125</v>
      </c>
      <c r="E101" s="203"/>
      <c r="F101" s="203"/>
      <c r="G101" s="203"/>
      <c r="H101" s="203"/>
      <c r="I101" s="204"/>
      <c r="J101" s="205">
        <f>J346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126</v>
      </c>
      <c r="E102" s="203"/>
      <c r="F102" s="203"/>
      <c r="G102" s="203"/>
      <c r="H102" s="203"/>
      <c r="I102" s="204"/>
      <c r="J102" s="205">
        <f>J355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127</v>
      </c>
      <c r="E103" s="196"/>
      <c r="F103" s="196"/>
      <c r="G103" s="196"/>
      <c r="H103" s="196"/>
      <c r="I103" s="197"/>
      <c r="J103" s="198">
        <f>J357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422</v>
      </c>
      <c r="E104" s="203"/>
      <c r="F104" s="203"/>
      <c r="G104" s="203"/>
      <c r="H104" s="203"/>
      <c r="I104" s="204"/>
      <c r="J104" s="205">
        <f>J358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128</v>
      </c>
      <c r="E105" s="203"/>
      <c r="F105" s="203"/>
      <c r="G105" s="203"/>
      <c r="H105" s="203"/>
      <c r="I105" s="204"/>
      <c r="J105" s="205">
        <f>J360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423</v>
      </c>
      <c r="E106" s="203"/>
      <c r="F106" s="203"/>
      <c r="G106" s="203"/>
      <c r="H106" s="203"/>
      <c r="I106" s="204"/>
      <c r="J106" s="205">
        <f>J364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424</v>
      </c>
      <c r="E107" s="203"/>
      <c r="F107" s="203"/>
      <c r="G107" s="203"/>
      <c r="H107" s="203"/>
      <c r="I107" s="204"/>
      <c r="J107" s="205">
        <f>J398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425</v>
      </c>
      <c r="E108" s="203"/>
      <c r="F108" s="203"/>
      <c r="G108" s="203"/>
      <c r="H108" s="203"/>
      <c r="I108" s="204"/>
      <c r="J108" s="205">
        <f>J406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130</v>
      </c>
      <c r="E109" s="203"/>
      <c r="F109" s="203"/>
      <c r="G109" s="203"/>
      <c r="H109" s="203"/>
      <c r="I109" s="204"/>
      <c r="J109" s="205">
        <f>J429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93"/>
      <c r="C110" s="194"/>
      <c r="D110" s="195" t="s">
        <v>131</v>
      </c>
      <c r="E110" s="196"/>
      <c r="F110" s="196"/>
      <c r="G110" s="196"/>
      <c r="H110" s="196"/>
      <c r="I110" s="197"/>
      <c r="J110" s="198">
        <f>J445</f>
        <v>0</v>
      </c>
      <c r="K110" s="194"/>
      <c r="L110" s="19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00"/>
      <c r="C111" s="201"/>
      <c r="D111" s="202" t="s">
        <v>132</v>
      </c>
      <c r="E111" s="203"/>
      <c r="F111" s="203"/>
      <c r="G111" s="203"/>
      <c r="H111" s="203"/>
      <c r="I111" s="204"/>
      <c r="J111" s="205">
        <f>J446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133</v>
      </c>
      <c r="E112" s="203"/>
      <c r="F112" s="203"/>
      <c r="G112" s="203"/>
      <c r="H112" s="203"/>
      <c r="I112" s="204"/>
      <c r="J112" s="205">
        <f>J448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134</v>
      </c>
      <c r="E113" s="203"/>
      <c r="F113" s="203"/>
      <c r="G113" s="203"/>
      <c r="H113" s="203"/>
      <c r="I113" s="204"/>
      <c r="J113" s="205">
        <f>J450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183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186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135</v>
      </c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3.25" customHeight="1">
      <c r="A123" s="38"/>
      <c r="B123" s="39"/>
      <c r="C123" s="40"/>
      <c r="D123" s="40"/>
      <c r="E123" s="187" t="str">
        <f>E7</f>
        <v xml:space="preserve">Stavební úpravy bytových jednotek č.  1 a 3 v objektu č.p. 407 v ul. Vančurova</v>
      </c>
      <c r="F123" s="32"/>
      <c r="G123" s="32"/>
      <c r="H123" s="32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114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E9</f>
        <v>03202 - 1. NP</v>
      </c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 xml:space="preserve"> </v>
      </c>
      <c r="G127" s="40"/>
      <c r="H127" s="40"/>
      <c r="I127" s="147" t="s">
        <v>22</v>
      </c>
      <c r="J127" s="79" t="str">
        <f>IF(J12="","",J12)</f>
        <v>3. 1. 2020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2" t="s">
        <v>24</v>
      </c>
      <c r="D129" s="40"/>
      <c r="E129" s="40"/>
      <c r="F129" s="27" t="str">
        <f>E15</f>
        <v>Město Vrchlabí, Zámek 1, 543 01 Vrchlabí</v>
      </c>
      <c r="G129" s="40"/>
      <c r="H129" s="40"/>
      <c r="I129" s="147" t="s">
        <v>31</v>
      </c>
      <c r="J129" s="36" t="str">
        <f>E21</f>
        <v>Ing. Jan Korda, Čistá u Horek 103 Čistá u Horek 51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29</v>
      </c>
      <c r="D130" s="40"/>
      <c r="E130" s="40"/>
      <c r="F130" s="27" t="str">
        <f>IF(E18="","",E18)</f>
        <v>Vyplň údaj</v>
      </c>
      <c r="G130" s="40"/>
      <c r="H130" s="40"/>
      <c r="I130" s="147" t="s">
        <v>36</v>
      </c>
      <c r="J130" s="36" t="str">
        <f>E24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4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07"/>
      <c r="B132" s="208"/>
      <c r="C132" s="209" t="s">
        <v>136</v>
      </c>
      <c r="D132" s="210" t="s">
        <v>64</v>
      </c>
      <c r="E132" s="210" t="s">
        <v>60</v>
      </c>
      <c r="F132" s="210" t="s">
        <v>61</v>
      </c>
      <c r="G132" s="210" t="s">
        <v>137</v>
      </c>
      <c r="H132" s="210" t="s">
        <v>138</v>
      </c>
      <c r="I132" s="211" t="s">
        <v>139</v>
      </c>
      <c r="J132" s="212" t="s">
        <v>118</v>
      </c>
      <c r="K132" s="213" t="s">
        <v>140</v>
      </c>
      <c r="L132" s="214"/>
      <c r="M132" s="100" t="s">
        <v>1</v>
      </c>
      <c r="N132" s="101" t="s">
        <v>43</v>
      </c>
      <c r="O132" s="101" t="s">
        <v>141</v>
      </c>
      <c r="P132" s="101" t="s">
        <v>142</v>
      </c>
      <c r="Q132" s="101" t="s">
        <v>143</v>
      </c>
      <c r="R132" s="101" t="s">
        <v>144</v>
      </c>
      <c r="S132" s="101" t="s">
        <v>145</v>
      </c>
      <c r="T132" s="102" t="s">
        <v>146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pans="1:63" s="2" customFormat="1" ht="22.8" customHeight="1">
      <c r="A133" s="38"/>
      <c r="B133" s="39"/>
      <c r="C133" s="107" t="s">
        <v>147</v>
      </c>
      <c r="D133" s="40"/>
      <c r="E133" s="40"/>
      <c r="F133" s="40"/>
      <c r="G133" s="40"/>
      <c r="H133" s="40"/>
      <c r="I133" s="144"/>
      <c r="J133" s="215">
        <f>BK133</f>
        <v>0</v>
      </c>
      <c r="K133" s="40"/>
      <c r="L133" s="44"/>
      <c r="M133" s="103"/>
      <c r="N133" s="216"/>
      <c r="O133" s="104"/>
      <c r="P133" s="217">
        <f>P134+P357+P445</f>
        <v>0</v>
      </c>
      <c r="Q133" s="104"/>
      <c r="R133" s="217">
        <f>R134+R357+R445</f>
        <v>13.41725347</v>
      </c>
      <c r="S133" s="104"/>
      <c r="T133" s="218">
        <f>T134+T357+T445</f>
        <v>2.1288472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78</v>
      </c>
      <c r="AU133" s="17" t="s">
        <v>120</v>
      </c>
      <c r="BK133" s="219">
        <f>BK134+BK357+BK445</f>
        <v>0</v>
      </c>
    </row>
    <row r="134" spans="1:63" s="12" customFormat="1" ht="25.9" customHeight="1">
      <c r="A134" s="12"/>
      <c r="B134" s="220"/>
      <c r="C134" s="221"/>
      <c r="D134" s="222" t="s">
        <v>78</v>
      </c>
      <c r="E134" s="223" t="s">
        <v>148</v>
      </c>
      <c r="F134" s="223" t="s">
        <v>149</v>
      </c>
      <c r="G134" s="221"/>
      <c r="H134" s="221"/>
      <c r="I134" s="224"/>
      <c r="J134" s="225">
        <f>BK134</f>
        <v>0</v>
      </c>
      <c r="K134" s="221"/>
      <c r="L134" s="226"/>
      <c r="M134" s="227"/>
      <c r="N134" s="228"/>
      <c r="O134" s="228"/>
      <c r="P134" s="229">
        <f>P135+P162+P264+P346+P355</f>
        <v>0</v>
      </c>
      <c r="Q134" s="228"/>
      <c r="R134" s="229">
        <f>R135+R162+R264+R346+R355</f>
        <v>11.68287411</v>
      </c>
      <c r="S134" s="228"/>
      <c r="T134" s="230">
        <f>T135+T162+T264+T346+T355</f>
        <v>1.7982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87</v>
      </c>
      <c r="AT134" s="232" t="s">
        <v>78</v>
      </c>
      <c r="AU134" s="232" t="s">
        <v>79</v>
      </c>
      <c r="AY134" s="231" t="s">
        <v>150</v>
      </c>
      <c r="BK134" s="233">
        <f>BK135+BK162+BK264+BK346+BK355</f>
        <v>0</v>
      </c>
    </row>
    <row r="135" spans="1:63" s="12" customFormat="1" ht="22.8" customHeight="1">
      <c r="A135" s="12"/>
      <c r="B135" s="220"/>
      <c r="C135" s="221"/>
      <c r="D135" s="222" t="s">
        <v>78</v>
      </c>
      <c r="E135" s="234" t="s">
        <v>151</v>
      </c>
      <c r="F135" s="234" t="s">
        <v>152</v>
      </c>
      <c r="G135" s="221"/>
      <c r="H135" s="221"/>
      <c r="I135" s="224"/>
      <c r="J135" s="235">
        <f>BK135</f>
        <v>0</v>
      </c>
      <c r="K135" s="221"/>
      <c r="L135" s="226"/>
      <c r="M135" s="227"/>
      <c r="N135" s="228"/>
      <c r="O135" s="228"/>
      <c r="P135" s="229">
        <f>SUM(P136:P161)</f>
        <v>0</v>
      </c>
      <c r="Q135" s="228"/>
      <c r="R135" s="229">
        <f>SUM(R136:R161)</f>
        <v>1.8403654899999997</v>
      </c>
      <c r="S135" s="228"/>
      <c r="T135" s="230">
        <f>SUM(T136:T161)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87</v>
      </c>
      <c r="AT135" s="232" t="s">
        <v>78</v>
      </c>
      <c r="AU135" s="232" t="s">
        <v>87</v>
      </c>
      <c r="AY135" s="231" t="s">
        <v>150</v>
      </c>
      <c r="BK135" s="233">
        <f>SUM(BK136:BK161)</f>
        <v>0</v>
      </c>
    </row>
    <row r="136" spans="1:65" s="2" customFormat="1" ht="21.75" customHeight="1">
      <c r="A136" s="38"/>
      <c r="B136" s="39"/>
      <c r="C136" s="236" t="s">
        <v>87</v>
      </c>
      <c r="D136" s="236" t="s">
        <v>153</v>
      </c>
      <c r="E136" s="237" t="s">
        <v>426</v>
      </c>
      <c r="F136" s="238" t="s">
        <v>427</v>
      </c>
      <c r="G136" s="239" t="s">
        <v>156</v>
      </c>
      <c r="H136" s="240">
        <v>2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45</v>
      </c>
      <c r="O136" s="91"/>
      <c r="P136" s="246">
        <f>O136*H136</f>
        <v>0</v>
      </c>
      <c r="Q136" s="246">
        <v>0.02606</v>
      </c>
      <c r="R136" s="246">
        <f>Q136*H136</f>
        <v>0.05212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157</v>
      </c>
      <c r="AT136" s="248" t="s">
        <v>153</v>
      </c>
      <c r="AU136" s="248" t="s">
        <v>158</v>
      </c>
      <c r="AY136" s="17" t="s">
        <v>150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158</v>
      </c>
      <c r="BK136" s="249">
        <f>ROUND(I136*H136,2)</f>
        <v>0</v>
      </c>
      <c r="BL136" s="17" t="s">
        <v>157</v>
      </c>
      <c r="BM136" s="248" t="s">
        <v>428</v>
      </c>
    </row>
    <row r="137" spans="1:65" s="2" customFormat="1" ht="16.5" customHeight="1">
      <c r="A137" s="38"/>
      <c r="B137" s="39"/>
      <c r="C137" s="236" t="s">
        <v>158</v>
      </c>
      <c r="D137" s="236" t="s">
        <v>153</v>
      </c>
      <c r="E137" s="237" t="s">
        <v>429</v>
      </c>
      <c r="F137" s="238" t="s">
        <v>430</v>
      </c>
      <c r="G137" s="239" t="s">
        <v>431</v>
      </c>
      <c r="H137" s="240">
        <v>0.078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45</v>
      </c>
      <c r="O137" s="91"/>
      <c r="P137" s="246">
        <f>O137*H137</f>
        <v>0</v>
      </c>
      <c r="Q137" s="246">
        <v>1.94302</v>
      </c>
      <c r="R137" s="246">
        <f>Q137*H137</f>
        <v>0.15155556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157</v>
      </c>
      <c r="AT137" s="248" t="s">
        <v>153</v>
      </c>
      <c r="AU137" s="248" t="s">
        <v>158</v>
      </c>
      <c r="AY137" s="17" t="s">
        <v>150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158</v>
      </c>
      <c r="BK137" s="249">
        <f>ROUND(I137*H137,2)</f>
        <v>0</v>
      </c>
      <c r="BL137" s="17" t="s">
        <v>157</v>
      </c>
      <c r="BM137" s="248" t="s">
        <v>432</v>
      </c>
    </row>
    <row r="138" spans="1:51" s="13" customFormat="1" ht="12">
      <c r="A138" s="13"/>
      <c r="B138" s="250"/>
      <c r="C138" s="251"/>
      <c r="D138" s="252" t="s">
        <v>160</v>
      </c>
      <c r="E138" s="253" t="s">
        <v>1</v>
      </c>
      <c r="F138" s="254" t="s">
        <v>433</v>
      </c>
      <c r="G138" s="251"/>
      <c r="H138" s="253" t="s">
        <v>1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160</v>
      </c>
      <c r="AU138" s="260" t="s">
        <v>158</v>
      </c>
      <c r="AV138" s="13" t="s">
        <v>87</v>
      </c>
      <c r="AW138" s="13" t="s">
        <v>35</v>
      </c>
      <c r="AX138" s="13" t="s">
        <v>79</v>
      </c>
      <c r="AY138" s="260" t="s">
        <v>150</v>
      </c>
    </row>
    <row r="139" spans="1:51" s="14" customFormat="1" ht="12">
      <c r="A139" s="14"/>
      <c r="B139" s="261"/>
      <c r="C139" s="262"/>
      <c r="D139" s="252" t="s">
        <v>160</v>
      </c>
      <c r="E139" s="263" t="s">
        <v>1</v>
      </c>
      <c r="F139" s="264" t="s">
        <v>434</v>
      </c>
      <c r="G139" s="262"/>
      <c r="H139" s="265">
        <v>0.078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1" t="s">
        <v>160</v>
      </c>
      <c r="AU139" s="271" t="s">
        <v>158</v>
      </c>
      <c r="AV139" s="14" t="s">
        <v>158</v>
      </c>
      <c r="AW139" s="14" t="s">
        <v>35</v>
      </c>
      <c r="AX139" s="14" t="s">
        <v>87</v>
      </c>
      <c r="AY139" s="271" t="s">
        <v>150</v>
      </c>
    </row>
    <row r="140" spans="1:65" s="2" customFormat="1" ht="21.75" customHeight="1">
      <c r="A140" s="38"/>
      <c r="B140" s="39"/>
      <c r="C140" s="236" t="s">
        <v>151</v>
      </c>
      <c r="D140" s="236" t="s">
        <v>153</v>
      </c>
      <c r="E140" s="237" t="s">
        <v>435</v>
      </c>
      <c r="F140" s="238" t="s">
        <v>436</v>
      </c>
      <c r="G140" s="239" t="s">
        <v>332</v>
      </c>
      <c r="H140" s="240">
        <v>0.029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45</v>
      </c>
      <c r="O140" s="91"/>
      <c r="P140" s="246">
        <f>O140*H140</f>
        <v>0</v>
      </c>
      <c r="Q140" s="246">
        <v>1.09</v>
      </c>
      <c r="R140" s="246">
        <f>Q140*H140</f>
        <v>0.031610000000000006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157</v>
      </c>
      <c r="AT140" s="248" t="s">
        <v>153</v>
      </c>
      <c r="AU140" s="248" t="s">
        <v>158</v>
      </c>
      <c r="AY140" s="17" t="s">
        <v>150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158</v>
      </c>
      <c r="BK140" s="249">
        <f>ROUND(I140*H140,2)</f>
        <v>0</v>
      </c>
      <c r="BL140" s="17" t="s">
        <v>157</v>
      </c>
      <c r="BM140" s="248" t="s">
        <v>437</v>
      </c>
    </row>
    <row r="141" spans="1:51" s="13" customFormat="1" ht="12">
      <c r="A141" s="13"/>
      <c r="B141" s="250"/>
      <c r="C141" s="251"/>
      <c r="D141" s="252" t="s">
        <v>160</v>
      </c>
      <c r="E141" s="253" t="s">
        <v>1</v>
      </c>
      <c r="F141" s="254" t="s">
        <v>433</v>
      </c>
      <c r="G141" s="251"/>
      <c r="H141" s="253" t="s">
        <v>1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160</v>
      </c>
      <c r="AU141" s="260" t="s">
        <v>158</v>
      </c>
      <c r="AV141" s="13" t="s">
        <v>87</v>
      </c>
      <c r="AW141" s="13" t="s">
        <v>35</v>
      </c>
      <c r="AX141" s="13" t="s">
        <v>79</v>
      </c>
      <c r="AY141" s="260" t="s">
        <v>150</v>
      </c>
    </row>
    <row r="142" spans="1:51" s="14" customFormat="1" ht="12">
      <c r="A142" s="14"/>
      <c r="B142" s="261"/>
      <c r="C142" s="262"/>
      <c r="D142" s="252" t="s">
        <v>160</v>
      </c>
      <c r="E142" s="263" t="s">
        <v>1</v>
      </c>
      <c r="F142" s="264" t="s">
        <v>438</v>
      </c>
      <c r="G142" s="262"/>
      <c r="H142" s="265">
        <v>0.029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1" t="s">
        <v>160</v>
      </c>
      <c r="AU142" s="271" t="s">
        <v>158</v>
      </c>
      <c r="AV142" s="14" t="s">
        <v>158</v>
      </c>
      <c r="AW142" s="14" t="s">
        <v>35</v>
      </c>
      <c r="AX142" s="14" t="s">
        <v>87</v>
      </c>
      <c r="AY142" s="271" t="s">
        <v>150</v>
      </c>
    </row>
    <row r="143" spans="1:65" s="2" customFormat="1" ht="21.75" customHeight="1">
      <c r="A143" s="38"/>
      <c r="B143" s="39"/>
      <c r="C143" s="236" t="s">
        <v>157</v>
      </c>
      <c r="D143" s="236" t="s">
        <v>153</v>
      </c>
      <c r="E143" s="237" t="s">
        <v>439</v>
      </c>
      <c r="F143" s="238" t="s">
        <v>440</v>
      </c>
      <c r="G143" s="239" t="s">
        <v>169</v>
      </c>
      <c r="H143" s="240">
        <v>22.169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45</v>
      </c>
      <c r="O143" s="91"/>
      <c r="P143" s="246">
        <f>O143*H143</f>
        <v>0</v>
      </c>
      <c r="Q143" s="246">
        <v>0.06917</v>
      </c>
      <c r="R143" s="246">
        <f>Q143*H143</f>
        <v>1.53342973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157</v>
      </c>
      <c r="AT143" s="248" t="s">
        <v>153</v>
      </c>
      <c r="AU143" s="248" t="s">
        <v>158</v>
      </c>
      <c r="AY143" s="17" t="s">
        <v>150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158</v>
      </c>
      <c r="BK143" s="249">
        <f>ROUND(I143*H143,2)</f>
        <v>0</v>
      </c>
      <c r="BL143" s="17" t="s">
        <v>157</v>
      </c>
      <c r="BM143" s="248" t="s">
        <v>441</v>
      </c>
    </row>
    <row r="144" spans="1:51" s="13" customFormat="1" ht="12">
      <c r="A144" s="13"/>
      <c r="B144" s="250"/>
      <c r="C144" s="251"/>
      <c r="D144" s="252" t="s">
        <v>160</v>
      </c>
      <c r="E144" s="253" t="s">
        <v>1</v>
      </c>
      <c r="F144" s="254" t="s">
        <v>442</v>
      </c>
      <c r="G144" s="251"/>
      <c r="H144" s="253" t="s">
        <v>1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160</v>
      </c>
      <c r="AU144" s="260" t="s">
        <v>158</v>
      </c>
      <c r="AV144" s="13" t="s">
        <v>87</v>
      </c>
      <c r="AW144" s="13" t="s">
        <v>35</v>
      </c>
      <c r="AX144" s="13" t="s">
        <v>79</v>
      </c>
      <c r="AY144" s="260" t="s">
        <v>150</v>
      </c>
    </row>
    <row r="145" spans="1:51" s="14" customFormat="1" ht="12">
      <c r="A145" s="14"/>
      <c r="B145" s="261"/>
      <c r="C145" s="262"/>
      <c r="D145" s="252" t="s">
        <v>160</v>
      </c>
      <c r="E145" s="263" t="s">
        <v>1</v>
      </c>
      <c r="F145" s="264" t="s">
        <v>443</v>
      </c>
      <c r="G145" s="262"/>
      <c r="H145" s="265">
        <v>11.075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160</v>
      </c>
      <c r="AU145" s="271" t="s">
        <v>158</v>
      </c>
      <c r="AV145" s="14" t="s">
        <v>158</v>
      </c>
      <c r="AW145" s="14" t="s">
        <v>35</v>
      </c>
      <c r="AX145" s="14" t="s">
        <v>79</v>
      </c>
      <c r="AY145" s="271" t="s">
        <v>150</v>
      </c>
    </row>
    <row r="146" spans="1:51" s="14" customFormat="1" ht="12">
      <c r="A146" s="14"/>
      <c r="B146" s="261"/>
      <c r="C146" s="262"/>
      <c r="D146" s="252" t="s">
        <v>160</v>
      </c>
      <c r="E146" s="263" t="s">
        <v>1</v>
      </c>
      <c r="F146" s="264" t="s">
        <v>444</v>
      </c>
      <c r="G146" s="262"/>
      <c r="H146" s="265">
        <v>-1.4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160</v>
      </c>
      <c r="AU146" s="271" t="s">
        <v>158</v>
      </c>
      <c r="AV146" s="14" t="s">
        <v>158</v>
      </c>
      <c r="AW146" s="14" t="s">
        <v>35</v>
      </c>
      <c r="AX146" s="14" t="s">
        <v>79</v>
      </c>
      <c r="AY146" s="271" t="s">
        <v>150</v>
      </c>
    </row>
    <row r="147" spans="1:51" s="13" customFormat="1" ht="12">
      <c r="A147" s="13"/>
      <c r="B147" s="250"/>
      <c r="C147" s="251"/>
      <c r="D147" s="252" t="s">
        <v>160</v>
      </c>
      <c r="E147" s="253" t="s">
        <v>1</v>
      </c>
      <c r="F147" s="254" t="s">
        <v>445</v>
      </c>
      <c r="G147" s="251"/>
      <c r="H147" s="253" t="s">
        <v>1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160</v>
      </c>
      <c r="AU147" s="260" t="s">
        <v>158</v>
      </c>
      <c r="AV147" s="13" t="s">
        <v>87</v>
      </c>
      <c r="AW147" s="13" t="s">
        <v>35</v>
      </c>
      <c r="AX147" s="13" t="s">
        <v>79</v>
      </c>
      <c r="AY147" s="260" t="s">
        <v>150</v>
      </c>
    </row>
    <row r="148" spans="1:51" s="14" customFormat="1" ht="12">
      <c r="A148" s="14"/>
      <c r="B148" s="261"/>
      <c r="C148" s="262"/>
      <c r="D148" s="252" t="s">
        <v>160</v>
      </c>
      <c r="E148" s="263" t="s">
        <v>1</v>
      </c>
      <c r="F148" s="264" t="s">
        <v>446</v>
      </c>
      <c r="G148" s="262"/>
      <c r="H148" s="265">
        <v>14.094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160</v>
      </c>
      <c r="AU148" s="271" t="s">
        <v>158</v>
      </c>
      <c r="AV148" s="14" t="s">
        <v>158</v>
      </c>
      <c r="AW148" s="14" t="s">
        <v>35</v>
      </c>
      <c r="AX148" s="14" t="s">
        <v>79</v>
      </c>
      <c r="AY148" s="271" t="s">
        <v>150</v>
      </c>
    </row>
    <row r="149" spans="1:51" s="14" customFormat="1" ht="12">
      <c r="A149" s="14"/>
      <c r="B149" s="261"/>
      <c r="C149" s="262"/>
      <c r="D149" s="252" t="s">
        <v>160</v>
      </c>
      <c r="E149" s="263" t="s">
        <v>1</v>
      </c>
      <c r="F149" s="264" t="s">
        <v>447</v>
      </c>
      <c r="G149" s="262"/>
      <c r="H149" s="265">
        <v>-1.6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160</v>
      </c>
      <c r="AU149" s="271" t="s">
        <v>158</v>
      </c>
      <c r="AV149" s="14" t="s">
        <v>158</v>
      </c>
      <c r="AW149" s="14" t="s">
        <v>35</v>
      </c>
      <c r="AX149" s="14" t="s">
        <v>79</v>
      </c>
      <c r="AY149" s="271" t="s">
        <v>150</v>
      </c>
    </row>
    <row r="150" spans="1:51" s="15" customFormat="1" ht="12">
      <c r="A150" s="15"/>
      <c r="B150" s="283"/>
      <c r="C150" s="284"/>
      <c r="D150" s="252" t="s">
        <v>160</v>
      </c>
      <c r="E150" s="285" t="s">
        <v>1</v>
      </c>
      <c r="F150" s="286" t="s">
        <v>194</v>
      </c>
      <c r="G150" s="284"/>
      <c r="H150" s="287">
        <v>22.169</v>
      </c>
      <c r="I150" s="288"/>
      <c r="J150" s="284"/>
      <c r="K150" s="284"/>
      <c r="L150" s="289"/>
      <c r="M150" s="290"/>
      <c r="N150" s="291"/>
      <c r="O150" s="291"/>
      <c r="P150" s="291"/>
      <c r="Q150" s="291"/>
      <c r="R150" s="291"/>
      <c r="S150" s="291"/>
      <c r="T150" s="29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3" t="s">
        <v>160</v>
      </c>
      <c r="AU150" s="293" t="s">
        <v>158</v>
      </c>
      <c r="AV150" s="15" t="s">
        <v>157</v>
      </c>
      <c r="AW150" s="15" t="s">
        <v>35</v>
      </c>
      <c r="AX150" s="15" t="s">
        <v>87</v>
      </c>
      <c r="AY150" s="293" t="s">
        <v>150</v>
      </c>
    </row>
    <row r="151" spans="1:65" s="2" customFormat="1" ht="21.75" customHeight="1">
      <c r="A151" s="38"/>
      <c r="B151" s="39"/>
      <c r="C151" s="236" t="s">
        <v>195</v>
      </c>
      <c r="D151" s="236" t="s">
        <v>153</v>
      </c>
      <c r="E151" s="237" t="s">
        <v>448</v>
      </c>
      <c r="F151" s="238" t="s">
        <v>449</v>
      </c>
      <c r="G151" s="239" t="s">
        <v>226</v>
      </c>
      <c r="H151" s="240">
        <v>7.8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45</v>
      </c>
      <c r="O151" s="91"/>
      <c r="P151" s="246">
        <f>O151*H151</f>
        <v>0</v>
      </c>
      <c r="Q151" s="246">
        <v>8E-05</v>
      </c>
      <c r="R151" s="246">
        <f>Q151*H151</f>
        <v>0.000624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157</v>
      </c>
      <c r="AT151" s="248" t="s">
        <v>153</v>
      </c>
      <c r="AU151" s="248" t="s">
        <v>158</v>
      </c>
      <c r="AY151" s="17" t="s">
        <v>150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158</v>
      </c>
      <c r="BK151" s="249">
        <f>ROUND(I151*H151,2)</f>
        <v>0</v>
      </c>
      <c r="BL151" s="17" t="s">
        <v>157</v>
      </c>
      <c r="BM151" s="248" t="s">
        <v>450</v>
      </c>
    </row>
    <row r="152" spans="1:51" s="13" customFormat="1" ht="12">
      <c r="A152" s="13"/>
      <c r="B152" s="250"/>
      <c r="C152" s="251"/>
      <c r="D152" s="252" t="s">
        <v>160</v>
      </c>
      <c r="E152" s="253" t="s">
        <v>1</v>
      </c>
      <c r="F152" s="254" t="s">
        <v>442</v>
      </c>
      <c r="G152" s="251"/>
      <c r="H152" s="253" t="s">
        <v>1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160</v>
      </c>
      <c r="AU152" s="260" t="s">
        <v>158</v>
      </c>
      <c r="AV152" s="13" t="s">
        <v>87</v>
      </c>
      <c r="AW152" s="13" t="s">
        <v>35</v>
      </c>
      <c r="AX152" s="13" t="s">
        <v>79</v>
      </c>
      <c r="AY152" s="260" t="s">
        <v>150</v>
      </c>
    </row>
    <row r="153" spans="1:51" s="14" customFormat="1" ht="12">
      <c r="A153" s="14"/>
      <c r="B153" s="261"/>
      <c r="C153" s="262"/>
      <c r="D153" s="252" t="s">
        <v>160</v>
      </c>
      <c r="E153" s="263" t="s">
        <v>1</v>
      </c>
      <c r="F153" s="264" t="s">
        <v>451</v>
      </c>
      <c r="G153" s="262"/>
      <c r="H153" s="265">
        <v>3.45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160</v>
      </c>
      <c r="AU153" s="271" t="s">
        <v>158</v>
      </c>
      <c r="AV153" s="14" t="s">
        <v>158</v>
      </c>
      <c r="AW153" s="14" t="s">
        <v>35</v>
      </c>
      <c r="AX153" s="14" t="s">
        <v>79</v>
      </c>
      <c r="AY153" s="271" t="s">
        <v>150</v>
      </c>
    </row>
    <row r="154" spans="1:51" s="13" customFormat="1" ht="12">
      <c r="A154" s="13"/>
      <c r="B154" s="250"/>
      <c r="C154" s="251"/>
      <c r="D154" s="252" t="s">
        <v>160</v>
      </c>
      <c r="E154" s="253" t="s">
        <v>1</v>
      </c>
      <c r="F154" s="254" t="s">
        <v>445</v>
      </c>
      <c r="G154" s="251"/>
      <c r="H154" s="253" t="s">
        <v>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160</v>
      </c>
      <c r="AU154" s="260" t="s">
        <v>158</v>
      </c>
      <c r="AV154" s="13" t="s">
        <v>87</v>
      </c>
      <c r="AW154" s="13" t="s">
        <v>35</v>
      </c>
      <c r="AX154" s="13" t="s">
        <v>79</v>
      </c>
      <c r="AY154" s="260" t="s">
        <v>150</v>
      </c>
    </row>
    <row r="155" spans="1:51" s="14" customFormat="1" ht="12">
      <c r="A155" s="14"/>
      <c r="B155" s="261"/>
      <c r="C155" s="262"/>
      <c r="D155" s="252" t="s">
        <v>160</v>
      </c>
      <c r="E155" s="263" t="s">
        <v>1</v>
      </c>
      <c r="F155" s="264" t="s">
        <v>452</v>
      </c>
      <c r="G155" s="262"/>
      <c r="H155" s="265">
        <v>4.35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1" t="s">
        <v>160</v>
      </c>
      <c r="AU155" s="271" t="s">
        <v>158</v>
      </c>
      <c r="AV155" s="14" t="s">
        <v>158</v>
      </c>
      <c r="AW155" s="14" t="s">
        <v>35</v>
      </c>
      <c r="AX155" s="14" t="s">
        <v>79</v>
      </c>
      <c r="AY155" s="271" t="s">
        <v>150</v>
      </c>
    </row>
    <row r="156" spans="1:51" s="15" customFormat="1" ht="12">
      <c r="A156" s="15"/>
      <c r="B156" s="283"/>
      <c r="C156" s="284"/>
      <c r="D156" s="252" t="s">
        <v>160</v>
      </c>
      <c r="E156" s="285" t="s">
        <v>1</v>
      </c>
      <c r="F156" s="286" t="s">
        <v>194</v>
      </c>
      <c r="G156" s="284"/>
      <c r="H156" s="287">
        <v>7.8</v>
      </c>
      <c r="I156" s="288"/>
      <c r="J156" s="284"/>
      <c r="K156" s="284"/>
      <c r="L156" s="289"/>
      <c r="M156" s="290"/>
      <c r="N156" s="291"/>
      <c r="O156" s="291"/>
      <c r="P156" s="291"/>
      <c r="Q156" s="291"/>
      <c r="R156" s="291"/>
      <c r="S156" s="291"/>
      <c r="T156" s="29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3" t="s">
        <v>160</v>
      </c>
      <c r="AU156" s="293" t="s">
        <v>158</v>
      </c>
      <c r="AV156" s="15" t="s">
        <v>157</v>
      </c>
      <c r="AW156" s="15" t="s">
        <v>35</v>
      </c>
      <c r="AX156" s="15" t="s">
        <v>87</v>
      </c>
      <c r="AY156" s="293" t="s">
        <v>150</v>
      </c>
    </row>
    <row r="157" spans="1:65" s="2" customFormat="1" ht="21.75" customHeight="1">
      <c r="A157" s="38"/>
      <c r="B157" s="39"/>
      <c r="C157" s="236" t="s">
        <v>173</v>
      </c>
      <c r="D157" s="236" t="s">
        <v>153</v>
      </c>
      <c r="E157" s="237" t="s">
        <v>453</v>
      </c>
      <c r="F157" s="238" t="s">
        <v>454</v>
      </c>
      <c r="G157" s="239" t="s">
        <v>226</v>
      </c>
      <c r="H157" s="240">
        <v>12.8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45</v>
      </c>
      <c r="O157" s="91"/>
      <c r="P157" s="246">
        <f>O157*H157</f>
        <v>0</v>
      </c>
      <c r="Q157" s="246">
        <v>0.00012</v>
      </c>
      <c r="R157" s="246">
        <f>Q157*H157</f>
        <v>0.001536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157</v>
      </c>
      <c r="AT157" s="248" t="s">
        <v>153</v>
      </c>
      <c r="AU157" s="248" t="s">
        <v>158</v>
      </c>
      <c r="AY157" s="17" t="s">
        <v>150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158</v>
      </c>
      <c r="BK157" s="249">
        <f>ROUND(I157*H157,2)</f>
        <v>0</v>
      </c>
      <c r="BL157" s="17" t="s">
        <v>157</v>
      </c>
      <c r="BM157" s="248" t="s">
        <v>455</v>
      </c>
    </row>
    <row r="158" spans="1:51" s="14" customFormat="1" ht="12">
      <c r="A158" s="14"/>
      <c r="B158" s="261"/>
      <c r="C158" s="262"/>
      <c r="D158" s="252" t="s">
        <v>160</v>
      </c>
      <c r="E158" s="263" t="s">
        <v>1</v>
      </c>
      <c r="F158" s="264" t="s">
        <v>456</v>
      </c>
      <c r="G158" s="262"/>
      <c r="H158" s="265">
        <v>12.8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160</v>
      </c>
      <c r="AU158" s="271" t="s">
        <v>158</v>
      </c>
      <c r="AV158" s="14" t="s">
        <v>158</v>
      </c>
      <c r="AW158" s="14" t="s">
        <v>35</v>
      </c>
      <c r="AX158" s="14" t="s">
        <v>87</v>
      </c>
      <c r="AY158" s="271" t="s">
        <v>150</v>
      </c>
    </row>
    <row r="159" spans="1:65" s="2" customFormat="1" ht="21.75" customHeight="1">
      <c r="A159" s="38"/>
      <c r="B159" s="39"/>
      <c r="C159" s="236" t="s">
        <v>215</v>
      </c>
      <c r="D159" s="236" t="s">
        <v>153</v>
      </c>
      <c r="E159" s="237" t="s">
        <v>457</v>
      </c>
      <c r="F159" s="238" t="s">
        <v>458</v>
      </c>
      <c r="G159" s="239" t="s">
        <v>169</v>
      </c>
      <c r="H159" s="240">
        <v>0.39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45</v>
      </c>
      <c r="O159" s="91"/>
      <c r="P159" s="246">
        <f>O159*H159</f>
        <v>0</v>
      </c>
      <c r="Q159" s="246">
        <v>0.17818</v>
      </c>
      <c r="R159" s="246">
        <f>Q159*H159</f>
        <v>0.0694902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157</v>
      </c>
      <c r="AT159" s="248" t="s">
        <v>153</v>
      </c>
      <c r="AU159" s="248" t="s">
        <v>158</v>
      </c>
      <c r="AY159" s="17" t="s">
        <v>150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158</v>
      </c>
      <c r="BK159" s="249">
        <f>ROUND(I159*H159,2)</f>
        <v>0</v>
      </c>
      <c r="BL159" s="17" t="s">
        <v>157</v>
      </c>
      <c r="BM159" s="248" t="s">
        <v>459</v>
      </c>
    </row>
    <row r="160" spans="1:51" s="13" customFormat="1" ht="12">
      <c r="A160" s="13"/>
      <c r="B160" s="250"/>
      <c r="C160" s="251"/>
      <c r="D160" s="252" t="s">
        <v>160</v>
      </c>
      <c r="E160" s="253" t="s">
        <v>1</v>
      </c>
      <c r="F160" s="254" t="s">
        <v>433</v>
      </c>
      <c r="G160" s="251"/>
      <c r="H160" s="253" t="s">
        <v>1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160</v>
      </c>
      <c r="AU160" s="260" t="s">
        <v>158</v>
      </c>
      <c r="AV160" s="13" t="s">
        <v>87</v>
      </c>
      <c r="AW160" s="13" t="s">
        <v>35</v>
      </c>
      <c r="AX160" s="13" t="s">
        <v>79</v>
      </c>
      <c r="AY160" s="260" t="s">
        <v>150</v>
      </c>
    </row>
    <row r="161" spans="1:51" s="14" customFormat="1" ht="12">
      <c r="A161" s="14"/>
      <c r="B161" s="261"/>
      <c r="C161" s="262"/>
      <c r="D161" s="252" t="s">
        <v>160</v>
      </c>
      <c r="E161" s="263" t="s">
        <v>1</v>
      </c>
      <c r="F161" s="264" t="s">
        <v>460</v>
      </c>
      <c r="G161" s="262"/>
      <c r="H161" s="265">
        <v>0.39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160</v>
      </c>
      <c r="AU161" s="271" t="s">
        <v>158</v>
      </c>
      <c r="AV161" s="14" t="s">
        <v>158</v>
      </c>
      <c r="AW161" s="14" t="s">
        <v>35</v>
      </c>
      <c r="AX161" s="14" t="s">
        <v>87</v>
      </c>
      <c r="AY161" s="271" t="s">
        <v>150</v>
      </c>
    </row>
    <row r="162" spans="1:63" s="12" customFormat="1" ht="22.8" customHeight="1">
      <c r="A162" s="12"/>
      <c r="B162" s="220"/>
      <c r="C162" s="221"/>
      <c r="D162" s="222" t="s">
        <v>78</v>
      </c>
      <c r="E162" s="234" t="s">
        <v>173</v>
      </c>
      <c r="F162" s="234" t="s">
        <v>174</v>
      </c>
      <c r="G162" s="221"/>
      <c r="H162" s="221"/>
      <c r="I162" s="224"/>
      <c r="J162" s="235">
        <f>BK162</f>
        <v>0</v>
      </c>
      <c r="K162" s="221"/>
      <c r="L162" s="226"/>
      <c r="M162" s="227"/>
      <c r="N162" s="228"/>
      <c r="O162" s="228"/>
      <c r="P162" s="229">
        <f>SUM(P163:P263)</f>
        <v>0</v>
      </c>
      <c r="Q162" s="228"/>
      <c r="R162" s="229">
        <f>SUM(R163:R263)</f>
        <v>9.22206952</v>
      </c>
      <c r="S162" s="228"/>
      <c r="T162" s="230">
        <f>SUM(T163:T263)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1" t="s">
        <v>87</v>
      </c>
      <c r="AT162" s="232" t="s">
        <v>78</v>
      </c>
      <c r="AU162" s="232" t="s">
        <v>87</v>
      </c>
      <c r="AY162" s="231" t="s">
        <v>150</v>
      </c>
      <c r="BK162" s="233">
        <f>SUM(BK163:BK263)</f>
        <v>0</v>
      </c>
    </row>
    <row r="163" spans="1:65" s="2" customFormat="1" ht="21.75" customHeight="1">
      <c r="A163" s="38"/>
      <c r="B163" s="39"/>
      <c r="C163" s="236" t="s">
        <v>165</v>
      </c>
      <c r="D163" s="236" t="s">
        <v>153</v>
      </c>
      <c r="E163" s="237" t="s">
        <v>461</v>
      </c>
      <c r="F163" s="238" t="s">
        <v>462</v>
      </c>
      <c r="G163" s="239" t="s">
        <v>169</v>
      </c>
      <c r="H163" s="240">
        <v>126.179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45</v>
      </c>
      <c r="O163" s="91"/>
      <c r="P163" s="246">
        <f>O163*H163</f>
        <v>0</v>
      </c>
      <c r="Q163" s="246">
        <v>0.017</v>
      </c>
      <c r="R163" s="246">
        <f>Q163*H163</f>
        <v>2.1450430000000003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157</v>
      </c>
      <c r="AT163" s="248" t="s">
        <v>153</v>
      </c>
      <c r="AU163" s="248" t="s">
        <v>158</v>
      </c>
      <c r="AY163" s="17" t="s">
        <v>150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158</v>
      </c>
      <c r="BK163" s="249">
        <f>ROUND(I163*H163,2)</f>
        <v>0</v>
      </c>
      <c r="BL163" s="17" t="s">
        <v>157</v>
      </c>
      <c r="BM163" s="248" t="s">
        <v>463</v>
      </c>
    </row>
    <row r="164" spans="1:51" s="13" customFormat="1" ht="12">
      <c r="A164" s="13"/>
      <c r="B164" s="250"/>
      <c r="C164" s="251"/>
      <c r="D164" s="252" t="s">
        <v>160</v>
      </c>
      <c r="E164" s="253" t="s">
        <v>1</v>
      </c>
      <c r="F164" s="254" t="s">
        <v>464</v>
      </c>
      <c r="G164" s="251"/>
      <c r="H164" s="253" t="s">
        <v>1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160</v>
      </c>
      <c r="AU164" s="260" t="s">
        <v>158</v>
      </c>
      <c r="AV164" s="13" t="s">
        <v>87</v>
      </c>
      <c r="AW164" s="13" t="s">
        <v>35</v>
      </c>
      <c r="AX164" s="13" t="s">
        <v>79</v>
      </c>
      <c r="AY164" s="260" t="s">
        <v>150</v>
      </c>
    </row>
    <row r="165" spans="1:51" s="14" customFormat="1" ht="12">
      <c r="A165" s="14"/>
      <c r="B165" s="261"/>
      <c r="C165" s="262"/>
      <c r="D165" s="252" t="s">
        <v>160</v>
      </c>
      <c r="E165" s="263" t="s">
        <v>1</v>
      </c>
      <c r="F165" s="264" t="s">
        <v>465</v>
      </c>
      <c r="G165" s="262"/>
      <c r="H165" s="265">
        <v>13.95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160</v>
      </c>
      <c r="AU165" s="271" t="s">
        <v>158</v>
      </c>
      <c r="AV165" s="14" t="s">
        <v>158</v>
      </c>
      <c r="AW165" s="14" t="s">
        <v>35</v>
      </c>
      <c r="AX165" s="14" t="s">
        <v>79</v>
      </c>
      <c r="AY165" s="271" t="s">
        <v>150</v>
      </c>
    </row>
    <row r="166" spans="1:51" s="13" customFormat="1" ht="12">
      <c r="A166" s="13"/>
      <c r="B166" s="250"/>
      <c r="C166" s="251"/>
      <c r="D166" s="252" t="s">
        <v>160</v>
      </c>
      <c r="E166" s="253" t="s">
        <v>1</v>
      </c>
      <c r="F166" s="254" t="s">
        <v>466</v>
      </c>
      <c r="G166" s="251"/>
      <c r="H166" s="253" t="s">
        <v>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160</v>
      </c>
      <c r="AU166" s="260" t="s">
        <v>158</v>
      </c>
      <c r="AV166" s="13" t="s">
        <v>87</v>
      </c>
      <c r="AW166" s="13" t="s">
        <v>35</v>
      </c>
      <c r="AX166" s="13" t="s">
        <v>79</v>
      </c>
      <c r="AY166" s="260" t="s">
        <v>150</v>
      </c>
    </row>
    <row r="167" spans="1:51" s="14" customFormat="1" ht="12">
      <c r="A167" s="14"/>
      <c r="B167" s="261"/>
      <c r="C167" s="262"/>
      <c r="D167" s="252" t="s">
        <v>160</v>
      </c>
      <c r="E167" s="263" t="s">
        <v>1</v>
      </c>
      <c r="F167" s="264" t="s">
        <v>467</v>
      </c>
      <c r="G167" s="262"/>
      <c r="H167" s="265">
        <v>25.779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160</v>
      </c>
      <c r="AU167" s="271" t="s">
        <v>158</v>
      </c>
      <c r="AV167" s="14" t="s">
        <v>158</v>
      </c>
      <c r="AW167" s="14" t="s">
        <v>35</v>
      </c>
      <c r="AX167" s="14" t="s">
        <v>79</v>
      </c>
      <c r="AY167" s="271" t="s">
        <v>150</v>
      </c>
    </row>
    <row r="168" spans="1:51" s="13" customFormat="1" ht="12">
      <c r="A168" s="13"/>
      <c r="B168" s="250"/>
      <c r="C168" s="251"/>
      <c r="D168" s="252" t="s">
        <v>160</v>
      </c>
      <c r="E168" s="253" t="s">
        <v>1</v>
      </c>
      <c r="F168" s="254" t="s">
        <v>468</v>
      </c>
      <c r="G168" s="251"/>
      <c r="H168" s="253" t="s">
        <v>1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160</v>
      </c>
      <c r="AU168" s="260" t="s">
        <v>158</v>
      </c>
      <c r="AV168" s="13" t="s">
        <v>87</v>
      </c>
      <c r="AW168" s="13" t="s">
        <v>35</v>
      </c>
      <c r="AX168" s="13" t="s">
        <v>79</v>
      </c>
      <c r="AY168" s="260" t="s">
        <v>150</v>
      </c>
    </row>
    <row r="169" spans="1:51" s="14" customFormat="1" ht="12">
      <c r="A169" s="14"/>
      <c r="B169" s="261"/>
      <c r="C169" s="262"/>
      <c r="D169" s="252" t="s">
        <v>160</v>
      </c>
      <c r="E169" s="263" t="s">
        <v>1</v>
      </c>
      <c r="F169" s="264" t="s">
        <v>469</v>
      </c>
      <c r="G169" s="262"/>
      <c r="H169" s="265">
        <v>2.36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160</v>
      </c>
      <c r="AU169" s="271" t="s">
        <v>158</v>
      </c>
      <c r="AV169" s="14" t="s">
        <v>158</v>
      </c>
      <c r="AW169" s="14" t="s">
        <v>35</v>
      </c>
      <c r="AX169" s="14" t="s">
        <v>79</v>
      </c>
      <c r="AY169" s="271" t="s">
        <v>150</v>
      </c>
    </row>
    <row r="170" spans="1:51" s="13" customFormat="1" ht="12">
      <c r="A170" s="13"/>
      <c r="B170" s="250"/>
      <c r="C170" s="251"/>
      <c r="D170" s="252" t="s">
        <v>160</v>
      </c>
      <c r="E170" s="253" t="s">
        <v>1</v>
      </c>
      <c r="F170" s="254" t="s">
        <v>470</v>
      </c>
      <c r="G170" s="251"/>
      <c r="H170" s="253" t="s">
        <v>1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160</v>
      </c>
      <c r="AU170" s="260" t="s">
        <v>158</v>
      </c>
      <c r="AV170" s="13" t="s">
        <v>87</v>
      </c>
      <c r="AW170" s="13" t="s">
        <v>35</v>
      </c>
      <c r="AX170" s="13" t="s">
        <v>79</v>
      </c>
      <c r="AY170" s="260" t="s">
        <v>150</v>
      </c>
    </row>
    <row r="171" spans="1:51" s="14" customFormat="1" ht="12">
      <c r="A171" s="14"/>
      <c r="B171" s="261"/>
      <c r="C171" s="262"/>
      <c r="D171" s="252" t="s">
        <v>160</v>
      </c>
      <c r="E171" s="263" t="s">
        <v>1</v>
      </c>
      <c r="F171" s="264" t="s">
        <v>471</v>
      </c>
      <c r="G171" s="262"/>
      <c r="H171" s="265">
        <v>12.68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160</v>
      </c>
      <c r="AU171" s="271" t="s">
        <v>158</v>
      </c>
      <c r="AV171" s="14" t="s">
        <v>158</v>
      </c>
      <c r="AW171" s="14" t="s">
        <v>35</v>
      </c>
      <c r="AX171" s="14" t="s">
        <v>79</v>
      </c>
      <c r="AY171" s="271" t="s">
        <v>150</v>
      </c>
    </row>
    <row r="172" spans="1:51" s="13" customFormat="1" ht="12">
      <c r="A172" s="13"/>
      <c r="B172" s="250"/>
      <c r="C172" s="251"/>
      <c r="D172" s="252" t="s">
        <v>160</v>
      </c>
      <c r="E172" s="253" t="s">
        <v>1</v>
      </c>
      <c r="F172" s="254" t="s">
        <v>442</v>
      </c>
      <c r="G172" s="251"/>
      <c r="H172" s="253" t="s">
        <v>1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160</v>
      </c>
      <c r="AU172" s="260" t="s">
        <v>158</v>
      </c>
      <c r="AV172" s="13" t="s">
        <v>87</v>
      </c>
      <c r="AW172" s="13" t="s">
        <v>35</v>
      </c>
      <c r="AX172" s="13" t="s">
        <v>79</v>
      </c>
      <c r="AY172" s="260" t="s">
        <v>150</v>
      </c>
    </row>
    <row r="173" spans="1:51" s="14" customFormat="1" ht="12">
      <c r="A173" s="14"/>
      <c r="B173" s="261"/>
      <c r="C173" s="262"/>
      <c r="D173" s="252" t="s">
        <v>160</v>
      </c>
      <c r="E173" s="263" t="s">
        <v>1</v>
      </c>
      <c r="F173" s="264" t="s">
        <v>472</v>
      </c>
      <c r="G173" s="262"/>
      <c r="H173" s="265">
        <v>1.7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1" t="s">
        <v>160</v>
      </c>
      <c r="AU173" s="271" t="s">
        <v>158</v>
      </c>
      <c r="AV173" s="14" t="s">
        <v>158</v>
      </c>
      <c r="AW173" s="14" t="s">
        <v>35</v>
      </c>
      <c r="AX173" s="14" t="s">
        <v>79</v>
      </c>
      <c r="AY173" s="271" t="s">
        <v>150</v>
      </c>
    </row>
    <row r="174" spans="1:51" s="13" customFormat="1" ht="12">
      <c r="A174" s="13"/>
      <c r="B174" s="250"/>
      <c r="C174" s="251"/>
      <c r="D174" s="252" t="s">
        <v>160</v>
      </c>
      <c r="E174" s="253" t="s">
        <v>1</v>
      </c>
      <c r="F174" s="254" t="s">
        <v>473</v>
      </c>
      <c r="G174" s="251"/>
      <c r="H174" s="253" t="s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160</v>
      </c>
      <c r="AU174" s="260" t="s">
        <v>158</v>
      </c>
      <c r="AV174" s="13" t="s">
        <v>87</v>
      </c>
      <c r="AW174" s="13" t="s">
        <v>35</v>
      </c>
      <c r="AX174" s="13" t="s">
        <v>79</v>
      </c>
      <c r="AY174" s="260" t="s">
        <v>150</v>
      </c>
    </row>
    <row r="175" spans="1:51" s="14" customFormat="1" ht="12">
      <c r="A175" s="14"/>
      <c r="B175" s="261"/>
      <c r="C175" s="262"/>
      <c r="D175" s="252" t="s">
        <v>160</v>
      </c>
      <c r="E175" s="263" t="s">
        <v>1</v>
      </c>
      <c r="F175" s="264" t="s">
        <v>474</v>
      </c>
      <c r="G175" s="262"/>
      <c r="H175" s="265">
        <v>16.31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160</v>
      </c>
      <c r="AU175" s="271" t="s">
        <v>158</v>
      </c>
      <c r="AV175" s="14" t="s">
        <v>158</v>
      </c>
      <c r="AW175" s="14" t="s">
        <v>35</v>
      </c>
      <c r="AX175" s="14" t="s">
        <v>79</v>
      </c>
      <c r="AY175" s="271" t="s">
        <v>150</v>
      </c>
    </row>
    <row r="176" spans="1:51" s="13" customFormat="1" ht="12">
      <c r="A176" s="13"/>
      <c r="B176" s="250"/>
      <c r="C176" s="251"/>
      <c r="D176" s="252" t="s">
        <v>160</v>
      </c>
      <c r="E176" s="253" t="s">
        <v>1</v>
      </c>
      <c r="F176" s="254" t="s">
        <v>445</v>
      </c>
      <c r="G176" s="251"/>
      <c r="H176" s="253" t="s">
        <v>1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160</v>
      </c>
      <c r="AU176" s="260" t="s">
        <v>158</v>
      </c>
      <c r="AV176" s="13" t="s">
        <v>87</v>
      </c>
      <c r="AW176" s="13" t="s">
        <v>35</v>
      </c>
      <c r="AX176" s="13" t="s">
        <v>79</v>
      </c>
      <c r="AY176" s="260" t="s">
        <v>150</v>
      </c>
    </row>
    <row r="177" spans="1:51" s="14" customFormat="1" ht="12">
      <c r="A177" s="14"/>
      <c r="B177" s="261"/>
      <c r="C177" s="262"/>
      <c r="D177" s="252" t="s">
        <v>160</v>
      </c>
      <c r="E177" s="263" t="s">
        <v>1</v>
      </c>
      <c r="F177" s="264" t="s">
        <v>475</v>
      </c>
      <c r="G177" s="262"/>
      <c r="H177" s="265">
        <v>5.2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160</v>
      </c>
      <c r="AU177" s="271" t="s">
        <v>158</v>
      </c>
      <c r="AV177" s="14" t="s">
        <v>158</v>
      </c>
      <c r="AW177" s="14" t="s">
        <v>35</v>
      </c>
      <c r="AX177" s="14" t="s">
        <v>79</v>
      </c>
      <c r="AY177" s="271" t="s">
        <v>150</v>
      </c>
    </row>
    <row r="178" spans="1:51" s="13" customFormat="1" ht="12">
      <c r="A178" s="13"/>
      <c r="B178" s="250"/>
      <c r="C178" s="251"/>
      <c r="D178" s="252" t="s">
        <v>160</v>
      </c>
      <c r="E178" s="253" t="s">
        <v>1</v>
      </c>
      <c r="F178" s="254" t="s">
        <v>476</v>
      </c>
      <c r="G178" s="251"/>
      <c r="H178" s="253" t="s">
        <v>1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160</v>
      </c>
      <c r="AU178" s="260" t="s">
        <v>158</v>
      </c>
      <c r="AV178" s="13" t="s">
        <v>87</v>
      </c>
      <c r="AW178" s="13" t="s">
        <v>35</v>
      </c>
      <c r="AX178" s="13" t="s">
        <v>79</v>
      </c>
      <c r="AY178" s="260" t="s">
        <v>150</v>
      </c>
    </row>
    <row r="179" spans="1:51" s="14" customFormat="1" ht="12">
      <c r="A179" s="14"/>
      <c r="B179" s="261"/>
      <c r="C179" s="262"/>
      <c r="D179" s="252" t="s">
        <v>160</v>
      </c>
      <c r="E179" s="263" t="s">
        <v>1</v>
      </c>
      <c r="F179" s="264" t="s">
        <v>477</v>
      </c>
      <c r="G179" s="262"/>
      <c r="H179" s="265">
        <v>14.73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160</v>
      </c>
      <c r="AU179" s="271" t="s">
        <v>158</v>
      </c>
      <c r="AV179" s="14" t="s">
        <v>158</v>
      </c>
      <c r="AW179" s="14" t="s">
        <v>35</v>
      </c>
      <c r="AX179" s="14" t="s">
        <v>79</v>
      </c>
      <c r="AY179" s="271" t="s">
        <v>150</v>
      </c>
    </row>
    <row r="180" spans="1:51" s="13" customFormat="1" ht="12">
      <c r="A180" s="13"/>
      <c r="B180" s="250"/>
      <c r="C180" s="251"/>
      <c r="D180" s="252" t="s">
        <v>160</v>
      </c>
      <c r="E180" s="253" t="s">
        <v>1</v>
      </c>
      <c r="F180" s="254" t="s">
        <v>478</v>
      </c>
      <c r="G180" s="251"/>
      <c r="H180" s="253" t="s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160</v>
      </c>
      <c r="AU180" s="260" t="s">
        <v>158</v>
      </c>
      <c r="AV180" s="13" t="s">
        <v>87</v>
      </c>
      <c r="AW180" s="13" t="s">
        <v>35</v>
      </c>
      <c r="AX180" s="13" t="s">
        <v>79</v>
      </c>
      <c r="AY180" s="260" t="s">
        <v>150</v>
      </c>
    </row>
    <row r="181" spans="1:51" s="14" customFormat="1" ht="12">
      <c r="A181" s="14"/>
      <c r="B181" s="261"/>
      <c r="C181" s="262"/>
      <c r="D181" s="252" t="s">
        <v>160</v>
      </c>
      <c r="E181" s="263" t="s">
        <v>1</v>
      </c>
      <c r="F181" s="264" t="s">
        <v>281</v>
      </c>
      <c r="G181" s="262"/>
      <c r="H181" s="265">
        <v>18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160</v>
      </c>
      <c r="AU181" s="271" t="s">
        <v>158</v>
      </c>
      <c r="AV181" s="14" t="s">
        <v>158</v>
      </c>
      <c r="AW181" s="14" t="s">
        <v>35</v>
      </c>
      <c r="AX181" s="14" t="s">
        <v>79</v>
      </c>
      <c r="AY181" s="271" t="s">
        <v>150</v>
      </c>
    </row>
    <row r="182" spans="1:51" s="13" customFormat="1" ht="12">
      <c r="A182" s="13"/>
      <c r="B182" s="250"/>
      <c r="C182" s="251"/>
      <c r="D182" s="252" t="s">
        <v>160</v>
      </c>
      <c r="E182" s="253" t="s">
        <v>1</v>
      </c>
      <c r="F182" s="254" t="s">
        <v>479</v>
      </c>
      <c r="G182" s="251"/>
      <c r="H182" s="253" t="s">
        <v>1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160</v>
      </c>
      <c r="AU182" s="260" t="s">
        <v>158</v>
      </c>
      <c r="AV182" s="13" t="s">
        <v>87</v>
      </c>
      <c r="AW182" s="13" t="s">
        <v>35</v>
      </c>
      <c r="AX182" s="13" t="s">
        <v>79</v>
      </c>
      <c r="AY182" s="260" t="s">
        <v>150</v>
      </c>
    </row>
    <row r="183" spans="1:51" s="14" customFormat="1" ht="12">
      <c r="A183" s="14"/>
      <c r="B183" s="261"/>
      <c r="C183" s="262"/>
      <c r="D183" s="252" t="s">
        <v>160</v>
      </c>
      <c r="E183" s="263" t="s">
        <v>1</v>
      </c>
      <c r="F183" s="264" t="s">
        <v>480</v>
      </c>
      <c r="G183" s="262"/>
      <c r="H183" s="265">
        <v>15.47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160</v>
      </c>
      <c r="AU183" s="271" t="s">
        <v>158</v>
      </c>
      <c r="AV183" s="14" t="s">
        <v>158</v>
      </c>
      <c r="AW183" s="14" t="s">
        <v>35</v>
      </c>
      <c r="AX183" s="14" t="s">
        <v>79</v>
      </c>
      <c r="AY183" s="271" t="s">
        <v>150</v>
      </c>
    </row>
    <row r="184" spans="1:51" s="15" customFormat="1" ht="12">
      <c r="A184" s="15"/>
      <c r="B184" s="283"/>
      <c r="C184" s="284"/>
      <c r="D184" s="252" t="s">
        <v>160</v>
      </c>
      <c r="E184" s="285" t="s">
        <v>1</v>
      </c>
      <c r="F184" s="286" t="s">
        <v>194</v>
      </c>
      <c r="G184" s="284"/>
      <c r="H184" s="287">
        <v>126.179</v>
      </c>
      <c r="I184" s="288"/>
      <c r="J184" s="284"/>
      <c r="K184" s="284"/>
      <c r="L184" s="289"/>
      <c r="M184" s="290"/>
      <c r="N184" s="291"/>
      <c r="O184" s="291"/>
      <c r="P184" s="291"/>
      <c r="Q184" s="291"/>
      <c r="R184" s="291"/>
      <c r="S184" s="291"/>
      <c r="T184" s="29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3" t="s">
        <v>160</v>
      </c>
      <c r="AU184" s="293" t="s">
        <v>158</v>
      </c>
      <c r="AV184" s="15" t="s">
        <v>157</v>
      </c>
      <c r="AW184" s="15" t="s">
        <v>35</v>
      </c>
      <c r="AX184" s="15" t="s">
        <v>87</v>
      </c>
      <c r="AY184" s="293" t="s">
        <v>150</v>
      </c>
    </row>
    <row r="185" spans="1:65" s="2" customFormat="1" ht="21.75" customHeight="1">
      <c r="A185" s="38"/>
      <c r="B185" s="39"/>
      <c r="C185" s="236" t="s">
        <v>236</v>
      </c>
      <c r="D185" s="236" t="s">
        <v>153</v>
      </c>
      <c r="E185" s="237" t="s">
        <v>481</v>
      </c>
      <c r="F185" s="238" t="s">
        <v>482</v>
      </c>
      <c r="G185" s="239" t="s">
        <v>169</v>
      </c>
      <c r="H185" s="240">
        <v>44.338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45</v>
      </c>
      <c r="O185" s="91"/>
      <c r="P185" s="246">
        <f>O185*H185</f>
        <v>0</v>
      </c>
      <c r="Q185" s="246">
        <v>0.00438</v>
      </c>
      <c r="R185" s="246">
        <f>Q185*H185</f>
        <v>0.19420044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157</v>
      </c>
      <c r="AT185" s="248" t="s">
        <v>153</v>
      </c>
      <c r="AU185" s="248" t="s">
        <v>158</v>
      </c>
      <c r="AY185" s="17" t="s">
        <v>150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158</v>
      </c>
      <c r="BK185" s="249">
        <f>ROUND(I185*H185,2)</f>
        <v>0</v>
      </c>
      <c r="BL185" s="17" t="s">
        <v>157</v>
      </c>
      <c r="BM185" s="248" t="s">
        <v>483</v>
      </c>
    </row>
    <row r="186" spans="1:51" s="13" customFormat="1" ht="12">
      <c r="A186" s="13"/>
      <c r="B186" s="250"/>
      <c r="C186" s="251"/>
      <c r="D186" s="252" t="s">
        <v>160</v>
      </c>
      <c r="E186" s="253" t="s">
        <v>1</v>
      </c>
      <c r="F186" s="254" t="s">
        <v>484</v>
      </c>
      <c r="G186" s="251"/>
      <c r="H186" s="253" t="s">
        <v>1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160</v>
      </c>
      <c r="AU186" s="260" t="s">
        <v>158</v>
      </c>
      <c r="AV186" s="13" t="s">
        <v>87</v>
      </c>
      <c r="AW186" s="13" t="s">
        <v>35</v>
      </c>
      <c r="AX186" s="13" t="s">
        <v>79</v>
      </c>
      <c r="AY186" s="260" t="s">
        <v>150</v>
      </c>
    </row>
    <row r="187" spans="1:51" s="14" customFormat="1" ht="12">
      <c r="A187" s="14"/>
      <c r="B187" s="261"/>
      <c r="C187" s="262"/>
      <c r="D187" s="252" t="s">
        <v>160</v>
      </c>
      <c r="E187" s="263" t="s">
        <v>1</v>
      </c>
      <c r="F187" s="264" t="s">
        <v>485</v>
      </c>
      <c r="G187" s="262"/>
      <c r="H187" s="265">
        <v>44.338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160</v>
      </c>
      <c r="AU187" s="271" t="s">
        <v>158</v>
      </c>
      <c r="AV187" s="14" t="s">
        <v>158</v>
      </c>
      <c r="AW187" s="14" t="s">
        <v>35</v>
      </c>
      <c r="AX187" s="14" t="s">
        <v>87</v>
      </c>
      <c r="AY187" s="271" t="s">
        <v>150</v>
      </c>
    </row>
    <row r="188" spans="1:65" s="2" customFormat="1" ht="21.75" customHeight="1">
      <c r="A188" s="38"/>
      <c r="B188" s="39"/>
      <c r="C188" s="236" t="s">
        <v>240</v>
      </c>
      <c r="D188" s="236" t="s">
        <v>153</v>
      </c>
      <c r="E188" s="237" t="s">
        <v>486</v>
      </c>
      <c r="F188" s="238" t="s">
        <v>487</v>
      </c>
      <c r="G188" s="239" t="s">
        <v>169</v>
      </c>
      <c r="H188" s="240">
        <v>32.358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45</v>
      </c>
      <c r="O188" s="91"/>
      <c r="P188" s="246">
        <f>O188*H188</f>
        <v>0</v>
      </c>
      <c r="Q188" s="246">
        <v>0.00026</v>
      </c>
      <c r="R188" s="246">
        <f>Q188*H188</f>
        <v>0.008413079999999998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157</v>
      </c>
      <c r="AT188" s="248" t="s">
        <v>153</v>
      </c>
      <c r="AU188" s="248" t="s">
        <v>158</v>
      </c>
      <c r="AY188" s="17" t="s">
        <v>150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158</v>
      </c>
      <c r="BK188" s="249">
        <f>ROUND(I188*H188,2)</f>
        <v>0</v>
      </c>
      <c r="BL188" s="17" t="s">
        <v>157</v>
      </c>
      <c r="BM188" s="248" t="s">
        <v>488</v>
      </c>
    </row>
    <row r="189" spans="1:65" s="2" customFormat="1" ht="21.75" customHeight="1">
      <c r="A189" s="38"/>
      <c r="B189" s="39"/>
      <c r="C189" s="236" t="s">
        <v>245</v>
      </c>
      <c r="D189" s="236" t="s">
        <v>153</v>
      </c>
      <c r="E189" s="237" t="s">
        <v>489</v>
      </c>
      <c r="F189" s="238" t="s">
        <v>490</v>
      </c>
      <c r="G189" s="239" t="s">
        <v>169</v>
      </c>
      <c r="H189" s="240">
        <v>32.358</v>
      </c>
      <c r="I189" s="241"/>
      <c r="J189" s="242">
        <f>ROUND(I189*H189,2)</f>
        <v>0</v>
      </c>
      <c r="K189" s="243"/>
      <c r="L189" s="44"/>
      <c r="M189" s="244" t="s">
        <v>1</v>
      </c>
      <c r="N189" s="245" t="s">
        <v>45</v>
      </c>
      <c r="O189" s="91"/>
      <c r="P189" s="246">
        <f>O189*H189</f>
        <v>0</v>
      </c>
      <c r="Q189" s="246">
        <v>0.003</v>
      </c>
      <c r="R189" s="246">
        <f>Q189*H189</f>
        <v>0.097074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157</v>
      </c>
      <c r="AT189" s="248" t="s">
        <v>153</v>
      </c>
      <c r="AU189" s="248" t="s">
        <v>158</v>
      </c>
      <c r="AY189" s="17" t="s">
        <v>150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158</v>
      </c>
      <c r="BK189" s="249">
        <f>ROUND(I189*H189,2)</f>
        <v>0</v>
      </c>
      <c r="BL189" s="17" t="s">
        <v>157</v>
      </c>
      <c r="BM189" s="248" t="s">
        <v>491</v>
      </c>
    </row>
    <row r="190" spans="1:51" s="13" customFormat="1" ht="12">
      <c r="A190" s="13"/>
      <c r="B190" s="250"/>
      <c r="C190" s="251"/>
      <c r="D190" s="252" t="s">
        <v>160</v>
      </c>
      <c r="E190" s="253" t="s">
        <v>1</v>
      </c>
      <c r="F190" s="254" t="s">
        <v>492</v>
      </c>
      <c r="G190" s="251"/>
      <c r="H190" s="253" t="s">
        <v>1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160</v>
      </c>
      <c r="AU190" s="260" t="s">
        <v>158</v>
      </c>
      <c r="AV190" s="13" t="s">
        <v>87</v>
      </c>
      <c r="AW190" s="13" t="s">
        <v>35</v>
      </c>
      <c r="AX190" s="13" t="s">
        <v>79</v>
      </c>
      <c r="AY190" s="260" t="s">
        <v>150</v>
      </c>
    </row>
    <row r="191" spans="1:51" s="14" customFormat="1" ht="12">
      <c r="A191" s="14"/>
      <c r="B191" s="261"/>
      <c r="C191" s="262"/>
      <c r="D191" s="252" t="s">
        <v>160</v>
      </c>
      <c r="E191" s="263" t="s">
        <v>1</v>
      </c>
      <c r="F191" s="264" t="s">
        <v>493</v>
      </c>
      <c r="G191" s="262"/>
      <c r="H191" s="265">
        <v>44.338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160</v>
      </c>
      <c r="AU191" s="271" t="s">
        <v>158</v>
      </c>
      <c r="AV191" s="14" t="s">
        <v>158</v>
      </c>
      <c r="AW191" s="14" t="s">
        <v>35</v>
      </c>
      <c r="AX191" s="14" t="s">
        <v>79</v>
      </c>
      <c r="AY191" s="271" t="s">
        <v>150</v>
      </c>
    </row>
    <row r="192" spans="1:51" s="13" customFormat="1" ht="12">
      <c r="A192" s="13"/>
      <c r="B192" s="250"/>
      <c r="C192" s="251"/>
      <c r="D192" s="252" t="s">
        <v>160</v>
      </c>
      <c r="E192" s="253" t="s">
        <v>1</v>
      </c>
      <c r="F192" s="254" t="s">
        <v>494</v>
      </c>
      <c r="G192" s="251"/>
      <c r="H192" s="253" t="s">
        <v>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160</v>
      </c>
      <c r="AU192" s="260" t="s">
        <v>158</v>
      </c>
      <c r="AV192" s="13" t="s">
        <v>87</v>
      </c>
      <c r="AW192" s="13" t="s">
        <v>35</v>
      </c>
      <c r="AX192" s="13" t="s">
        <v>79</v>
      </c>
      <c r="AY192" s="260" t="s">
        <v>150</v>
      </c>
    </row>
    <row r="193" spans="1:51" s="13" customFormat="1" ht="12">
      <c r="A193" s="13"/>
      <c r="B193" s="250"/>
      <c r="C193" s="251"/>
      <c r="D193" s="252" t="s">
        <v>160</v>
      </c>
      <c r="E193" s="253" t="s">
        <v>1</v>
      </c>
      <c r="F193" s="254" t="s">
        <v>495</v>
      </c>
      <c r="G193" s="251"/>
      <c r="H193" s="253" t="s">
        <v>1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160</v>
      </c>
      <c r="AU193" s="260" t="s">
        <v>158</v>
      </c>
      <c r="AV193" s="13" t="s">
        <v>87</v>
      </c>
      <c r="AW193" s="13" t="s">
        <v>35</v>
      </c>
      <c r="AX193" s="13" t="s">
        <v>79</v>
      </c>
      <c r="AY193" s="260" t="s">
        <v>150</v>
      </c>
    </row>
    <row r="194" spans="1:51" s="14" customFormat="1" ht="12">
      <c r="A194" s="14"/>
      <c r="B194" s="261"/>
      <c r="C194" s="262"/>
      <c r="D194" s="252" t="s">
        <v>160</v>
      </c>
      <c r="E194" s="263" t="s">
        <v>1</v>
      </c>
      <c r="F194" s="264" t="s">
        <v>496</v>
      </c>
      <c r="G194" s="262"/>
      <c r="H194" s="265">
        <v>-4.88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160</v>
      </c>
      <c r="AU194" s="271" t="s">
        <v>158</v>
      </c>
      <c r="AV194" s="14" t="s">
        <v>158</v>
      </c>
      <c r="AW194" s="14" t="s">
        <v>35</v>
      </c>
      <c r="AX194" s="14" t="s">
        <v>79</v>
      </c>
      <c r="AY194" s="271" t="s">
        <v>150</v>
      </c>
    </row>
    <row r="195" spans="1:51" s="13" customFormat="1" ht="12">
      <c r="A195" s="13"/>
      <c r="B195" s="250"/>
      <c r="C195" s="251"/>
      <c r="D195" s="252" t="s">
        <v>160</v>
      </c>
      <c r="E195" s="253" t="s">
        <v>1</v>
      </c>
      <c r="F195" s="254" t="s">
        <v>445</v>
      </c>
      <c r="G195" s="251"/>
      <c r="H195" s="253" t="s">
        <v>1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160</v>
      </c>
      <c r="AU195" s="260" t="s">
        <v>158</v>
      </c>
      <c r="AV195" s="13" t="s">
        <v>87</v>
      </c>
      <c r="AW195" s="13" t="s">
        <v>35</v>
      </c>
      <c r="AX195" s="13" t="s">
        <v>79</v>
      </c>
      <c r="AY195" s="260" t="s">
        <v>150</v>
      </c>
    </row>
    <row r="196" spans="1:51" s="14" customFormat="1" ht="12">
      <c r="A196" s="14"/>
      <c r="B196" s="261"/>
      <c r="C196" s="262"/>
      <c r="D196" s="252" t="s">
        <v>160</v>
      </c>
      <c r="E196" s="263" t="s">
        <v>1</v>
      </c>
      <c r="F196" s="264" t="s">
        <v>497</v>
      </c>
      <c r="G196" s="262"/>
      <c r="H196" s="265">
        <v>-7.1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160</v>
      </c>
      <c r="AU196" s="271" t="s">
        <v>158</v>
      </c>
      <c r="AV196" s="14" t="s">
        <v>158</v>
      </c>
      <c r="AW196" s="14" t="s">
        <v>35</v>
      </c>
      <c r="AX196" s="14" t="s">
        <v>79</v>
      </c>
      <c r="AY196" s="271" t="s">
        <v>150</v>
      </c>
    </row>
    <row r="197" spans="1:51" s="15" customFormat="1" ht="12">
      <c r="A197" s="15"/>
      <c r="B197" s="283"/>
      <c r="C197" s="284"/>
      <c r="D197" s="252" t="s">
        <v>160</v>
      </c>
      <c r="E197" s="285" t="s">
        <v>1</v>
      </c>
      <c r="F197" s="286" t="s">
        <v>194</v>
      </c>
      <c r="G197" s="284"/>
      <c r="H197" s="287">
        <v>32.358</v>
      </c>
      <c r="I197" s="288"/>
      <c r="J197" s="284"/>
      <c r="K197" s="284"/>
      <c r="L197" s="289"/>
      <c r="M197" s="290"/>
      <c r="N197" s="291"/>
      <c r="O197" s="291"/>
      <c r="P197" s="291"/>
      <c r="Q197" s="291"/>
      <c r="R197" s="291"/>
      <c r="S197" s="291"/>
      <c r="T197" s="29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3" t="s">
        <v>160</v>
      </c>
      <c r="AU197" s="293" t="s">
        <v>158</v>
      </c>
      <c r="AV197" s="15" t="s">
        <v>157</v>
      </c>
      <c r="AW197" s="15" t="s">
        <v>35</v>
      </c>
      <c r="AX197" s="15" t="s">
        <v>87</v>
      </c>
      <c r="AY197" s="293" t="s">
        <v>150</v>
      </c>
    </row>
    <row r="198" spans="1:65" s="2" customFormat="1" ht="16.5" customHeight="1">
      <c r="A198" s="38"/>
      <c r="B198" s="39"/>
      <c r="C198" s="236" t="s">
        <v>257</v>
      </c>
      <c r="D198" s="236" t="s">
        <v>153</v>
      </c>
      <c r="E198" s="237" t="s">
        <v>498</v>
      </c>
      <c r="F198" s="238" t="s">
        <v>499</v>
      </c>
      <c r="G198" s="239" t="s">
        <v>169</v>
      </c>
      <c r="H198" s="240">
        <v>2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45</v>
      </c>
      <c r="O198" s="91"/>
      <c r="P198" s="246">
        <f>O198*H198</f>
        <v>0</v>
      </c>
      <c r="Q198" s="246">
        <v>0.03273</v>
      </c>
      <c r="R198" s="246">
        <f>Q198*H198</f>
        <v>0.06546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157</v>
      </c>
      <c r="AT198" s="248" t="s">
        <v>153</v>
      </c>
      <c r="AU198" s="248" t="s">
        <v>158</v>
      </c>
      <c r="AY198" s="17" t="s">
        <v>150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158</v>
      </c>
      <c r="BK198" s="249">
        <f>ROUND(I198*H198,2)</f>
        <v>0</v>
      </c>
      <c r="BL198" s="17" t="s">
        <v>157</v>
      </c>
      <c r="BM198" s="248" t="s">
        <v>500</v>
      </c>
    </row>
    <row r="199" spans="1:51" s="13" customFormat="1" ht="12">
      <c r="A199" s="13"/>
      <c r="B199" s="250"/>
      <c r="C199" s="251"/>
      <c r="D199" s="252" t="s">
        <v>160</v>
      </c>
      <c r="E199" s="253" t="s">
        <v>1</v>
      </c>
      <c r="F199" s="254" t="s">
        <v>433</v>
      </c>
      <c r="G199" s="251"/>
      <c r="H199" s="253" t="s">
        <v>1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160</v>
      </c>
      <c r="AU199" s="260" t="s">
        <v>158</v>
      </c>
      <c r="AV199" s="13" t="s">
        <v>87</v>
      </c>
      <c r="AW199" s="13" t="s">
        <v>35</v>
      </c>
      <c r="AX199" s="13" t="s">
        <v>79</v>
      </c>
      <c r="AY199" s="260" t="s">
        <v>150</v>
      </c>
    </row>
    <row r="200" spans="1:51" s="14" customFormat="1" ht="12">
      <c r="A200" s="14"/>
      <c r="B200" s="261"/>
      <c r="C200" s="262"/>
      <c r="D200" s="252" t="s">
        <v>160</v>
      </c>
      <c r="E200" s="263" t="s">
        <v>1</v>
      </c>
      <c r="F200" s="264" t="s">
        <v>501</v>
      </c>
      <c r="G200" s="262"/>
      <c r="H200" s="265">
        <v>2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160</v>
      </c>
      <c r="AU200" s="271" t="s">
        <v>158</v>
      </c>
      <c r="AV200" s="14" t="s">
        <v>158</v>
      </c>
      <c r="AW200" s="14" t="s">
        <v>35</v>
      </c>
      <c r="AX200" s="14" t="s">
        <v>87</v>
      </c>
      <c r="AY200" s="271" t="s">
        <v>150</v>
      </c>
    </row>
    <row r="201" spans="1:65" s="2" customFormat="1" ht="21.75" customHeight="1">
      <c r="A201" s="38"/>
      <c r="B201" s="39"/>
      <c r="C201" s="236" t="s">
        <v>261</v>
      </c>
      <c r="D201" s="236" t="s">
        <v>153</v>
      </c>
      <c r="E201" s="237" t="s">
        <v>502</v>
      </c>
      <c r="F201" s="238" t="s">
        <v>503</v>
      </c>
      <c r="G201" s="239" t="s">
        <v>169</v>
      </c>
      <c r="H201" s="240">
        <v>364.241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45</v>
      </c>
      <c r="O201" s="91"/>
      <c r="P201" s="246">
        <f>O201*H201</f>
        <v>0</v>
      </c>
      <c r="Q201" s="246">
        <v>0.017</v>
      </c>
      <c r="R201" s="246">
        <f>Q201*H201</f>
        <v>6.192097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157</v>
      </c>
      <c r="AT201" s="248" t="s">
        <v>153</v>
      </c>
      <c r="AU201" s="248" t="s">
        <v>158</v>
      </c>
      <c r="AY201" s="17" t="s">
        <v>150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158</v>
      </c>
      <c r="BK201" s="249">
        <f>ROUND(I201*H201,2)</f>
        <v>0</v>
      </c>
      <c r="BL201" s="17" t="s">
        <v>157</v>
      </c>
      <c r="BM201" s="248" t="s">
        <v>504</v>
      </c>
    </row>
    <row r="202" spans="1:51" s="13" customFormat="1" ht="12">
      <c r="A202" s="13"/>
      <c r="B202" s="250"/>
      <c r="C202" s="251"/>
      <c r="D202" s="252" t="s">
        <v>160</v>
      </c>
      <c r="E202" s="253" t="s">
        <v>1</v>
      </c>
      <c r="F202" s="254" t="s">
        <v>505</v>
      </c>
      <c r="G202" s="251"/>
      <c r="H202" s="253" t="s">
        <v>1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160</v>
      </c>
      <c r="AU202" s="260" t="s">
        <v>158</v>
      </c>
      <c r="AV202" s="13" t="s">
        <v>87</v>
      </c>
      <c r="AW202" s="13" t="s">
        <v>35</v>
      </c>
      <c r="AX202" s="13" t="s">
        <v>79</v>
      </c>
      <c r="AY202" s="260" t="s">
        <v>150</v>
      </c>
    </row>
    <row r="203" spans="1:51" s="13" customFormat="1" ht="12">
      <c r="A203" s="13"/>
      <c r="B203" s="250"/>
      <c r="C203" s="251"/>
      <c r="D203" s="252" t="s">
        <v>160</v>
      </c>
      <c r="E203" s="253" t="s">
        <v>1</v>
      </c>
      <c r="F203" s="254" t="s">
        <v>464</v>
      </c>
      <c r="G203" s="251"/>
      <c r="H203" s="253" t="s">
        <v>1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160</v>
      </c>
      <c r="AU203" s="260" t="s">
        <v>158</v>
      </c>
      <c r="AV203" s="13" t="s">
        <v>87</v>
      </c>
      <c r="AW203" s="13" t="s">
        <v>35</v>
      </c>
      <c r="AX203" s="13" t="s">
        <v>79</v>
      </c>
      <c r="AY203" s="260" t="s">
        <v>150</v>
      </c>
    </row>
    <row r="204" spans="1:51" s="14" customFormat="1" ht="12">
      <c r="A204" s="14"/>
      <c r="B204" s="261"/>
      <c r="C204" s="262"/>
      <c r="D204" s="252" t="s">
        <v>160</v>
      </c>
      <c r="E204" s="263" t="s">
        <v>1</v>
      </c>
      <c r="F204" s="264" t="s">
        <v>506</v>
      </c>
      <c r="G204" s="262"/>
      <c r="H204" s="265">
        <v>60.117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1" t="s">
        <v>160</v>
      </c>
      <c r="AU204" s="271" t="s">
        <v>158</v>
      </c>
      <c r="AV204" s="14" t="s">
        <v>158</v>
      </c>
      <c r="AW204" s="14" t="s">
        <v>35</v>
      </c>
      <c r="AX204" s="14" t="s">
        <v>79</v>
      </c>
      <c r="AY204" s="271" t="s">
        <v>150</v>
      </c>
    </row>
    <row r="205" spans="1:51" s="14" customFormat="1" ht="12">
      <c r="A205" s="14"/>
      <c r="B205" s="261"/>
      <c r="C205" s="262"/>
      <c r="D205" s="252" t="s">
        <v>160</v>
      </c>
      <c r="E205" s="263" t="s">
        <v>1</v>
      </c>
      <c r="F205" s="264" t="s">
        <v>507</v>
      </c>
      <c r="G205" s="262"/>
      <c r="H205" s="265">
        <v>-2.99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160</v>
      </c>
      <c r="AU205" s="271" t="s">
        <v>158</v>
      </c>
      <c r="AV205" s="14" t="s">
        <v>158</v>
      </c>
      <c r="AW205" s="14" t="s">
        <v>35</v>
      </c>
      <c r="AX205" s="14" t="s">
        <v>79</v>
      </c>
      <c r="AY205" s="271" t="s">
        <v>150</v>
      </c>
    </row>
    <row r="206" spans="1:51" s="14" customFormat="1" ht="12">
      <c r="A206" s="14"/>
      <c r="B206" s="261"/>
      <c r="C206" s="262"/>
      <c r="D206" s="252" t="s">
        <v>160</v>
      </c>
      <c r="E206" s="263" t="s">
        <v>1</v>
      </c>
      <c r="F206" s="264" t="s">
        <v>508</v>
      </c>
      <c r="G206" s="262"/>
      <c r="H206" s="265">
        <v>-1.785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160</v>
      </c>
      <c r="AU206" s="271" t="s">
        <v>158</v>
      </c>
      <c r="AV206" s="14" t="s">
        <v>158</v>
      </c>
      <c r="AW206" s="14" t="s">
        <v>35</v>
      </c>
      <c r="AX206" s="14" t="s">
        <v>79</v>
      </c>
      <c r="AY206" s="271" t="s">
        <v>150</v>
      </c>
    </row>
    <row r="207" spans="1:51" s="13" customFormat="1" ht="12">
      <c r="A207" s="13"/>
      <c r="B207" s="250"/>
      <c r="C207" s="251"/>
      <c r="D207" s="252" t="s">
        <v>160</v>
      </c>
      <c r="E207" s="253" t="s">
        <v>1</v>
      </c>
      <c r="F207" s="254" t="s">
        <v>466</v>
      </c>
      <c r="G207" s="251"/>
      <c r="H207" s="253" t="s">
        <v>1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160</v>
      </c>
      <c r="AU207" s="260" t="s">
        <v>158</v>
      </c>
      <c r="AV207" s="13" t="s">
        <v>87</v>
      </c>
      <c r="AW207" s="13" t="s">
        <v>35</v>
      </c>
      <c r="AX207" s="13" t="s">
        <v>79</v>
      </c>
      <c r="AY207" s="260" t="s">
        <v>150</v>
      </c>
    </row>
    <row r="208" spans="1:51" s="14" customFormat="1" ht="12">
      <c r="A208" s="14"/>
      <c r="B208" s="261"/>
      <c r="C208" s="262"/>
      <c r="D208" s="252" t="s">
        <v>160</v>
      </c>
      <c r="E208" s="263" t="s">
        <v>1</v>
      </c>
      <c r="F208" s="264" t="s">
        <v>509</v>
      </c>
      <c r="G208" s="262"/>
      <c r="H208" s="265">
        <v>69.552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1" t="s">
        <v>160</v>
      </c>
      <c r="AU208" s="271" t="s">
        <v>158</v>
      </c>
      <c r="AV208" s="14" t="s">
        <v>158</v>
      </c>
      <c r="AW208" s="14" t="s">
        <v>35</v>
      </c>
      <c r="AX208" s="14" t="s">
        <v>79</v>
      </c>
      <c r="AY208" s="271" t="s">
        <v>150</v>
      </c>
    </row>
    <row r="209" spans="1:51" s="14" customFormat="1" ht="12">
      <c r="A209" s="14"/>
      <c r="B209" s="261"/>
      <c r="C209" s="262"/>
      <c r="D209" s="252" t="s">
        <v>160</v>
      </c>
      <c r="E209" s="263" t="s">
        <v>1</v>
      </c>
      <c r="F209" s="264" t="s">
        <v>508</v>
      </c>
      <c r="G209" s="262"/>
      <c r="H209" s="265">
        <v>-1.785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160</v>
      </c>
      <c r="AU209" s="271" t="s">
        <v>158</v>
      </c>
      <c r="AV209" s="14" t="s">
        <v>158</v>
      </c>
      <c r="AW209" s="14" t="s">
        <v>35</v>
      </c>
      <c r="AX209" s="14" t="s">
        <v>79</v>
      </c>
      <c r="AY209" s="271" t="s">
        <v>150</v>
      </c>
    </row>
    <row r="210" spans="1:51" s="14" customFormat="1" ht="12">
      <c r="A210" s="14"/>
      <c r="B210" s="261"/>
      <c r="C210" s="262"/>
      <c r="D210" s="252" t="s">
        <v>160</v>
      </c>
      <c r="E210" s="263" t="s">
        <v>1</v>
      </c>
      <c r="F210" s="264" t="s">
        <v>510</v>
      </c>
      <c r="G210" s="262"/>
      <c r="H210" s="265">
        <v>-3.2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160</v>
      </c>
      <c r="AU210" s="271" t="s">
        <v>158</v>
      </c>
      <c r="AV210" s="14" t="s">
        <v>158</v>
      </c>
      <c r="AW210" s="14" t="s">
        <v>35</v>
      </c>
      <c r="AX210" s="14" t="s">
        <v>79</v>
      </c>
      <c r="AY210" s="271" t="s">
        <v>150</v>
      </c>
    </row>
    <row r="211" spans="1:51" s="14" customFormat="1" ht="12">
      <c r="A211" s="14"/>
      <c r="B211" s="261"/>
      <c r="C211" s="262"/>
      <c r="D211" s="252" t="s">
        <v>160</v>
      </c>
      <c r="E211" s="263" t="s">
        <v>1</v>
      </c>
      <c r="F211" s="264" t="s">
        <v>511</v>
      </c>
      <c r="G211" s="262"/>
      <c r="H211" s="265">
        <v>-2.2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160</v>
      </c>
      <c r="AU211" s="271" t="s">
        <v>158</v>
      </c>
      <c r="AV211" s="14" t="s">
        <v>158</v>
      </c>
      <c r="AW211" s="14" t="s">
        <v>35</v>
      </c>
      <c r="AX211" s="14" t="s">
        <v>79</v>
      </c>
      <c r="AY211" s="271" t="s">
        <v>150</v>
      </c>
    </row>
    <row r="212" spans="1:51" s="13" customFormat="1" ht="12">
      <c r="A212" s="13"/>
      <c r="B212" s="250"/>
      <c r="C212" s="251"/>
      <c r="D212" s="252" t="s">
        <v>160</v>
      </c>
      <c r="E212" s="253" t="s">
        <v>1</v>
      </c>
      <c r="F212" s="254" t="s">
        <v>468</v>
      </c>
      <c r="G212" s="251"/>
      <c r="H212" s="253" t="s">
        <v>1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160</v>
      </c>
      <c r="AU212" s="260" t="s">
        <v>158</v>
      </c>
      <c r="AV212" s="13" t="s">
        <v>87</v>
      </c>
      <c r="AW212" s="13" t="s">
        <v>35</v>
      </c>
      <c r="AX212" s="13" t="s">
        <v>79</v>
      </c>
      <c r="AY212" s="260" t="s">
        <v>150</v>
      </c>
    </row>
    <row r="213" spans="1:51" s="14" customFormat="1" ht="12">
      <c r="A213" s="14"/>
      <c r="B213" s="261"/>
      <c r="C213" s="262"/>
      <c r="D213" s="252" t="s">
        <v>160</v>
      </c>
      <c r="E213" s="263" t="s">
        <v>1</v>
      </c>
      <c r="F213" s="264" t="s">
        <v>512</v>
      </c>
      <c r="G213" s="262"/>
      <c r="H213" s="265">
        <v>21.574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1" t="s">
        <v>160</v>
      </c>
      <c r="AU213" s="271" t="s">
        <v>158</v>
      </c>
      <c r="AV213" s="14" t="s">
        <v>158</v>
      </c>
      <c r="AW213" s="14" t="s">
        <v>35</v>
      </c>
      <c r="AX213" s="14" t="s">
        <v>79</v>
      </c>
      <c r="AY213" s="271" t="s">
        <v>150</v>
      </c>
    </row>
    <row r="214" spans="1:51" s="13" customFormat="1" ht="12">
      <c r="A214" s="13"/>
      <c r="B214" s="250"/>
      <c r="C214" s="251"/>
      <c r="D214" s="252" t="s">
        <v>160</v>
      </c>
      <c r="E214" s="253" t="s">
        <v>1</v>
      </c>
      <c r="F214" s="254" t="s">
        <v>470</v>
      </c>
      <c r="G214" s="251"/>
      <c r="H214" s="253" t="s">
        <v>1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160</v>
      </c>
      <c r="AU214" s="260" t="s">
        <v>158</v>
      </c>
      <c r="AV214" s="13" t="s">
        <v>87</v>
      </c>
      <c r="AW214" s="13" t="s">
        <v>35</v>
      </c>
      <c r="AX214" s="13" t="s">
        <v>79</v>
      </c>
      <c r="AY214" s="260" t="s">
        <v>150</v>
      </c>
    </row>
    <row r="215" spans="1:51" s="14" customFormat="1" ht="12">
      <c r="A215" s="14"/>
      <c r="B215" s="261"/>
      <c r="C215" s="262"/>
      <c r="D215" s="252" t="s">
        <v>160</v>
      </c>
      <c r="E215" s="263" t="s">
        <v>1</v>
      </c>
      <c r="F215" s="264" t="s">
        <v>513</v>
      </c>
      <c r="G215" s="262"/>
      <c r="H215" s="265">
        <v>42.147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160</v>
      </c>
      <c r="AU215" s="271" t="s">
        <v>158</v>
      </c>
      <c r="AV215" s="14" t="s">
        <v>158</v>
      </c>
      <c r="AW215" s="14" t="s">
        <v>35</v>
      </c>
      <c r="AX215" s="14" t="s">
        <v>79</v>
      </c>
      <c r="AY215" s="271" t="s">
        <v>150</v>
      </c>
    </row>
    <row r="216" spans="1:51" s="14" customFormat="1" ht="12">
      <c r="A216" s="14"/>
      <c r="B216" s="261"/>
      <c r="C216" s="262"/>
      <c r="D216" s="252" t="s">
        <v>160</v>
      </c>
      <c r="E216" s="263" t="s">
        <v>1</v>
      </c>
      <c r="F216" s="264" t="s">
        <v>514</v>
      </c>
      <c r="G216" s="262"/>
      <c r="H216" s="265">
        <v>-5.355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160</v>
      </c>
      <c r="AU216" s="271" t="s">
        <v>158</v>
      </c>
      <c r="AV216" s="14" t="s">
        <v>158</v>
      </c>
      <c r="AW216" s="14" t="s">
        <v>35</v>
      </c>
      <c r="AX216" s="14" t="s">
        <v>79</v>
      </c>
      <c r="AY216" s="271" t="s">
        <v>150</v>
      </c>
    </row>
    <row r="217" spans="1:51" s="14" customFormat="1" ht="12">
      <c r="A217" s="14"/>
      <c r="B217" s="261"/>
      <c r="C217" s="262"/>
      <c r="D217" s="252" t="s">
        <v>160</v>
      </c>
      <c r="E217" s="263" t="s">
        <v>1</v>
      </c>
      <c r="F217" s="264" t="s">
        <v>515</v>
      </c>
      <c r="G217" s="262"/>
      <c r="H217" s="265">
        <v>-2.316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160</v>
      </c>
      <c r="AU217" s="271" t="s">
        <v>158</v>
      </c>
      <c r="AV217" s="14" t="s">
        <v>158</v>
      </c>
      <c r="AW217" s="14" t="s">
        <v>35</v>
      </c>
      <c r="AX217" s="14" t="s">
        <v>79</v>
      </c>
      <c r="AY217" s="271" t="s">
        <v>150</v>
      </c>
    </row>
    <row r="218" spans="1:51" s="13" customFormat="1" ht="12">
      <c r="A218" s="13"/>
      <c r="B218" s="250"/>
      <c r="C218" s="251"/>
      <c r="D218" s="252" t="s">
        <v>160</v>
      </c>
      <c r="E218" s="253" t="s">
        <v>1</v>
      </c>
      <c r="F218" s="254" t="s">
        <v>442</v>
      </c>
      <c r="G218" s="251"/>
      <c r="H218" s="253" t="s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160</v>
      </c>
      <c r="AU218" s="260" t="s">
        <v>158</v>
      </c>
      <c r="AV218" s="13" t="s">
        <v>87</v>
      </c>
      <c r="AW218" s="13" t="s">
        <v>35</v>
      </c>
      <c r="AX218" s="13" t="s">
        <v>79</v>
      </c>
      <c r="AY218" s="260" t="s">
        <v>150</v>
      </c>
    </row>
    <row r="219" spans="1:51" s="14" customFormat="1" ht="12">
      <c r="A219" s="14"/>
      <c r="B219" s="261"/>
      <c r="C219" s="262"/>
      <c r="D219" s="252" t="s">
        <v>160</v>
      </c>
      <c r="E219" s="263" t="s">
        <v>1</v>
      </c>
      <c r="F219" s="264" t="s">
        <v>516</v>
      </c>
      <c r="G219" s="262"/>
      <c r="H219" s="265">
        <v>9.149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160</v>
      </c>
      <c r="AU219" s="271" t="s">
        <v>158</v>
      </c>
      <c r="AV219" s="14" t="s">
        <v>158</v>
      </c>
      <c r="AW219" s="14" t="s">
        <v>35</v>
      </c>
      <c r="AX219" s="14" t="s">
        <v>79</v>
      </c>
      <c r="AY219" s="271" t="s">
        <v>150</v>
      </c>
    </row>
    <row r="220" spans="1:51" s="13" customFormat="1" ht="12">
      <c r="A220" s="13"/>
      <c r="B220" s="250"/>
      <c r="C220" s="251"/>
      <c r="D220" s="252" t="s">
        <v>160</v>
      </c>
      <c r="E220" s="253" t="s">
        <v>1</v>
      </c>
      <c r="F220" s="254" t="s">
        <v>473</v>
      </c>
      <c r="G220" s="251"/>
      <c r="H220" s="253" t="s">
        <v>1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160</v>
      </c>
      <c r="AU220" s="260" t="s">
        <v>158</v>
      </c>
      <c r="AV220" s="13" t="s">
        <v>87</v>
      </c>
      <c r="AW220" s="13" t="s">
        <v>35</v>
      </c>
      <c r="AX220" s="13" t="s">
        <v>79</v>
      </c>
      <c r="AY220" s="260" t="s">
        <v>150</v>
      </c>
    </row>
    <row r="221" spans="1:51" s="14" customFormat="1" ht="12">
      <c r="A221" s="14"/>
      <c r="B221" s="261"/>
      <c r="C221" s="262"/>
      <c r="D221" s="252" t="s">
        <v>160</v>
      </c>
      <c r="E221" s="263" t="s">
        <v>1</v>
      </c>
      <c r="F221" s="264" t="s">
        <v>517</v>
      </c>
      <c r="G221" s="262"/>
      <c r="H221" s="265">
        <v>52.323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160</v>
      </c>
      <c r="AU221" s="271" t="s">
        <v>158</v>
      </c>
      <c r="AV221" s="14" t="s">
        <v>158</v>
      </c>
      <c r="AW221" s="14" t="s">
        <v>35</v>
      </c>
      <c r="AX221" s="14" t="s">
        <v>79</v>
      </c>
      <c r="AY221" s="271" t="s">
        <v>150</v>
      </c>
    </row>
    <row r="222" spans="1:51" s="14" customFormat="1" ht="12">
      <c r="A222" s="14"/>
      <c r="B222" s="261"/>
      <c r="C222" s="262"/>
      <c r="D222" s="252" t="s">
        <v>160</v>
      </c>
      <c r="E222" s="263" t="s">
        <v>1</v>
      </c>
      <c r="F222" s="264" t="s">
        <v>518</v>
      </c>
      <c r="G222" s="262"/>
      <c r="H222" s="265">
        <v>-4.053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1" t="s">
        <v>160</v>
      </c>
      <c r="AU222" s="271" t="s">
        <v>158</v>
      </c>
      <c r="AV222" s="14" t="s">
        <v>158</v>
      </c>
      <c r="AW222" s="14" t="s">
        <v>35</v>
      </c>
      <c r="AX222" s="14" t="s">
        <v>79</v>
      </c>
      <c r="AY222" s="271" t="s">
        <v>150</v>
      </c>
    </row>
    <row r="223" spans="1:51" s="14" customFormat="1" ht="12">
      <c r="A223" s="14"/>
      <c r="B223" s="261"/>
      <c r="C223" s="262"/>
      <c r="D223" s="252" t="s">
        <v>160</v>
      </c>
      <c r="E223" s="263" t="s">
        <v>1</v>
      </c>
      <c r="F223" s="264" t="s">
        <v>508</v>
      </c>
      <c r="G223" s="262"/>
      <c r="H223" s="265">
        <v>-1.785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160</v>
      </c>
      <c r="AU223" s="271" t="s">
        <v>158</v>
      </c>
      <c r="AV223" s="14" t="s">
        <v>158</v>
      </c>
      <c r="AW223" s="14" t="s">
        <v>35</v>
      </c>
      <c r="AX223" s="14" t="s">
        <v>79</v>
      </c>
      <c r="AY223" s="271" t="s">
        <v>150</v>
      </c>
    </row>
    <row r="224" spans="1:51" s="13" customFormat="1" ht="12">
      <c r="A224" s="13"/>
      <c r="B224" s="250"/>
      <c r="C224" s="251"/>
      <c r="D224" s="252" t="s">
        <v>160</v>
      </c>
      <c r="E224" s="253" t="s">
        <v>1</v>
      </c>
      <c r="F224" s="254" t="s">
        <v>445</v>
      </c>
      <c r="G224" s="251"/>
      <c r="H224" s="253" t="s">
        <v>1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160</v>
      </c>
      <c r="AU224" s="260" t="s">
        <v>158</v>
      </c>
      <c r="AV224" s="13" t="s">
        <v>87</v>
      </c>
      <c r="AW224" s="13" t="s">
        <v>35</v>
      </c>
      <c r="AX224" s="13" t="s">
        <v>79</v>
      </c>
      <c r="AY224" s="260" t="s">
        <v>150</v>
      </c>
    </row>
    <row r="225" spans="1:51" s="14" customFormat="1" ht="12">
      <c r="A225" s="14"/>
      <c r="B225" s="261"/>
      <c r="C225" s="262"/>
      <c r="D225" s="252" t="s">
        <v>160</v>
      </c>
      <c r="E225" s="263" t="s">
        <v>1</v>
      </c>
      <c r="F225" s="264" t="s">
        <v>519</v>
      </c>
      <c r="G225" s="262"/>
      <c r="H225" s="265">
        <v>13.284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1" t="s">
        <v>160</v>
      </c>
      <c r="AU225" s="271" t="s">
        <v>158</v>
      </c>
      <c r="AV225" s="14" t="s">
        <v>158</v>
      </c>
      <c r="AW225" s="14" t="s">
        <v>35</v>
      </c>
      <c r="AX225" s="14" t="s">
        <v>79</v>
      </c>
      <c r="AY225" s="271" t="s">
        <v>150</v>
      </c>
    </row>
    <row r="226" spans="1:51" s="13" customFormat="1" ht="12">
      <c r="A226" s="13"/>
      <c r="B226" s="250"/>
      <c r="C226" s="251"/>
      <c r="D226" s="252" t="s">
        <v>160</v>
      </c>
      <c r="E226" s="253" t="s">
        <v>1</v>
      </c>
      <c r="F226" s="254" t="s">
        <v>476</v>
      </c>
      <c r="G226" s="251"/>
      <c r="H226" s="253" t="s">
        <v>1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160</v>
      </c>
      <c r="AU226" s="260" t="s">
        <v>158</v>
      </c>
      <c r="AV226" s="13" t="s">
        <v>87</v>
      </c>
      <c r="AW226" s="13" t="s">
        <v>35</v>
      </c>
      <c r="AX226" s="13" t="s">
        <v>79</v>
      </c>
      <c r="AY226" s="260" t="s">
        <v>150</v>
      </c>
    </row>
    <row r="227" spans="1:51" s="14" customFormat="1" ht="12">
      <c r="A227" s="14"/>
      <c r="B227" s="261"/>
      <c r="C227" s="262"/>
      <c r="D227" s="252" t="s">
        <v>160</v>
      </c>
      <c r="E227" s="263" t="s">
        <v>1</v>
      </c>
      <c r="F227" s="264" t="s">
        <v>520</v>
      </c>
      <c r="G227" s="262"/>
      <c r="H227" s="265">
        <v>36.288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160</v>
      </c>
      <c r="AU227" s="271" t="s">
        <v>158</v>
      </c>
      <c r="AV227" s="14" t="s">
        <v>158</v>
      </c>
      <c r="AW227" s="14" t="s">
        <v>35</v>
      </c>
      <c r="AX227" s="14" t="s">
        <v>79</v>
      </c>
      <c r="AY227" s="271" t="s">
        <v>150</v>
      </c>
    </row>
    <row r="228" spans="1:51" s="14" customFormat="1" ht="12">
      <c r="A228" s="14"/>
      <c r="B228" s="261"/>
      <c r="C228" s="262"/>
      <c r="D228" s="252" t="s">
        <v>160</v>
      </c>
      <c r="E228" s="263" t="s">
        <v>1</v>
      </c>
      <c r="F228" s="264" t="s">
        <v>521</v>
      </c>
      <c r="G228" s="262"/>
      <c r="H228" s="265">
        <v>-3.57</v>
      </c>
      <c r="I228" s="266"/>
      <c r="J228" s="262"/>
      <c r="K228" s="262"/>
      <c r="L228" s="267"/>
      <c r="M228" s="268"/>
      <c r="N228" s="269"/>
      <c r="O228" s="269"/>
      <c r="P228" s="269"/>
      <c r="Q228" s="269"/>
      <c r="R228" s="269"/>
      <c r="S228" s="269"/>
      <c r="T228" s="27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1" t="s">
        <v>160</v>
      </c>
      <c r="AU228" s="271" t="s">
        <v>158</v>
      </c>
      <c r="AV228" s="14" t="s">
        <v>158</v>
      </c>
      <c r="AW228" s="14" t="s">
        <v>35</v>
      </c>
      <c r="AX228" s="14" t="s">
        <v>79</v>
      </c>
      <c r="AY228" s="271" t="s">
        <v>150</v>
      </c>
    </row>
    <row r="229" spans="1:51" s="14" customFormat="1" ht="12">
      <c r="A229" s="14"/>
      <c r="B229" s="261"/>
      <c r="C229" s="262"/>
      <c r="D229" s="252" t="s">
        <v>160</v>
      </c>
      <c r="E229" s="263" t="s">
        <v>1</v>
      </c>
      <c r="F229" s="264" t="s">
        <v>522</v>
      </c>
      <c r="G229" s="262"/>
      <c r="H229" s="265">
        <v>-3.86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160</v>
      </c>
      <c r="AU229" s="271" t="s">
        <v>158</v>
      </c>
      <c r="AV229" s="14" t="s">
        <v>158</v>
      </c>
      <c r="AW229" s="14" t="s">
        <v>35</v>
      </c>
      <c r="AX229" s="14" t="s">
        <v>79</v>
      </c>
      <c r="AY229" s="271" t="s">
        <v>150</v>
      </c>
    </row>
    <row r="230" spans="1:51" s="13" customFormat="1" ht="12">
      <c r="A230" s="13"/>
      <c r="B230" s="250"/>
      <c r="C230" s="251"/>
      <c r="D230" s="252" t="s">
        <v>160</v>
      </c>
      <c r="E230" s="253" t="s">
        <v>1</v>
      </c>
      <c r="F230" s="254" t="s">
        <v>478</v>
      </c>
      <c r="G230" s="251"/>
      <c r="H230" s="253" t="s">
        <v>1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160</v>
      </c>
      <c r="AU230" s="260" t="s">
        <v>158</v>
      </c>
      <c r="AV230" s="13" t="s">
        <v>87</v>
      </c>
      <c r="AW230" s="13" t="s">
        <v>35</v>
      </c>
      <c r="AX230" s="13" t="s">
        <v>79</v>
      </c>
      <c r="AY230" s="260" t="s">
        <v>150</v>
      </c>
    </row>
    <row r="231" spans="1:51" s="14" customFormat="1" ht="12">
      <c r="A231" s="14"/>
      <c r="B231" s="261"/>
      <c r="C231" s="262"/>
      <c r="D231" s="252" t="s">
        <v>160</v>
      </c>
      <c r="E231" s="263" t="s">
        <v>1</v>
      </c>
      <c r="F231" s="264" t="s">
        <v>523</v>
      </c>
      <c r="G231" s="262"/>
      <c r="H231" s="265">
        <v>55.04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160</v>
      </c>
      <c r="AU231" s="271" t="s">
        <v>158</v>
      </c>
      <c r="AV231" s="14" t="s">
        <v>158</v>
      </c>
      <c r="AW231" s="14" t="s">
        <v>35</v>
      </c>
      <c r="AX231" s="14" t="s">
        <v>79</v>
      </c>
      <c r="AY231" s="271" t="s">
        <v>150</v>
      </c>
    </row>
    <row r="232" spans="1:51" s="14" customFormat="1" ht="12">
      <c r="A232" s="14"/>
      <c r="B232" s="261"/>
      <c r="C232" s="262"/>
      <c r="D232" s="252" t="s">
        <v>160</v>
      </c>
      <c r="E232" s="263" t="s">
        <v>1</v>
      </c>
      <c r="F232" s="264" t="s">
        <v>521</v>
      </c>
      <c r="G232" s="262"/>
      <c r="H232" s="265">
        <v>-3.57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160</v>
      </c>
      <c r="AU232" s="271" t="s">
        <v>158</v>
      </c>
      <c r="AV232" s="14" t="s">
        <v>158</v>
      </c>
      <c r="AW232" s="14" t="s">
        <v>35</v>
      </c>
      <c r="AX232" s="14" t="s">
        <v>79</v>
      </c>
      <c r="AY232" s="271" t="s">
        <v>150</v>
      </c>
    </row>
    <row r="233" spans="1:51" s="14" customFormat="1" ht="12">
      <c r="A233" s="14"/>
      <c r="B233" s="261"/>
      <c r="C233" s="262"/>
      <c r="D233" s="252" t="s">
        <v>160</v>
      </c>
      <c r="E233" s="263" t="s">
        <v>1</v>
      </c>
      <c r="F233" s="264" t="s">
        <v>522</v>
      </c>
      <c r="G233" s="262"/>
      <c r="H233" s="265">
        <v>-3.86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160</v>
      </c>
      <c r="AU233" s="271" t="s">
        <v>158</v>
      </c>
      <c r="AV233" s="14" t="s">
        <v>158</v>
      </c>
      <c r="AW233" s="14" t="s">
        <v>35</v>
      </c>
      <c r="AX233" s="14" t="s">
        <v>79</v>
      </c>
      <c r="AY233" s="271" t="s">
        <v>150</v>
      </c>
    </row>
    <row r="234" spans="1:51" s="13" customFormat="1" ht="12">
      <c r="A234" s="13"/>
      <c r="B234" s="250"/>
      <c r="C234" s="251"/>
      <c r="D234" s="252" t="s">
        <v>160</v>
      </c>
      <c r="E234" s="253" t="s">
        <v>1</v>
      </c>
      <c r="F234" s="254" t="s">
        <v>479</v>
      </c>
      <c r="G234" s="251"/>
      <c r="H234" s="253" t="s">
        <v>1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160</v>
      </c>
      <c r="AU234" s="260" t="s">
        <v>158</v>
      </c>
      <c r="AV234" s="13" t="s">
        <v>87</v>
      </c>
      <c r="AW234" s="13" t="s">
        <v>35</v>
      </c>
      <c r="AX234" s="13" t="s">
        <v>79</v>
      </c>
      <c r="AY234" s="260" t="s">
        <v>150</v>
      </c>
    </row>
    <row r="235" spans="1:51" s="14" customFormat="1" ht="12">
      <c r="A235" s="14"/>
      <c r="B235" s="261"/>
      <c r="C235" s="262"/>
      <c r="D235" s="252" t="s">
        <v>160</v>
      </c>
      <c r="E235" s="263" t="s">
        <v>1</v>
      </c>
      <c r="F235" s="264" t="s">
        <v>524</v>
      </c>
      <c r="G235" s="262"/>
      <c r="H235" s="265">
        <v>52.8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160</v>
      </c>
      <c r="AU235" s="271" t="s">
        <v>158</v>
      </c>
      <c r="AV235" s="14" t="s">
        <v>158</v>
      </c>
      <c r="AW235" s="14" t="s">
        <v>35</v>
      </c>
      <c r="AX235" s="14" t="s">
        <v>79</v>
      </c>
      <c r="AY235" s="271" t="s">
        <v>150</v>
      </c>
    </row>
    <row r="236" spans="1:51" s="14" customFormat="1" ht="12">
      <c r="A236" s="14"/>
      <c r="B236" s="261"/>
      <c r="C236" s="262"/>
      <c r="D236" s="252" t="s">
        <v>160</v>
      </c>
      <c r="E236" s="263" t="s">
        <v>1</v>
      </c>
      <c r="F236" s="264" t="s">
        <v>447</v>
      </c>
      <c r="G236" s="262"/>
      <c r="H236" s="265">
        <v>-1.6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1" t="s">
        <v>160</v>
      </c>
      <c r="AU236" s="271" t="s">
        <v>158</v>
      </c>
      <c r="AV236" s="14" t="s">
        <v>158</v>
      </c>
      <c r="AW236" s="14" t="s">
        <v>35</v>
      </c>
      <c r="AX236" s="14" t="s">
        <v>79</v>
      </c>
      <c r="AY236" s="271" t="s">
        <v>150</v>
      </c>
    </row>
    <row r="237" spans="1:51" s="14" customFormat="1" ht="12">
      <c r="A237" s="14"/>
      <c r="B237" s="261"/>
      <c r="C237" s="262"/>
      <c r="D237" s="252" t="s">
        <v>160</v>
      </c>
      <c r="E237" s="263" t="s">
        <v>1</v>
      </c>
      <c r="F237" s="264" t="s">
        <v>508</v>
      </c>
      <c r="G237" s="262"/>
      <c r="H237" s="265">
        <v>-1.785</v>
      </c>
      <c r="I237" s="266"/>
      <c r="J237" s="262"/>
      <c r="K237" s="262"/>
      <c r="L237" s="267"/>
      <c r="M237" s="268"/>
      <c r="N237" s="269"/>
      <c r="O237" s="269"/>
      <c r="P237" s="269"/>
      <c r="Q237" s="269"/>
      <c r="R237" s="269"/>
      <c r="S237" s="269"/>
      <c r="T237" s="27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1" t="s">
        <v>160</v>
      </c>
      <c r="AU237" s="271" t="s">
        <v>158</v>
      </c>
      <c r="AV237" s="14" t="s">
        <v>158</v>
      </c>
      <c r="AW237" s="14" t="s">
        <v>35</v>
      </c>
      <c r="AX237" s="14" t="s">
        <v>79</v>
      </c>
      <c r="AY237" s="271" t="s">
        <v>150</v>
      </c>
    </row>
    <row r="238" spans="1:51" s="14" customFormat="1" ht="12">
      <c r="A238" s="14"/>
      <c r="B238" s="261"/>
      <c r="C238" s="262"/>
      <c r="D238" s="252" t="s">
        <v>160</v>
      </c>
      <c r="E238" s="263" t="s">
        <v>1</v>
      </c>
      <c r="F238" s="264" t="s">
        <v>525</v>
      </c>
      <c r="G238" s="262"/>
      <c r="H238" s="265">
        <v>-2.292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160</v>
      </c>
      <c r="AU238" s="271" t="s">
        <v>158</v>
      </c>
      <c r="AV238" s="14" t="s">
        <v>158</v>
      </c>
      <c r="AW238" s="14" t="s">
        <v>35</v>
      </c>
      <c r="AX238" s="14" t="s">
        <v>79</v>
      </c>
      <c r="AY238" s="271" t="s">
        <v>150</v>
      </c>
    </row>
    <row r="239" spans="1:51" s="14" customFormat="1" ht="12">
      <c r="A239" s="14"/>
      <c r="B239" s="261"/>
      <c r="C239" s="262"/>
      <c r="D239" s="252" t="s">
        <v>160</v>
      </c>
      <c r="E239" s="263" t="s">
        <v>1</v>
      </c>
      <c r="F239" s="264" t="s">
        <v>526</v>
      </c>
      <c r="G239" s="262"/>
      <c r="H239" s="265">
        <v>-2.027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160</v>
      </c>
      <c r="AU239" s="271" t="s">
        <v>158</v>
      </c>
      <c r="AV239" s="14" t="s">
        <v>158</v>
      </c>
      <c r="AW239" s="14" t="s">
        <v>35</v>
      </c>
      <c r="AX239" s="14" t="s">
        <v>79</v>
      </c>
      <c r="AY239" s="271" t="s">
        <v>150</v>
      </c>
    </row>
    <row r="240" spans="1:51" s="15" customFormat="1" ht="12">
      <c r="A240" s="15"/>
      <c r="B240" s="283"/>
      <c r="C240" s="284"/>
      <c r="D240" s="252" t="s">
        <v>160</v>
      </c>
      <c r="E240" s="285" t="s">
        <v>1</v>
      </c>
      <c r="F240" s="286" t="s">
        <v>194</v>
      </c>
      <c r="G240" s="284"/>
      <c r="H240" s="287">
        <v>364.241</v>
      </c>
      <c r="I240" s="288"/>
      <c r="J240" s="284"/>
      <c r="K240" s="284"/>
      <c r="L240" s="289"/>
      <c r="M240" s="290"/>
      <c r="N240" s="291"/>
      <c r="O240" s="291"/>
      <c r="P240" s="291"/>
      <c r="Q240" s="291"/>
      <c r="R240" s="291"/>
      <c r="S240" s="291"/>
      <c r="T240" s="29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93" t="s">
        <v>160</v>
      </c>
      <c r="AU240" s="293" t="s">
        <v>158</v>
      </c>
      <c r="AV240" s="15" t="s">
        <v>157</v>
      </c>
      <c r="AW240" s="15" t="s">
        <v>35</v>
      </c>
      <c r="AX240" s="15" t="s">
        <v>87</v>
      </c>
      <c r="AY240" s="293" t="s">
        <v>150</v>
      </c>
    </row>
    <row r="241" spans="1:65" s="2" customFormat="1" ht="16.5" customHeight="1">
      <c r="A241" s="38"/>
      <c r="B241" s="39"/>
      <c r="C241" s="236" t="s">
        <v>265</v>
      </c>
      <c r="D241" s="236" t="s">
        <v>153</v>
      </c>
      <c r="E241" s="237" t="s">
        <v>527</v>
      </c>
      <c r="F241" s="238" t="s">
        <v>528</v>
      </c>
      <c r="G241" s="239" t="s">
        <v>169</v>
      </c>
      <c r="H241" s="240">
        <v>0.92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45</v>
      </c>
      <c r="O241" s="91"/>
      <c r="P241" s="246">
        <f>O241*H241</f>
        <v>0</v>
      </c>
      <c r="Q241" s="246">
        <v>0.00085</v>
      </c>
      <c r="R241" s="246">
        <f>Q241*H241</f>
        <v>0.000782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157</v>
      </c>
      <c r="AT241" s="248" t="s">
        <v>153</v>
      </c>
      <c r="AU241" s="248" t="s">
        <v>158</v>
      </c>
      <c r="AY241" s="17" t="s">
        <v>150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158</v>
      </c>
      <c r="BK241" s="249">
        <f>ROUND(I241*H241,2)</f>
        <v>0</v>
      </c>
      <c r="BL241" s="17" t="s">
        <v>157</v>
      </c>
      <c r="BM241" s="248" t="s">
        <v>529</v>
      </c>
    </row>
    <row r="242" spans="1:51" s="13" customFormat="1" ht="12">
      <c r="A242" s="13"/>
      <c r="B242" s="250"/>
      <c r="C242" s="251"/>
      <c r="D242" s="252" t="s">
        <v>160</v>
      </c>
      <c r="E242" s="253" t="s">
        <v>1</v>
      </c>
      <c r="F242" s="254" t="s">
        <v>433</v>
      </c>
      <c r="G242" s="251"/>
      <c r="H242" s="253" t="s">
        <v>1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160</v>
      </c>
      <c r="AU242" s="260" t="s">
        <v>158</v>
      </c>
      <c r="AV242" s="13" t="s">
        <v>87</v>
      </c>
      <c r="AW242" s="13" t="s">
        <v>35</v>
      </c>
      <c r="AX242" s="13" t="s">
        <v>79</v>
      </c>
      <c r="AY242" s="260" t="s">
        <v>150</v>
      </c>
    </row>
    <row r="243" spans="1:51" s="14" customFormat="1" ht="12">
      <c r="A243" s="14"/>
      <c r="B243" s="261"/>
      <c r="C243" s="262"/>
      <c r="D243" s="252" t="s">
        <v>160</v>
      </c>
      <c r="E243" s="263" t="s">
        <v>1</v>
      </c>
      <c r="F243" s="264" t="s">
        <v>530</v>
      </c>
      <c r="G243" s="262"/>
      <c r="H243" s="265">
        <v>0.52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160</v>
      </c>
      <c r="AU243" s="271" t="s">
        <v>158</v>
      </c>
      <c r="AV243" s="14" t="s">
        <v>158</v>
      </c>
      <c r="AW243" s="14" t="s">
        <v>35</v>
      </c>
      <c r="AX243" s="14" t="s">
        <v>79</v>
      </c>
      <c r="AY243" s="271" t="s">
        <v>150</v>
      </c>
    </row>
    <row r="244" spans="1:51" s="14" customFormat="1" ht="12">
      <c r="A244" s="14"/>
      <c r="B244" s="261"/>
      <c r="C244" s="262"/>
      <c r="D244" s="252" t="s">
        <v>160</v>
      </c>
      <c r="E244" s="263" t="s">
        <v>1</v>
      </c>
      <c r="F244" s="264" t="s">
        <v>531</v>
      </c>
      <c r="G244" s="262"/>
      <c r="H244" s="265">
        <v>0.4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1" t="s">
        <v>160</v>
      </c>
      <c r="AU244" s="271" t="s">
        <v>158</v>
      </c>
      <c r="AV244" s="14" t="s">
        <v>158</v>
      </c>
      <c r="AW244" s="14" t="s">
        <v>35</v>
      </c>
      <c r="AX244" s="14" t="s">
        <v>79</v>
      </c>
      <c r="AY244" s="271" t="s">
        <v>150</v>
      </c>
    </row>
    <row r="245" spans="1:51" s="15" customFormat="1" ht="12">
      <c r="A245" s="15"/>
      <c r="B245" s="283"/>
      <c r="C245" s="284"/>
      <c r="D245" s="252" t="s">
        <v>160</v>
      </c>
      <c r="E245" s="285" t="s">
        <v>1</v>
      </c>
      <c r="F245" s="286" t="s">
        <v>194</v>
      </c>
      <c r="G245" s="284"/>
      <c r="H245" s="287">
        <v>0.92</v>
      </c>
      <c r="I245" s="288"/>
      <c r="J245" s="284"/>
      <c r="K245" s="284"/>
      <c r="L245" s="289"/>
      <c r="M245" s="290"/>
      <c r="N245" s="291"/>
      <c r="O245" s="291"/>
      <c r="P245" s="291"/>
      <c r="Q245" s="291"/>
      <c r="R245" s="291"/>
      <c r="S245" s="291"/>
      <c r="T245" s="29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3" t="s">
        <v>160</v>
      </c>
      <c r="AU245" s="293" t="s">
        <v>158</v>
      </c>
      <c r="AV245" s="15" t="s">
        <v>157</v>
      </c>
      <c r="AW245" s="15" t="s">
        <v>35</v>
      </c>
      <c r="AX245" s="15" t="s">
        <v>87</v>
      </c>
      <c r="AY245" s="293" t="s">
        <v>150</v>
      </c>
    </row>
    <row r="246" spans="1:65" s="2" customFormat="1" ht="21.75" customHeight="1">
      <c r="A246" s="38"/>
      <c r="B246" s="39"/>
      <c r="C246" s="236" t="s">
        <v>8</v>
      </c>
      <c r="D246" s="236" t="s">
        <v>153</v>
      </c>
      <c r="E246" s="237" t="s">
        <v>216</v>
      </c>
      <c r="F246" s="238" t="s">
        <v>217</v>
      </c>
      <c r="G246" s="239" t="s">
        <v>169</v>
      </c>
      <c r="H246" s="240">
        <v>18.408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45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157</v>
      </c>
      <c r="AT246" s="248" t="s">
        <v>153</v>
      </c>
      <c r="AU246" s="248" t="s">
        <v>158</v>
      </c>
      <c r="AY246" s="17" t="s">
        <v>150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158</v>
      </c>
      <c r="BK246" s="249">
        <f>ROUND(I246*H246,2)</f>
        <v>0</v>
      </c>
      <c r="BL246" s="17" t="s">
        <v>157</v>
      </c>
      <c r="BM246" s="248" t="s">
        <v>532</v>
      </c>
    </row>
    <row r="247" spans="1:51" s="13" customFormat="1" ht="12">
      <c r="A247" s="13"/>
      <c r="B247" s="250"/>
      <c r="C247" s="251"/>
      <c r="D247" s="252" t="s">
        <v>160</v>
      </c>
      <c r="E247" s="253" t="s">
        <v>1</v>
      </c>
      <c r="F247" s="254" t="s">
        <v>473</v>
      </c>
      <c r="G247" s="251"/>
      <c r="H247" s="253" t="s">
        <v>1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160</v>
      </c>
      <c r="AU247" s="260" t="s">
        <v>158</v>
      </c>
      <c r="AV247" s="13" t="s">
        <v>87</v>
      </c>
      <c r="AW247" s="13" t="s">
        <v>35</v>
      </c>
      <c r="AX247" s="13" t="s">
        <v>79</v>
      </c>
      <c r="AY247" s="260" t="s">
        <v>150</v>
      </c>
    </row>
    <row r="248" spans="1:51" s="14" customFormat="1" ht="12">
      <c r="A248" s="14"/>
      <c r="B248" s="261"/>
      <c r="C248" s="262"/>
      <c r="D248" s="252" t="s">
        <v>160</v>
      </c>
      <c r="E248" s="263" t="s">
        <v>1</v>
      </c>
      <c r="F248" s="264" t="s">
        <v>533</v>
      </c>
      <c r="G248" s="262"/>
      <c r="H248" s="265">
        <v>4.053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1" t="s">
        <v>160</v>
      </c>
      <c r="AU248" s="271" t="s">
        <v>158</v>
      </c>
      <c r="AV248" s="14" t="s">
        <v>158</v>
      </c>
      <c r="AW248" s="14" t="s">
        <v>35</v>
      </c>
      <c r="AX248" s="14" t="s">
        <v>79</v>
      </c>
      <c r="AY248" s="271" t="s">
        <v>150</v>
      </c>
    </row>
    <row r="249" spans="1:51" s="13" customFormat="1" ht="12">
      <c r="A249" s="13"/>
      <c r="B249" s="250"/>
      <c r="C249" s="251"/>
      <c r="D249" s="252" t="s">
        <v>160</v>
      </c>
      <c r="E249" s="253" t="s">
        <v>1</v>
      </c>
      <c r="F249" s="254" t="s">
        <v>470</v>
      </c>
      <c r="G249" s="251"/>
      <c r="H249" s="253" t="s">
        <v>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160</v>
      </c>
      <c r="AU249" s="260" t="s">
        <v>158</v>
      </c>
      <c r="AV249" s="13" t="s">
        <v>87</v>
      </c>
      <c r="AW249" s="13" t="s">
        <v>35</v>
      </c>
      <c r="AX249" s="13" t="s">
        <v>79</v>
      </c>
      <c r="AY249" s="260" t="s">
        <v>150</v>
      </c>
    </row>
    <row r="250" spans="1:51" s="14" customFormat="1" ht="12">
      <c r="A250" s="14"/>
      <c r="B250" s="261"/>
      <c r="C250" s="262"/>
      <c r="D250" s="252" t="s">
        <v>160</v>
      </c>
      <c r="E250" s="263" t="s">
        <v>1</v>
      </c>
      <c r="F250" s="264" t="s">
        <v>534</v>
      </c>
      <c r="G250" s="262"/>
      <c r="H250" s="265">
        <v>2.316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160</v>
      </c>
      <c r="AU250" s="271" t="s">
        <v>158</v>
      </c>
      <c r="AV250" s="14" t="s">
        <v>158</v>
      </c>
      <c r="AW250" s="14" t="s">
        <v>35</v>
      </c>
      <c r="AX250" s="14" t="s">
        <v>79</v>
      </c>
      <c r="AY250" s="271" t="s">
        <v>150</v>
      </c>
    </row>
    <row r="251" spans="1:51" s="13" customFormat="1" ht="12">
      <c r="A251" s="13"/>
      <c r="B251" s="250"/>
      <c r="C251" s="251"/>
      <c r="D251" s="252" t="s">
        <v>160</v>
      </c>
      <c r="E251" s="253" t="s">
        <v>1</v>
      </c>
      <c r="F251" s="254" t="s">
        <v>476</v>
      </c>
      <c r="G251" s="251"/>
      <c r="H251" s="253" t="s">
        <v>1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160</v>
      </c>
      <c r="AU251" s="260" t="s">
        <v>158</v>
      </c>
      <c r="AV251" s="13" t="s">
        <v>87</v>
      </c>
      <c r="AW251" s="13" t="s">
        <v>35</v>
      </c>
      <c r="AX251" s="13" t="s">
        <v>79</v>
      </c>
      <c r="AY251" s="260" t="s">
        <v>150</v>
      </c>
    </row>
    <row r="252" spans="1:51" s="14" customFormat="1" ht="12">
      <c r="A252" s="14"/>
      <c r="B252" s="261"/>
      <c r="C252" s="262"/>
      <c r="D252" s="252" t="s">
        <v>160</v>
      </c>
      <c r="E252" s="263" t="s">
        <v>1</v>
      </c>
      <c r="F252" s="264" t="s">
        <v>535</v>
      </c>
      <c r="G252" s="262"/>
      <c r="H252" s="265">
        <v>3.86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1" t="s">
        <v>160</v>
      </c>
      <c r="AU252" s="271" t="s">
        <v>158</v>
      </c>
      <c r="AV252" s="14" t="s">
        <v>158</v>
      </c>
      <c r="AW252" s="14" t="s">
        <v>35</v>
      </c>
      <c r="AX252" s="14" t="s">
        <v>79</v>
      </c>
      <c r="AY252" s="271" t="s">
        <v>150</v>
      </c>
    </row>
    <row r="253" spans="1:51" s="13" customFormat="1" ht="12">
      <c r="A253" s="13"/>
      <c r="B253" s="250"/>
      <c r="C253" s="251"/>
      <c r="D253" s="252" t="s">
        <v>160</v>
      </c>
      <c r="E253" s="253" t="s">
        <v>1</v>
      </c>
      <c r="F253" s="254" t="s">
        <v>478</v>
      </c>
      <c r="G253" s="251"/>
      <c r="H253" s="253" t="s">
        <v>1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160</v>
      </c>
      <c r="AU253" s="260" t="s">
        <v>158</v>
      </c>
      <c r="AV253" s="13" t="s">
        <v>87</v>
      </c>
      <c r="AW253" s="13" t="s">
        <v>35</v>
      </c>
      <c r="AX253" s="13" t="s">
        <v>79</v>
      </c>
      <c r="AY253" s="260" t="s">
        <v>150</v>
      </c>
    </row>
    <row r="254" spans="1:51" s="14" customFormat="1" ht="12">
      <c r="A254" s="14"/>
      <c r="B254" s="261"/>
      <c r="C254" s="262"/>
      <c r="D254" s="252" t="s">
        <v>160</v>
      </c>
      <c r="E254" s="263" t="s">
        <v>1</v>
      </c>
      <c r="F254" s="264" t="s">
        <v>535</v>
      </c>
      <c r="G254" s="262"/>
      <c r="H254" s="265">
        <v>3.86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1" t="s">
        <v>160</v>
      </c>
      <c r="AU254" s="271" t="s">
        <v>158</v>
      </c>
      <c r="AV254" s="14" t="s">
        <v>158</v>
      </c>
      <c r="AW254" s="14" t="s">
        <v>35</v>
      </c>
      <c r="AX254" s="14" t="s">
        <v>79</v>
      </c>
      <c r="AY254" s="271" t="s">
        <v>150</v>
      </c>
    </row>
    <row r="255" spans="1:51" s="13" customFormat="1" ht="12">
      <c r="A255" s="13"/>
      <c r="B255" s="250"/>
      <c r="C255" s="251"/>
      <c r="D255" s="252" t="s">
        <v>160</v>
      </c>
      <c r="E255" s="253" t="s">
        <v>1</v>
      </c>
      <c r="F255" s="254" t="s">
        <v>479</v>
      </c>
      <c r="G255" s="251"/>
      <c r="H255" s="253" t="s">
        <v>1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160</v>
      </c>
      <c r="AU255" s="260" t="s">
        <v>158</v>
      </c>
      <c r="AV255" s="13" t="s">
        <v>87</v>
      </c>
      <c r="AW255" s="13" t="s">
        <v>35</v>
      </c>
      <c r="AX255" s="13" t="s">
        <v>79</v>
      </c>
      <c r="AY255" s="260" t="s">
        <v>150</v>
      </c>
    </row>
    <row r="256" spans="1:51" s="14" customFormat="1" ht="12">
      <c r="A256" s="14"/>
      <c r="B256" s="261"/>
      <c r="C256" s="262"/>
      <c r="D256" s="252" t="s">
        <v>160</v>
      </c>
      <c r="E256" s="263" t="s">
        <v>1</v>
      </c>
      <c r="F256" s="264" t="s">
        <v>536</v>
      </c>
      <c r="G256" s="262"/>
      <c r="H256" s="265">
        <v>2.292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1" t="s">
        <v>160</v>
      </c>
      <c r="AU256" s="271" t="s">
        <v>158</v>
      </c>
      <c r="AV256" s="14" t="s">
        <v>158</v>
      </c>
      <c r="AW256" s="14" t="s">
        <v>35</v>
      </c>
      <c r="AX256" s="14" t="s">
        <v>79</v>
      </c>
      <c r="AY256" s="271" t="s">
        <v>150</v>
      </c>
    </row>
    <row r="257" spans="1:51" s="14" customFormat="1" ht="12">
      <c r="A257" s="14"/>
      <c r="B257" s="261"/>
      <c r="C257" s="262"/>
      <c r="D257" s="252" t="s">
        <v>160</v>
      </c>
      <c r="E257" s="263" t="s">
        <v>1</v>
      </c>
      <c r="F257" s="264" t="s">
        <v>537</v>
      </c>
      <c r="G257" s="262"/>
      <c r="H257" s="265">
        <v>2.027</v>
      </c>
      <c r="I257" s="266"/>
      <c r="J257" s="262"/>
      <c r="K257" s="262"/>
      <c r="L257" s="267"/>
      <c r="M257" s="268"/>
      <c r="N257" s="269"/>
      <c r="O257" s="269"/>
      <c r="P257" s="269"/>
      <c r="Q257" s="269"/>
      <c r="R257" s="269"/>
      <c r="S257" s="269"/>
      <c r="T257" s="27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1" t="s">
        <v>160</v>
      </c>
      <c r="AU257" s="271" t="s">
        <v>158</v>
      </c>
      <c r="AV257" s="14" t="s">
        <v>158</v>
      </c>
      <c r="AW257" s="14" t="s">
        <v>35</v>
      </c>
      <c r="AX257" s="14" t="s">
        <v>79</v>
      </c>
      <c r="AY257" s="271" t="s">
        <v>150</v>
      </c>
    </row>
    <row r="258" spans="1:51" s="15" customFormat="1" ht="12">
      <c r="A258" s="15"/>
      <c r="B258" s="283"/>
      <c r="C258" s="284"/>
      <c r="D258" s="252" t="s">
        <v>160</v>
      </c>
      <c r="E258" s="285" t="s">
        <v>1</v>
      </c>
      <c r="F258" s="286" t="s">
        <v>194</v>
      </c>
      <c r="G258" s="284"/>
      <c r="H258" s="287">
        <v>18.408</v>
      </c>
      <c r="I258" s="288"/>
      <c r="J258" s="284"/>
      <c r="K258" s="284"/>
      <c r="L258" s="289"/>
      <c r="M258" s="290"/>
      <c r="N258" s="291"/>
      <c r="O258" s="291"/>
      <c r="P258" s="291"/>
      <c r="Q258" s="291"/>
      <c r="R258" s="291"/>
      <c r="S258" s="291"/>
      <c r="T258" s="29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93" t="s">
        <v>160</v>
      </c>
      <c r="AU258" s="293" t="s">
        <v>158</v>
      </c>
      <c r="AV258" s="15" t="s">
        <v>157</v>
      </c>
      <c r="AW258" s="15" t="s">
        <v>35</v>
      </c>
      <c r="AX258" s="15" t="s">
        <v>87</v>
      </c>
      <c r="AY258" s="293" t="s">
        <v>150</v>
      </c>
    </row>
    <row r="259" spans="1:65" s="2" customFormat="1" ht="21.75" customHeight="1">
      <c r="A259" s="38"/>
      <c r="B259" s="39"/>
      <c r="C259" s="236" t="s">
        <v>273</v>
      </c>
      <c r="D259" s="236" t="s">
        <v>153</v>
      </c>
      <c r="E259" s="237" t="s">
        <v>224</v>
      </c>
      <c r="F259" s="238" t="s">
        <v>225</v>
      </c>
      <c r="G259" s="239" t="s">
        <v>226</v>
      </c>
      <c r="H259" s="240">
        <v>346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45</v>
      </c>
      <c r="O259" s="91"/>
      <c r="P259" s="246">
        <f>O259*H259</f>
        <v>0</v>
      </c>
      <c r="Q259" s="246">
        <v>0.0015</v>
      </c>
      <c r="R259" s="246">
        <f>Q259*H259</f>
        <v>0.519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157</v>
      </c>
      <c r="AT259" s="248" t="s">
        <v>153</v>
      </c>
      <c r="AU259" s="248" t="s">
        <v>158</v>
      </c>
      <c r="AY259" s="17" t="s">
        <v>150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158</v>
      </c>
      <c r="BK259" s="249">
        <f>ROUND(I259*H259,2)</f>
        <v>0</v>
      </c>
      <c r="BL259" s="17" t="s">
        <v>157</v>
      </c>
      <c r="BM259" s="248" t="s">
        <v>538</v>
      </c>
    </row>
    <row r="260" spans="1:51" s="14" customFormat="1" ht="12">
      <c r="A260" s="14"/>
      <c r="B260" s="261"/>
      <c r="C260" s="262"/>
      <c r="D260" s="252" t="s">
        <v>160</v>
      </c>
      <c r="E260" s="263" t="s">
        <v>1</v>
      </c>
      <c r="F260" s="264" t="s">
        <v>539</v>
      </c>
      <c r="G260" s="262"/>
      <c r="H260" s="265">
        <v>143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1" t="s">
        <v>160</v>
      </c>
      <c r="AU260" s="271" t="s">
        <v>158</v>
      </c>
      <c r="AV260" s="14" t="s">
        <v>158</v>
      </c>
      <c r="AW260" s="14" t="s">
        <v>35</v>
      </c>
      <c r="AX260" s="14" t="s">
        <v>79</v>
      </c>
      <c r="AY260" s="271" t="s">
        <v>150</v>
      </c>
    </row>
    <row r="261" spans="1:51" s="14" customFormat="1" ht="12">
      <c r="A261" s="14"/>
      <c r="B261" s="261"/>
      <c r="C261" s="262"/>
      <c r="D261" s="252" t="s">
        <v>160</v>
      </c>
      <c r="E261" s="263" t="s">
        <v>1</v>
      </c>
      <c r="F261" s="264" t="s">
        <v>540</v>
      </c>
      <c r="G261" s="262"/>
      <c r="H261" s="265">
        <v>128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1" t="s">
        <v>160</v>
      </c>
      <c r="AU261" s="271" t="s">
        <v>158</v>
      </c>
      <c r="AV261" s="14" t="s">
        <v>158</v>
      </c>
      <c r="AW261" s="14" t="s">
        <v>35</v>
      </c>
      <c r="AX261" s="14" t="s">
        <v>79</v>
      </c>
      <c r="AY261" s="271" t="s">
        <v>150</v>
      </c>
    </row>
    <row r="262" spans="1:51" s="14" customFormat="1" ht="12">
      <c r="A262" s="14"/>
      <c r="B262" s="261"/>
      <c r="C262" s="262"/>
      <c r="D262" s="252" t="s">
        <v>160</v>
      </c>
      <c r="E262" s="263" t="s">
        <v>1</v>
      </c>
      <c r="F262" s="264" t="s">
        <v>541</v>
      </c>
      <c r="G262" s="262"/>
      <c r="H262" s="265">
        <v>75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160</v>
      </c>
      <c r="AU262" s="271" t="s">
        <v>158</v>
      </c>
      <c r="AV262" s="14" t="s">
        <v>158</v>
      </c>
      <c r="AW262" s="14" t="s">
        <v>35</v>
      </c>
      <c r="AX262" s="14" t="s">
        <v>79</v>
      </c>
      <c r="AY262" s="271" t="s">
        <v>150</v>
      </c>
    </row>
    <row r="263" spans="1:51" s="15" customFormat="1" ht="12">
      <c r="A263" s="15"/>
      <c r="B263" s="283"/>
      <c r="C263" s="284"/>
      <c r="D263" s="252" t="s">
        <v>160</v>
      </c>
      <c r="E263" s="285" t="s">
        <v>1</v>
      </c>
      <c r="F263" s="286" t="s">
        <v>194</v>
      </c>
      <c r="G263" s="284"/>
      <c r="H263" s="287">
        <v>346</v>
      </c>
      <c r="I263" s="288"/>
      <c r="J263" s="284"/>
      <c r="K263" s="284"/>
      <c r="L263" s="289"/>
      <c r="M263" s="290"/>
      <c r="N263" s="291"/>
      <c r="O263" s="291"/>
      <c r="P263" s="291"/>
      <c r="Q263" s="291"/>
      <c r="R263" s="291"/>
      <c r="S263" s="291"/>
      <c r="T263" s="29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3" t="s">
        <v>160</v>
      </c>
      <c r="AU263" s="293" t="s">
        <v>158</v>
      </c>
      <c r="AV263" s="15" t="s">
        <v>157</v>
      </c>
      <c r="AW263" s="15" t="s">
        <v>35</v>
      </c>
      <c r="AX263" s="15" t="s">
        <v>87</v>
      </c>
      <c r="AY263" s="293" t="s">
        <v>150</v>
      </c>
    </row>
    <row r="264" spans="1:63" s="12" customFormat="1" ht="22.8" customHeight="1">
      <c r="A264" s="12"/>
      <c r="B264" s="220"/>
      <c r="C264" s="221"/>
      <c r="D264" s="222" t="s">
        <v>78</v>
      </c>
      <c r="E264" s="234" t="s">
        <v>236</v>
      </c>
      <c r="F264" s="234" t="s">
        <v>244</v>
      </c>
      <c r="G264" s="221"/>
      <c r="H264" s="221"/>
      <c r="I264" s="224"/>
      <c r="J264" s="235">
        <f>BK264</f>
        <v>0</v>
      </c>
      <c r="K264" s="221"/>
      <c r="L264" s="226"/>
      <c r="M264" s="227"/>
      <c r="N264" s="228"/>
      <c r="O264" s="228"/>
      <c r="P264" s="229">
        <f>SUM(P265:P345)</f>
        <v>0</v>
      </c>
      <c r="Q264" s="228"/>
      <c r="R264" s="229">
        <f>SUM(R265:R345)</f>
        <v>0.6204391000000001</v>
      </c>
      <c r="S264" s="228"/>
      <c r="T264" s="230">
        <f>SUM(T265:T345)</f>
        <v>1.7982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31" t="s">
        <v>87</v>
      </c>
      <c r="AT264" s="232" t="s">
        <v>78</v>
      </c>
      <c r="AU264" s="232" t="s">
        <v>87</v>
      </c>
      <c r="AY264" s="231" t="s">
        <v>150</v>
      </c>
      <c r="BK264" s="233">
        <f>SUM(BK265:BK345)</f>
        <v>0</v>
      </c>
    </row>
    <row r="265" spans="1:65" s="2" customFormat="1" ht="21.75" customHeight="1">
      <c r="A265" s="38"/>
      <c r="B265" s="39"/>
      <c r="C265" s="236" t="s">
        <v>277</v>
      </c>
      <c r="D265" s="236" t="s">
        <v>153</v>
      </c>
      <c r="E265" s="237" t="s">
        <v>246</v>
      </c>
      <c r="F265" s="238" t="s">
        <v>247</v>
      </c>
      <c r="G265" s="239" t="s">
        <v>169</v>
      </c>
      <c r="H265" s="240">
        <v>120.23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45</v>
      </c>
      <c r="O265" s="91"/>
      <c r="P265" s="246">
        <f>O265*H265</f>
        <v>0</v>
      </c>
      <c r="Q265" s="246">
        <v>0.00013</v>
      </c>
      <c r="R265" s="246">
        <f>Q265*H265</f>
        <v>0.0156299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157</v>
      </c>
      <c r="AT265" s="248" t="s">
        <v>153</v>
      </c>
      <c r="AU265" s="248" t="s">
        <v>158</v>
      </c>
      <c r="AY265" s="17" t="s">
        <v>150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158</v>
      </c>
      <c r="BK265" s="249">
        <f>ROUND(I265*H265,2)</f>
        <v>0</v>
      </c>
      <c r="BL265" s="17" t="s">
        <v>157</v>
      </c>
      <c r="BM265" s="248" t="s">
        <v>542</v>
      </c>
    </row>
    <row r="266" spans="1:51" s="13" customFormat="1" ht="12">
      <c r="A266" s="13"/>
      <c r="B266" s="250"/>
      <c r="C266" s="251"/>
      <c r="D266" s="252" t="s">
        <v>160</v>
      </c>
      <c r="E266" s="253" t="s">
        <v>1</v>
      </c>
      <c r="F266" s="254" t="s">
        <v>464</v>
      </c>
      <c r="G266" s="251"/>
      <c r="H266" s="253" t="s">
        <v>1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160</v>
      </c>
      <c r="AU266" s="260" t="s">
        <v>158</v>
      </c>
      <c r="AV266" s="13" t="s">
        <v>87</v>
      </c>
      <c r="AW266" s="13" t="s">
        <v>35</v>
      </c>
      <c r="AX266" s="13" t="s">
        <v>79</v>
      </c>
      <c r="AY266" s="260" t="s">
        <v>150</v>
      </c>
    </row>
    <row r="267" spans="1:51" s="14" customFormat="1" ht="12">
      <c r="A267" s="14"/>
      <c r="B267" s="261"/>
      <c r="C267" s="262"/>
      <c r="D267" s="252" t="s">
        <v>160</v>
      </c>
      <c r="E267" s="263" t="s">
        <v>1</v>
      </c>
      <c r="F267" s="264" t="s">
        <v>465</v>
      </c>
      <c r="G267" s="262"/>
      <c r="H267" s="265">
        <v>13.95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160</v>
      </c>
      <c r="AU267" s="271" t="s">
        <v>158</v>
      </c>
      <c r="AV267" s="14" t="s">
        <v>158</v>
      </c>
      <c r="AW267" s="14" t="s">
        <v>35</v>
      </c>
      <c r="AX267" s="14" t="s">
        <v>79</v>
      </c>
      <c r="AY267" s="271" t="s">
        <v>150</v>
      </c>
    </row>
    <row r="268" spans="1:51" s="13" customFormat="1" ht="12">
      <c r="A268" s="13"/>
      <c r="B268" s="250"/>
      <c r="C268" s="251"/>
      <c r="D268" s="252" t="s">
        <v>160</v>
      </c>
      <c r="E268" s="253" t="s">
        <v>1</v>
      </c>
      <c r="F268" s="254" t="s">
        <v>466</v>
      </c>
      <c r="G268" s="251"/>
      <c r="H268" s="253" t="s">
        <v>1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160</v>
      </c>
      <c r="AU268" s="260" t="s">
        <v>158</v>
      </c>
      <c r="AV268" s="13" t="s">
        <v>87</v>
      </c>
      <c r="AW268" s="13" t="s">
        <v>35</v>
      </c>
      <c r="AX268" s="13" t="s">
        <v>79</v>
      </c>
      <c r="AY268" s="260" t="s">
        <v>150</v>
      </c>
    </row>
    <row r="269" spans="1:51" s="14" customFormat="1" ht="12">
      <c r="A269" s="14"/>
      <c r="B269" s="261"/>
      <c r="C269" s="262"/>
      <c r="D269" s="252" t="s">
        <v>160</v>
      </c>
      <c r="E269" s="263" t="s">
        <v>1</v>
      </c>
      <c r="F269" s="264" t="s">
        <v>543</v>
      </c>
      <c r="G269" s="262"/>
      <c r="H269" s="265">
        <v>19.83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1" t="s">
        <v>160</v>
      </c>
      <c r="AU269" s="271" t="s">
        <v>158</v>
      </c>
      <c r="AV269" s="14" t="s">
        <v>158</v>
      </c>
      <c r="AW269" s="14" t="s">
        <v>35</v>
      </c>
      <c r="AX269" s="14" t="s">
        <v>79</v>
      </c>
      <c r="AY269" s="271" t="s">
        <v>150</v>
      </c>
    </row>
    <row r="270" spans="1:51" s="13" customFormat="1" ht="12">
      <c r="A270" s="13"/>
      <c r="B270" s="250"/>
      <c r="C270" s="251"/>
      <c r="D270" s="252" t="s">
        <v>160</v>
      </c>
      <c r="E270" s="253" t="s">
        <v>1</v>
      </c>
      <c r="F270" s="254" t="s">
        <v>468</v>
      </c>
      <c r="G270" s="251"/>
      <c r="H270" s="253" t="s">
        <v>1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160</v>
      </c>
      <c r="AU270" s="260" t="s">
        <v>158</v>
      </c>
      <c r="AV270" s="13" t="s">
        <v>87</v>
      </c>
      <c r="AW270" s="13" t="s">
        <v>35</v>
      </c>
      <c r="AX270" s="13" t="s">
        <v>79</v>
      </c>
      <c r="AY270" s="260" t="s">
        <v>150</v>
      </c>
    </row>
    <row r="271" spans="1:51" s="14" customFormat="1" ht="12">
      <c r="A271" s="14"/>
      <c r="B271" s="261"/>
      <c r="C271" s="262"/>
      <c r="D271" s="252" t="s">
        <v>160</v>
      </c>
      <c r="E271" s="263" t="s">
        <v>1</v>
      </c>
      <c r="F271" s="264" t="s">
        <v>469</v>
      </c>
      <c r="G271" s="262"/>
      <c r="H271" s="265">
        <v>2.36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160</v>
      </c>
      <c r="AU271" s="271" t="s">
        <v>158</v>
      </c>
      <c r="AV271" s="14" t="s">
        <v>158</v>
      </c>
      <c r="AW271" s="14" t="s">
        <v>35</v>
      </c>
      <c r="AX271" s="14" t="s">
        <v>79</v>
      </c>
      <c r="AY271" s="271" t="s">
        <v>150</v>
      </c>
    </row>
    <row r="272" spans="1:51" s="13" customFormat="1" ht="12">
      <c r="A272" s="13"/>
      <c r="B272" s="250"/>
      <c r="C272" s="251"/>
      <c r="D272" s="252" t="s">
        <v>160</v>
      </c>
      <c r="E272" s="253" t="s">
        <v>1</v>
      </c>
      <c r="F272" s="254" t="s">
        <v>470</v>
      </c>
      <c r="G272" s="251"/>
      <c r="H272" s="253" t="s">
        <v>1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160</v>
      </c>
      <c r="AU272" s="260" t="s">
        <v>158</v>
      </c>
      <c r="AV272" s="13" t="s">
        <v>87</v>
      </c>
      <c r="AW272" s="13" t="s">
        <v>35</v>
      </c>
      <c r="AX272" s="13" t="s">
        <v>79</v>
      </c>
      <c r="AY272" s="260" t="s">
        <v>150</v>
      </c>
    </row>
    <row r="273" spans="1:51" s="14" customFormat="1" ht="12">
      <c r="A273" s="14"/>
      <c r="B273" s="261"/>
      <c r="C273" s="262"/>
      <c r="D273" s="252" t="s">
        <v>160</v>
      </c>
      <c r="E273" s="263" t="s">
        <v>1</v>
      </c>
      <c r="F273" s="264" t="s">
        <v>471</v>
      </c>
      <c r="G273" s="262"/>
      <c r="H273" s="265">
        <v>12.68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1" t="s">
        <v>160</v>
      </c>
      <c r="AU273" s="271" t="s">
        <v>158</v>
      </c>
      <c r="AV273" s="14" t="s">
        <v>158</v>
      </c>
      <c r="AW273" s="14" t="s">
        <v>35</v>
      </c>
      <c r="AX273" s="14" t="s">
        <v>79</v>
      </c>
      <c r="AY273" s="271" t="s">
        <v>150</v>
      </c>
    </row>
    <row r="274" spans="1:51" s="13" customFormat="1" ht="12">
      <c r="A274" s="13"/>
      <c r="B274" s="250"/>
      <c r="C274" s="251"/>
      <c r="D274" s="252" t="s">
        <v>160</v>
      </c>
      <c r="E274" s="253" t="s">
        <v>1</v>
      </c>
      <c r="F274" s="254" t="s">
        <v>442</v>
      </c>
      <c r="G274" s="251"/>
      <c r="H274" s="253" t="s">
        <v>1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160</v>
      </c>
      <c r="AU274" s="260" t="s">
        <v>158</v>
      </c>
      <c r="AV274" s="13" t="s">
        <v>87</v>
      </c>
      <c r="AW274" s="13" t="s">
        <v>35</v>
      </c>
      <c r="AX274" s="13" t="s">
        <v>79</v>
      </c>
      <c r="AY274" s="260" t="s">
        <v>150</v>
      </c>
    </row>
    <row r="275" spans="1:51" s="14" customFormat="1" ht="12">
      <c r="A275" s="14"/>
      <c r="B275" s="261"/>
      <c r="C275" s="262"/>
      <c r="D275" s="252" t="s">
        <v>160</v>
      </c>
      <c r="E275" s="263" t="s">
        <v>1</v>
      </c>
      <c r="F275" s="264" t="s">
        <v>472</v>
      </c>
      <c r="G275" s="262"/>
      <c r="H275" s="265">
        <v>1.7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160</v>
      </c>
      <c r="AU275" s="271" t="s">
        <v>158</v>
      </c>
      <c r="AV275" s="14" t="s">
        <v>158</v>
      </c>
      <c r="AW275" s="14" t="s">
        <v>35</v>
      </c>
      <c r="AX275" s="14" t="s">
        <v>79</v>
      </c>
      <c r="AY275" s="271" t="s">
        <v>150</v>
      </c>
    </row>
    <row r="276" spans="1:51" s="13" customFormat="1" ht="12">
      <c r="A276" s="13"/>
      <c r="B276" s="250"/>
      <c r="C276" s="251"/>
      <c r="D276" s="252" t="s">
        <v>160</v>
      </c>
      <c r="E276" s="253" t="s">
        <v>1</v>
      </c>
      <c r="F276" s="254" t="s">
        <v>473</v>
      </c>
      <c r="G276" s="251"/>
      <c r="H276" s="253" t="s">
        <v>1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160</v>
      </c>
      <c r="AU276" s="260" t="s">
        <v>158</v>
      </c>
      <c r="AV276" s="13" t="s">
        <v>87</v>
      </c>
      <c r="AW276" s="13" t="s">
        <v>35</v>
      </c>
      <c r="AX276" s="13" t="s">
        <v>79</v>
      </c>
      <c r="AY276" s="260" t="s">
        <v>150</v>
      </c>
    </row>
    <row r="277" spans="1:51" s="14" customFormat="1" ht="12">
      <c r="A277" s="14"/>
      <c r="B277" s="261"/>
      <c r="C277" s="262"/>
      <c r="D277" s="252" t="s">
        <v>160</v>
      </c>
      <c r="E277" s="263" t="s">
        <v>1</v>
      </c>
      <c r="F277" s="264" t="s">
        <v>474</v>
      </c>
      <c r="G277" s="262"/>
      <c r="H277" s="265">
        <v>16.31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160</v>
      </c>
      <c r="AU277" s="271" t="s">
        <v>158</v>
      </c>
      <c r="AV277" s="14" t="s">
        <v>158</v>
      </c>
      <c r="AW277" s="14" t="s">
        <v>35</v>
      </c>
      <c r="AX277" s="14" t="s">
        <v>79</v>
      </c>
      <c r="AY277" s="271" t="s">
        <v>150</v>
      </c>
    </row>
    <row r="278" spans="1:51" s="13" customFormat="1" ht="12">
      <c r="A278" s="13"/>
      <c r="B278" s="250"/>
      <c r="C278" s="251"/>
      <c r="D278" s="252" t="s">
        <v>160</v>
      </c>
      <c r="E278" s="253" t="s">
        <v>1</v>
      </c>
      <c r="F278" s="254" t="s">
        <v>445</v>
      </c>
      <c r="G278" s="251"/>
      <c r="H278" s="253" t="s">
        <v>1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160</v>
      </c>
      <c r="AU278" s="260" t="s">
        <v>158</v>
      </c>
      <c r="AV278" s="13" t="s">
        <v>87</v>
      </c>
      <c r="AW278" s="13" t="s">
        <v>35</v>
      </c>
      <c r="AX278" s="13" t="s">
        <v>79</v>
      </c>
      <c r="AY278" s="260" t="s">
        <v>150</v>
      </c>
    </row>
    <row r="279" spans="1:51" s="14" customFormat="1" ht="12">
      <c r="A279" s="14"/>
      <c r="B279" s="261"/>
      <c r="C279" s="262"/>
      <c r="D279" s="252" t="s">
        <v>160</v>
      </c>
      <c r="E279" s="263" t="s">
        <v>1</v>
      </c>
      <c r="F279" s="264" t="s">
        <v>475</v>
      </c>
      <c r="G279" s="262"/>
      <c r="H279" s="265">
        <v>5.2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160</v>
      </c>
      <c r="AU279" s="271" t="s">
        <v>158</v>
      </c>
      <c r="AV279" s="14" t="s">
        <v>158</v>
      </c>
      <c r="AW279" s="14" t="s">
        <v>35</v>
      </c>
      <c r="AX279" s="14" t="s">
        <v>79</v>
      </c>
      <c r="AY279" s="271" t="s">
        <v>150</v>
      </c>
    </row>
    <row r="280" spans="1:51" s="13" customFormat="1" ht="12">
      <c r="A280" s="13"/>
      <c r="B280" s="250"/>
      <c r="C280" s="251"/>
      <c r="D280" s="252" t="s">
        <v>160</v>
      </c>
      <c r="E280" s="253" t="s">
        <v>1</v>
      </c>
      <c r="F280" s="254" t="s">
        <v>476</v>
      </c>
      <c r="G280" s="251"/>
      <c r="H280" s="253" t="s">
        <v>1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160</v>
      </c>
      <c r="AU280" s="260" t="s">
        <v>158</v>
      </c>
      <c r="AV280" s="13" t="s">
        <v>87</v>
      </c>
      <c r="AW280" s="13" t="s">
        <v>35</v>
      </c>
      <c r="AX280" s="13" t="s">
        <v>79</v>
      </c>
      <c r="AY280" s="260" t="s">
        <v>150</v>
      </c>
    </row>
    <row r="281" spans="1:51" s="14" customFormat="1" ht="12">
      <c r="A281" s="14"/>
      <c r="B281" s="261"/>
      <c r="C281" s="262"/>
      <c r="D281" s="252" t="s">
        <v>160</v>
      </c>
      <c r="E281" s="263" t="s">
        <v>1</v>
      </c>
      <c r="F281" s="264" t="s">
        <v>477</v>
      </c>
      <c r="G281" s="262"/>
      <c r="H281" s="265">
        <v>14.73</v>
      </c>
      <c r="I281" s="266"/>
      <c r="J281" s="262"/>
      <c r="K281" s="262"/>
      <c r="L281" s="267"/>
      <c r="M281" s="268"/>
      <c r="N281" s="269"/>
      <c r="O281" s="269"/>
      <c r="P281" s="269"/>
      <c r="Q281" s="269"/>
      <c r="R281" s="269"/>
      <c r="S281" s="269"/>
      <c r="T281" s="27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1" t="s">
        <v>160</v>
      </c>
      <c r="AU281" s="271" t="s">
        <v>158</v>
      </c>
      <c r="AV281" s="14" t="s">
        <v>158</v>
      </c>
      <c r="AW281" s="14" t="s">
        <v>35</v>
      </c>
      <c r="AX281" s="14" t="s">
        <v>79</v>
      </c>
      <c r="AY281" s="271" t="s">
        <v>150</v>
      </c>
    </row>
    <row r="282" spans="1:51" s="13" customFormat="1" ht="12">
      <c r="A282" s="13"/>
      <c r="B282" s="250"/>
      <c r="C282" s="251"/>
      <c r="D282" s="252" t="s">
        <v>160</v>
      </c>
      <c r="E282" s="253" t="s">
        <v>1</v>
      </c>
      <c r="F282" s="254" t="s">
        <v>478</v>
      </c>
      <c r="G282" s="251"/>
      <c r="H282" s="253" t="s">
        <v>1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160</v>
      </c>
      <c r="AU282" s="260" t="s">
        <v>158</v>
      </c>
      <c r="AV282" s="13" t="s">
        <v>87</v>
      </c>
      <c r="AW282" s="13" t="s">
        <v>35</v>
      </c>
      <c r="AX282" s="13" t="s">
        <v>79</v>
      </c>
      <c r="AY282" s="260" t="s">
        <v>150</v>
      </c>
    </row>
    <row r="283" spans="1:51" s="14" customFormat="1" ht="12">
      <c r="A283" s="14"/>
      <c r="B283" s="261"/>
      <c r="C283" s="262"/>
      <c r="D283" s="252" t="s">
        <v>160</v>
      </c>
      <c r="E283" s="263" t="s">
        <v>1</v>
      </c>
      <c r="F283" s="264" t="s">
        <v>281</v>
      </c>
      <c r="G283" s="262"/>
      <c r="H283" s="265">
        <v>18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160</v>
      </c>
      <c r="AU283" s="271" t="s">
        <v>158</v>
      </c>
      <c r="AV283" s="14" t="s">
        <v>158</v>
      </c>
      <c r="AW283" s="14" t="s">
        <v>35</v>
      </c>
      <c r="AX283" s="14" t="s">
        <v>79</v>
      </c>
      <c r="AY283" s="271" t="s">
        <v>150</v>
      </c>
    </row>
    <row r="284" spans="1:51" s="13" customFormat="1" ht="12">
      <c r="A284" s="13"/>
      <c r="B284" s="250"/>
      <c r="C284" s="251"/>
      <c r="D284" s="252" t="s">
        <v>160</v>
      </c>
      <c r="E284" s="253" t="s">
        <v>1</v>
      </c>
      <c r="F284" s="254" t="s">
        <v>479</v>
      </c>
      <c r="G284" s="251"/>
      <c r="H284" s="253" t="s">
        <v>1</v>
      </c>
      <c r="I284" s="255"/>
      <c r="J284" s="251"/>
      <c r="K284" s="251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160</v>
      </c>
      <c r="AU284" s="260" t="s">
        <v>158</v>
      </c>
      <c r="AV284" s="13" t="s">
        <v>87</v>
      </c>
      <c r="AW284" s="13" t="s">
        <v>35</v>
      </c>
      <c r="AX284" s="13" t="s">
        <v>79</v>
      </c>
      <c r="AY284" s="260" t="s">
        <v>150</v>
      </c>
    </row>
    <row r="285" spans="1:51" s="14" customFormat="1" ht="12">
      <c r="A285" s="14"/>
      <c r="B285" s="261"/>
      <c r="C285" s="262"/>
      <c r="D285" s="252" t="s">
        <v>160</v>
      </c>
      <c r="E285" s="263" t="s">
        <v>1</v>
      </c>
      <c r="F285" s="264" t="s">
        <v>480</v>
      </c>
      <c r="G285" s="262"/>
      <c r="H285" s="265">
        <v>15.47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160</v>
      </c>
      <c r="AU285" s="271" t="s">
        <v>158</v>
      </c>
      <c r="AV285" s="14" t="s">
        <v>158</v>
      </c>
      <c r="AW285" s="14" t="s">
        <v>35</v>
      </c>
      <c r="AX285" s="14" t="s">
        <v>79</v>
      </c>
      <c r="AY285" s="271" t="s">
        <v>150</v>
      </c>
    </row>
    <row r="286" spans="1:51" s="15" customFormat="1" ht="12">
      <c r="A286" s="15"/>
      <c r="B286" s="283"/>
      <c r="C286" s="284"/>
      <c r="D286" s="252" t="s">
        <v>160</v>
      </c>
      <c r="E286" s="285" t="s">
        <v>1</v>
      </c>
      <c r="F286" s="286" t="s">
        <v>194</v>
      </c>
      <c r="G286" s="284"/>
      <c r="H286" s="287">
        <v>120.23</v>
      </c>
      <c r="I286" s="288"/>
      <c r="J286" s="284"/>
      <c r="K286" s="284"/>
      <c r="L286" s="289"/>
      <c r="M286" s="290"/>
      <c r="N286" s="291"/>
      <c r="O286" s="291"/>
      <c r="P286" s="291"/>
      <c r="Q286" s="291"/>
      <c r="R286" s="291"/>
      <c r="S286" s="291"/>
      <c r="T286" s="292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3" t="s">
        <v>160</v>
      </c>
      <c r="AU286" s="293" t="s">
        <v>158</v>
      </c>
      <c r="AV286" s="15" t="s">
        <v>157</v>
      </c>
      <c r="AW286" s="15" t="s">
        <v>35</v>
      </c>
      <c r="AX286" s="15" t="s">
        <v>87</v>
      </c>
      <c r="AY286" s="293" t="s">
        <v>150</v>
      </c>
    </row>
    <row r="287" spans="1:65" s="2" customFormat="1" ht="21.75" customHeight="1">
      <c r="A287" s="38"/>
      <c r="B287" s="39"/>
      <c r="C287" s="236" t="s">
        <v>281</v>
      </c>
      <c r="D287" s="236" t="s">
        <v>153</v>
      </c>
      <c r="E287" s="237" t="s">
        <v>258</v>
      </c>
      <c r="F287" s="238" t="s">
        <v>259</v>
      </c>
      <c r="G287" s="239" t="s">
        <v>169</v>
      </c>
      <c r="H287" s="240">
        <v>120.23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45</v>
      </c>
      <c r="O287" s="91"/>
      <c r="P287" s="246">
        <f>O287*H287</f>
        <v>0</v>
      </c>
      <c r="Q287" s="246">
        <v>4E-05</v>
      </c>
      <c r="R287" s="246">
        <f>Q287*H287</f>
        <v>0.0048092000000000005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157</v>
      </c>
      <c r="AT287" s="248" t="s">
        <v>153</v>
      </c>
      <c r="AU287" s="248" t="s">
        <v>158</v>
      </c>
      <c r="AY287" s="17" t="s">
        <v>150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158</v>
      </c>
      <c r="BK287" s="249">
        <f>ROUND(I287*H287,2)</f>
        <v>0</v>
      </c>
      <c r="BL287" s="17" t="s">
        <v>157</v>
      </c>
      <c r="BM287" s="248" t="s">
        <v>544</v>
      </c>
    </row>
    <row r="288" spans="1:65" s="2" customFormat="1" ht="21.75" customHeight="1">
      <c r="A288" s="38"/>
      <c r="B288" s="39"/>
      <c r="C288" s="236" t="s">
        <v>286</v>
      </c>
      <c r="D288" s="236" t="s">
        <v>153</v>
      </c>
      <c r="E288" s="237" t="s">
        <v>545</v>
      </c>
      <c r="F288" s="238" t="s">
        <v>546</v>
      </c>
      <c r="G288" s="239" t="s">
        <v>169</v>
      </c>
      <c r="H288" s="240">
        <v>1.6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45</v>
      </c>
      <c r="O288" s="91"/>
      <c r="P288" s="246">
        <f>O288*H288</f>
        <v>0</v>
      </c>
      <c r="Q288" s="246">
        <v>0</v>
      </c>
      <c r="R288" s="246">
        <f>Q288*H288</f>
        <v>0</v>
      </c>
      <c r="S288" s="246">
        <v>0.055</v>
      </c>
      <c r="T288" s="247">
        <f>S288*H288</f>
        <v>0.08800000000000001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157</v>
      </c>
      <c r="AT288" s="248" t="s">
        <v>153</v>
      </c>
      <c r="AU288" s="248" t="s">
        <v>158</v>
      </c>
      <c r="AY288" s="17" t="s">
        <v>150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158</v>
      </c>
      <c r="BK288" s="249">
        <f>ROUND(I288*H288,2)</f>
        <v>0</v>
      </c>
      <c r="BL288" s="17" t="s">
        <v>157</v>
      </c>
      <c r="BM288" s="248" t="s">
        <v>547</v>
      </c>
    </row>
    <row r="289" spans="1:51" s="13" customFormat="1" ht="12">
      <c r="A289" s="13"/>
      <c r="B289" s="250"/>
      <c r="C289" s="251"/>
      <c r="D289" s="252" t="s">
        <v>160</v>
      </c>
      <c r="E289" s="253" t="s">
        <v>1</v>
      </c>
      <c r="F289" s="254" t="s">
        <v>433</v>
      </c>
      <c r="G289" s="251"/>
      <c r="H289" s="253" t="s">
        <v>1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160</v>
      </c>
      <c r="AU289" s="260" t="s">
        <v>158</v>
      </c>
      <c r="AV289" s="13" t="s">
        <v>87</v>
      </c>
      <c r="AW289" s="13" t="s">
        <v>35</v>
      </c>
      <c r="AX289" s="13" t="s">
        <v>79</v>
      </c>
      <c r="AY289" s="260" t="s">
        <v>150</v>
      </c>
    </row>
    <row r="290" spans="1:51" s="14" customFormat="1" ht="12">
      <c r="A290" s="14"/>
      <c r="B290" s="261"/>
      <c r="C290" s="262"/>
      <c r="D290" s="252" t="s">
        <v>160</v>
      </c>
      <c r="E290" s="263" t="s">
        <v>1</v>
      </c>
      <c r="F290" s="264" t="s">
        <v>548</v>
      </c>
      <c r="G290" s="262"/>
      <c r="H290" s="265">
        <v>1.6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1" t="s">
        <v>160</v>
      </c>
      <c r="AU290" s="271" t="s">
        <v>158</v>
      </c>
      <c r="AV290" s="14" t="s">
        <v>158</v>
      </c>
      <c r="AW290" s="14" t="s">
        <v>35</v>
      </c>
      <c r="AX290" s="14" t="s">
        <v>87</v>
      </c>
      <c r="AY290" s="271" t="s">
        <v>150</v>
      </c>
    </row>
    <row r="291" spans="1:65" s="2" customFormat="1" ht="16.5" customHeight="1">
      <c r="A291" s="38"/>
      <c r="B291" s="39"/>
      <c r="C291" s="236" t="s">
        <v>290</v>
      </c>
      <c r="D291" s="236" t="s">
        <v>153</v>
      </c>
      <c r="E291" s="237" t="s">
        <v>262</v>
      </c>
      <c r="F291" s="238" t="s">
        <v>263</v>
      </c>
      <c r="G291" s="239" t="s">
        <v>169</v>
      </c>
      <c r="H291" s="240">
        <v>1.4</v>
      </c>
      <c r="I291" s="241"/>
      <c r="J291" s="242">
        <f>ROUND(I291*H291,2)</f>
        <v>0</v>
      </c>
      <c r="K291" s="243"/>
      <c r="L291" s="44"/>
      <c r="M291" s="244" t="s">
        <v>1</v>
      </c>
      <c r="N291" s="245" t="s">
        <v>45</v>
      </c>
      <c r="O291" s="91"/>
      <c r="P291" s="246">
        <f>O291*H291</f>
        <v>0</v>
      </c>
      <c r="Q291" s="246">
        <v>0</v>
      </c>
      <c r="R291" s="246">
        <f>Q291*H291</f>
        <v>0</v>
      </c>
      <c r="S291" s="246">
        <v>0.076</v>
      </c>
      <c r="T291" s="247">
        <f>S291*H291</f>
        <v>0.1064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157</v>
      </c>
      <c r="AT291" s="248" t="s">
        <v>153</v>
      </c>
      <c r="AU291" s="248" t="s">
        <v>158</v>
      </c>
      <c r="AY291" s="17" t="s">
        <v>150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158</v>
      </c>
      <c r="BK291" s="249">
        <f>ROUND(I291*H291,2)</f>
        <v>0</v>
      </c>
      <c r="BL291" s="17" t="s">
        <v>157</v>
      </c>
      <c r="BM291" s="248" t="s">
        <v>549</v>
      </c>
    </row>
    <row r="292" spans="1:51" s="13" customFormat="1" ht="12">
      <c r="A292" s="13"/>
      <c r="B292" s="250"/>
      <c r="C292" s="251"/>
      <c r="D292" s="252" t="s">
        <v>160</v>
      </c>
      <c r="E292" s="253" t="s">
        <v>1</v>
      </c>
      <c r="F292" s="254" t="s">
        <v>468</v>
      </c>
      <c r="G292" s="251"/>
      <c r="H292" s="253" t="s">
        <v>1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160</v>
      </c>
      <c r="AU292" s="260" t="s">
        <v>158</v>
      </c>
      <c r="AV292" s="13" t="s">
        <v>87</v>
      </c>
      <c r="AW292" s="13" t="s">
        <v>35</v>
      </c>
      <c r="AX292" s="13" t="s">
        <v>79</v>
      </c>
      <c r="AY292" s="260" t="s">
        <v>150</v>
      </c>
    </row>
    <row r="293" spans="1:51" s="14" customFormat="1" ht="12">
      <c r="A293" s="14"/>
      <c r="B293" s="261"/>
      <c r="C293" s="262"/>
      <c r="D293" s="252" t="s">
        <v>160</v>
      </c>
      <c r="E293" s="263" t="s">
        <v>1</v>
      </c>
      <c r="F293" s="264" t="s">
        <v>550</v>
      </c>
      <c r="G293" s="262"/>
      <c r="H293" s="265">
        <v>1.4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1" t="s">
        <v>160</v>
      </c>
      <c r="AU293" s="271" t="s">
        <v>158</v>
      </c>
      <c r="AV293" s="14" t="s">
        <v>158</v>
      </c>
      <c r="AW293" s="14" t="s">
        <v>35</v>
      </c>
      <c r="AX293" s="14" t="s">
        <v>87</v>
      </c>
      <c r="AY293" s="271" t="s">
        <v>150</v>
      </c>
    </row>
    <row r="294" spans="1:65" s="2" customFormat="1" ht="16.5" customHeight="1">
      <c r="A294" s="38"/>
      <c r="B294" s="39"/>
      <c r="C294" s="236" t="s">
        <v>7</v>
      </c>
      <c r="D294" s="236" t="s">
        <v>153</v>
      </c>
      <c r="E294" s="237" t="s">
        <v>266</v>
      </c>
      <c r="F294" s="238" t="s">
        <v>267</v>
      </c>
      <c r="G294" s="239" t="s">
        <v>268</v>
      </c>
      <c r="H294" s="240">
        <v>1</v>
      </c>
      <c r="I294" s="241"/>
      <c r="J294" s="242">
        <f>ROUND(I294*H294,2)</f>
        <v>0</v>
      </c>
      <c r="K294" s="243"/>
      <c r="L294" s="44"/>
      <c r="M294" s="244" t="s">
        <v>1</v>
      </c>
      <c r="N294" s="245" t="s">
        <v>45</v>
      </c>
      <c r="O294" s="91"/>
      <c r="P294" s="246">
        <f>O294*H294</f>
        <v>0</v>
      </c>
      <c r="Q294" s="246">
        <v>0.2</v>
      </c>
      <c r="R294" s="246">
        <f>Q294*H294</f>
        <v>0.2</v>
      </c>
      <c r="S294" s="246">
        <v>0</v>
      </c>
      <c r="T294" s="24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157</v>
      </c>
      <c r="AT294" s="248" t="s">
        <v>153</v>
      </c>
      <c r="AU294" s="248" t="s">
        <v>158</v>
      </c>
      <c r="AY294" s="17" t="s">
        <v>150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158</v>
      </c>
      <c r="BK294" s="249">
        <f>ROUND(I294*H294,2)</f>
        <v>0</v>
      </c>
      <c r="BL294" s="17" t="s">
        <v>157</v>
      </c>
      <c r="BM294" s="248" t="s">
        <v>551</v>
      </c>
    </row>
    <row r="295" spans="1:65" s="2" customFormat="1" ht="16.5" customHeight="1">
      <c r="A295" s="38"/>
      <c r="B295" s="39"/>
      <c r="C295" s="236" t="s">
        <v>298</v>
      </c>
      <c r="D295" s="236" t="s">
        <v>153</v>
      </c>
      <c r="E295" s="237" t="s">
        <v>270</v>
      </c>
      <c r="F295" s="238" t="s">
        <v>271</v>
      </c>
      <c r="G295" s="239" t="s">
        <v>268</v>
      </c>
      <c r="H295" s="240">
        <v>1</v>
      </c>
      <c r="I295" s="241"/>
      <c r="J295" s="242">
        <f>ROUND(I295*H295,2)</f>
        <v>0</v>
      </c>
      <c r="K295" s="243"/>
      <c r="L295" s="44"/>
      <c r="M295" s="244" t="s">
        <v>1</v>
      </c>
      <c r="N295" s="245" t="s">
        <v>45</v>
      </c>
      <c r="O295" s="91"/>
      <c r="P295" s="246">
        <f>O295*H295</f>
        <v>0</v>
      </c>
      <c r="Q295" s="246">
        <v>0.2</v>
      </c>
      <c r="R295" s="246">
        <f>Q295*H295</f>
        <v>0.2</v>
      </c>
      <c r="S295" s="246">
        <v>0</v>
      </c>
      <c r="T295" s="24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8" t="s">
        <v>157</v>
      </c>
      <c r="AT295" s="248" t="s">
        <v>153</v>
      </c>
      <c r="AU295" s="248" t="s">
        <v>158</v>
      </c>
      <c r="AY295" s="17" t="s">
        <v>150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7" t="s">
        <v>158</v>
      </c>
      <c r="BK295" s="249">
        <f>ROUND(I295*H295,2)</f>
        <v>0</v>
      </c>
      <c r="BL295" s="17" t="s">
        <v>157</v>
      </c>
      <c r="BM295" s="248" t="s">
        <v>552</v>
      </c>
    </row>
    <row r="296" spans="1:65" s="2" customFormat="1" ht="16.5" customHeight="1">
      <c r="A296" s="38"/>
      <c r="B296" s="39"/>
      <c r="C296" s="236" t="s">
        <v>302</v>
      </c>
      <c r="D296" s="236" t="s">
        <v>153</v>
      </c>
      <c r="E296" s="237" t="s">
        <v>553</v>
      </c>
      <c r="F296" s="238" t="s">
        <v>554</v>
      </c>
      <c r="G296" s="239" t="s">
        <v>156</v>
      </c>
      <c r="H296" s="240">
        <v>1</v>
      </c>
      <c r="I296" s="241"/>
      <c r="J296" s="242">
        <f>ROUND(I296*H296,2)</f>
        <v>0</v>
      </c>
      <c r="K296" s="243"/>
      <c r="L296" s="44"/>
      <c r="M296" s="244" t="s">
        <v>1</v>
      </c>
      <c r="N296" s="245" t="s">
        <v>45</v>
      </c>
      <c r="O296" s="91"/>
      <c r="P296" s="246">
        <f>O296*H296</f>
        <v>0</v>
      </c>
      <c r="Q296" s="246">
        <v>0.2</v>
      </c>
      <c r="R296" s="246">
        <f>Q296*H296</f>
        <v>0.2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157</v>
      </c>
      <c r="AT296" s="248" t="s">
        <v>153</v>
      </c>
      <c r="AU296" s="248" t="s">
        <v>158</v>
      </c>
      <c r="AY296" s="17" t="s">
        <v>150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158</v>
      </c>
      <c r="BK296" s="249">
        <f>ROUND(I296*H296,2)</f>
        <v>0</v>
      </c>
      <c r="BL296" s="17" t="s">
        <v>157</v>
      </c>
      <c r="BM296" s="248" t="s">
        <v>555</v>
      </c>
    </row>
    <row r="297" spans="1:65" s="2" customFormat="1" ht="21.75" customHeight="1">
      <c r="A297" s="38"/>
      <c r="B297" s="39"/>
      <c r="C297" s="236" t="s">
        <v>309</v>
      </c>
      <c r="D297" s="236" t="s">
        <v>153</v>
      </c>
      <c r="E297" s="237" t="s">
        <v>556</v>
      </c>
      <c r="F297" s="238" t="s">
        <v>557</v>
      </c>
      <c r="G297" s="239" t="s">
        <v>431</v>
      </c>
      <c r="H297" s="240">
        <v>0.8</v>
      </c>
      <c r="I297" s="241"/>
      <c r="J297" s="242">
        <f>ROUND(I297*H297,2)</f>
        <v>0</v>
      </c>
      <c r="K297" s="243"/>
      <c r="L297" s="44"/>
      <c r="M297" s="244" t="s">
        <v>1</v>
      </c>
      <c r="N297" s="245" t="s">
        <v>45</v>
      </c>
      <c r="O297" s="91"/>
      <c r="P297" s="246">
        <f>O297*H297</f>
        <v>0</v>
      </c>
      <c r="Q297" s="246">
        <v>0</v>
      </c>
      <c r="R297" s="246">
        <f>Q297*H297</f>
        <v>0</v>
      </c>
      <c r="S297" s="246">
        <v>1.8</v>
      </c>
      <c r="T297" s="247">
        <f>S297*H297</f>
        <v>1.4400000000000002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8" t="s">
        <v>157</v>
      </c>
      <c r="AT297" s="248" t="s">
        <v>153</v>
      </c>
      <c r="AU297" s="248" t="s">
        <v>158</v>
      </c>
      <c r="AY297" s="17" t="s">
        <v>150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17" t="s">
        <v>158</v>
      </c>
      <c r="BK297" s="249">
        <f>ROUND(I297*H297,2)</f>
        <v>0</v>
      </c>
      <c r="BL297" s="17" t="s">
        <v>157</v>
      </c>
      <c r="BM297" s="248" t="s">
        <v>558</v>
      </c>
    </row>
    <row r="298" spans="1:51" s="13" customFormat="1" ht="12">
      <c r="A298" s="13"/>
      <c r="B298" s="250"/>
      <c r="C298" s="251"/>
      <c r="D298" s="252" t="s">
        <v>160</v>
      </c>
      <c r="E298" s="253" t="s">
        <v>1</v>
      </c>
      <c r="F298" s="254" t="s">
        <v>559</v>
      </c>
      <c r="G298" s="251"/>
      <c r="H298" s="253" t="s">
        <v>1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160</v>
      </c>
      <c r="AU298" s="260" t="s">
        <v>158</v>
      </c>
      <c r="AV298" s="13" t="s">
        <v>87</v>
      </c>
      <c r="AW298" s="13" t="s">
        <v>35</v>
      </c>
      <c r="AX298" s="13" t="s">
        <v>79</v>
      </c>
      <c r="AY298" s="260" t="s">
        <v>150</v>
      </c>
    </row>
    <row r="299" spans="1:51" s="14" customFormat="1" ht="12">
      <c r="A299" s="14"/>
      <c r="B299" s="261"/>
      <c r="C299" s="262"/>
      <c r="D299" s="252" t="s">
        <v>160</v>
      </c>
      <c r="E299" s="263" t="s">
        <v>1</v>
      </c>
      <c r="F299" s="264" t="s">
        <v>560</v>
      </c>
      <c r="G299" s="262"/>
      <c r="H299" s="265">
        <v>0.8</v>
      </c>
      <c r="I299" s="266"/>
      <c r="J299" s="262"/>
      <c r="K299" s="262"/>
      <c r="L299" s="267"/>
      <c r="M299" s="268"/>
      <c r="N299" s="269"/>
      <c r="O299" s="269"/>
      <c r="P299" s="269"/>
      <c r="Q299" s="269"/>
      <c r="R299" s="269"/>
      <c r="S299" s="269"/>
      <c r="T299" s="27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1" t="s">
        <v>160</v>
      </c>
      <c r="AU299" s="271" t="s">
        <v>158</v>
      </c>
      <c r="AV299" s="14" t="s">
        <v>158</v>
      </c>
      <c r="AW299" s="14" t="s">
        <v>35</v>
      </c>
      <c r="AX299" s="14" t="s">
        <v>87</v>
      </c>
      <c r="AY299" s="271" t="s">
        <v>150</v>
      </c>
    </row>
    <row r="300" spans="1:65" s="2" customFormat="1" ht="21.75" customHeight="1">
      <c r="A300" s="38"/>
      <c r="B300" s="39"/>
      <c r="C300" s="236" t="s">
        <v>313</v>
      </c>
      <c r="D300" s="236" t="s">
        <v>153</v>
      </c>
      <c r="E300" s="237" t="s">
        <v>282</v>
      </c>
      <c r="F300" s="238" t="s">
        <v>283</v>
      </c>
      <c r="G300" s="239" t="s">
        <v>226</v>
      </c>
      <c r="H300" s="240">
        <v>3.9</v>
      </c>
      <c r="I300" s="241"/>
      <c r="J300" s="242">
        <f>ROUND(I300*H300,2)</f>
        <v>0</v>
      </c>
      <c r="K300" s="243"/>
      <c r="L300" s="44"/>
      <c r="M300" s="244" t="s">
        <v>1</v>
      </c>
      <c r="N300" s="245" t="s">
        <v>45</v>
      </c>
      <c r="O300" s="91"/>
      <c r="P300" s="246">
        <f>O300*H300</f>
        <v>0</v>
      </c>
      <c r="Q300" s="246">
        <v>0</v>
      </c>
      <c r="R300" s="246">
        <f>Q300*H300</f>
        <v>0</v>
      </c>
      <c r="S300" s="246">
        <v>0.042</v>
      </c>
      <c r="T300" s="247">
        <f>S300*H300</f>
        <v>0.1638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8" t="s">
        <v>157</v>
      </c>
      <c r="AT300" s="248" t="s">
        <v>153</v>
      </c>
      <c r="AU300" s="248" t="s">
        <v>158</v>
      </c>
      <c r="AY300" s="17" t="s">
        <v>150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7" t="s">
        <v>158</v>
      </c>
      <c r="BK300" s="249">
        <f>ROUND(I300*H300,2)</f>
        <v>0</v>
      </c>
      <c r="BL300" s="17" t="s">
        <v>157</v>
      </c>
      <c r="BM300" s="248" t="s">
        <v>561</v>
      </c>
    </row>
    <row r="301" spans="1:51" s="13" customFormat="1" ht="12">
      <c r="A301" s="13"/>
      <c r="B301" s="250"/>
      <c r="C301" s="251"/>
      <c r="D301" s="252" t="s">
        <v>160</v>
      </c>
      <c r="E301" s="253" t="s">
        <v>1</v>
      </c>
      <c r="F301" s="254" t="s">
        <v>559</v>
      </c>
      <c r="G301" s="251"/>
      <c r="H301" s="253" t="s">
        <v>1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160</v>
      </c>
      <c r="AU301" s="260" t="s">
        <v>158</v>
      </c>
      <c r="AV301" s="13" t="s">
        <v>87</v>
      </c>
      <c r="AW301" s="13" t="s">
        <v>35</v>
      </c>
      <c r="AX301" s="13" t="s">
        <v>79</v>
      </c>
      <c r="AY301" s="260" t="s">
        <v>150</v>
      </c>
    </row>
    <row r="302" spans="1:51" s="14" customFormat="1" ht="12">
      <c r="A302" s="14"/>
      <c r="B302" s="261"/>
      <c r="C302" s="262"/>
      <c r="D302" s="252" t="s">
        <v>160</v>
      </c>
      <c r="E302" s="263" t="s">
        <v>1</v>
      </c>
      <c r="F302" s="264" t="s">
        <v>562</v>
      </c>
      <c r="G302" s="262"/>
      <c r="H302" s="265">
        <v>3.9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160</v>
      </c>
      <c r="AU302" s="271" t="s">
        <v>158</v>
      </c>
      <c r="AV302" s="14" t="s">
        <v>158</v>
      </c>
      <c r="AW302" s="14" t="s">
        <v>35</v>
      </c>
      <c r="AX302" s="14" t="s">
        <v>87</v>
      </c>
      <c r="AY302" s="271" t="s">
        <v>150</v>
      </c>
    </row>
    <row r="303" spans="1:65" s="2" customFormat="1" ht="16.5" customHeight="1">
      <c r="A303" s="38"/>
      <c r="B303" s="39"/>
      <c r="C303" s="236" t="s">
        <v>317</v>
      </c>
      <c r="D303" s="236" t="s">
        <v>153</v>
      </c>
      <c r="E303" s="237" t="s">
        <v>563</v>
      </c>
      <c r="F303" s="238" t="s">
        <v>564</v>
      </c>
      <c r="G303" s="239" t="s">
        <v>268</v>
      </c>
      <c r="H303" s="240">
        <v>1</v>
      </c>
      <c r="I303" s="241"/>
      <c r="J303" s="242">
        <f>ROUND(I303*H303,2)</f>
        <v>0</v>
      </c>
      <c r="K303" s="243"/>
      <c r="L303" s="44"/>
      <c r="M303" s="244" t="s">
        <v>1</v>
      </c>
      <c r="N303" s="245" t="s">
        <v>45</v>
      </c>
      <c r="O303" s="91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8" t="s">
        <v>157</v>
      </c>
      <c r="AT303" s="248" t="s">
        <v>153</v>
      </c>
      <c r="AU303" s="248" t="s">
        <v>158</v>
      </c>
      <c r="AY303" s="17" t="s">
        <v>150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7" t="s">
        <v>158</v>
      </c>
      <c r="BK303" s="249">
        <f>ROUND(I303*H303,2)</f>
        <v>0</v>
      </c>
      <c r="BL303" s="17" t="s">
        <v>157</v>
      </c>
      <c r="BM303" s="248" t="s">
        <v>565</v>
      </c>
    </row>
    <row r="304" spans="1:65" s="2" customFormat="1" ht="16.5" customHeight="1">
      <c r="A304" s="38"/>
      <c r="B304" s="39"/>
      <c r="C304" s="236" t="s">
        <v>329</v>
      </c>
      <c r="D304" s="236" t="s">
        <v>153</v>
      </c>
      <c r="E304" s="237" t="s">
        <v>566</v>
      </c>
      <c r="F304" s="238" t="s">
        <v>567</v>
      </c>
      <c r="G304" s="239" t="s">
        <v>268</v>
      </c>
      <c r="H304" s="240">
        <v>1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45</v>
      </c>
      <c r="O304" s="91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157</v>
      </c>
      <c r="AT304" s="248" t="s">
        <v>153</v>
      </c>
      <c r="AU304" s="248" t="s">
        <v>158</v>
      </c>
      <c r="AY304" s="17" t="s">
        <v>150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158</v>
      </c>
      <c r="BK304" s="249">
        <f>ROUND(I304*H304,2)</f>
        <v>0</v>
      </c>
      <c r="BL304" s="17" t="s">
        <v>157</v>
      </c>
      <c r="BM304" s="248" t="s">
        <v>568</v>
      </c>
    </row>
    <row r="305" spans="1:65" s="2" customFormat="1" ht="16.5" customHeight="1">
      <c r="A305" s="38"/>
      <c r="B305" s="39"/>
      <c r="C305" s="236" t="s">
        <v>334</v>
      </c>
      <c r="D305" s="236" t="s">
        <v>153</v>
      </c>
      <c r="E305" s="237" t="s">
        <v>569</v>
      </c>
      <c r="F305" s="238" t="s">
        <v>570</v>
      </c>
      <c r="G305" s="239" t="s">
        <v>268</v>
      </c>
      <c r="H305" s="240">
        <v>1</v>
      </c>
      <c r="I305" s="241"/>
      <c r="J305" s="242">
        <f>ROUND(I305*H305,2)</f>
        <v>0</v>
      </c>
      <c r="K305" s="243"/>
      <c r="L305" s="44"/>
      <c r="M305" s="244" t="s">
        <v>1</v>
      </c>
      <c r="N305" s="245" t="s">
        <v>45</v>
      </c>
      <c r="O305" s="91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8" t="s">
        <v>157</v>
      </c>
      <c r="AT305" s="248" t="s">
        <v>153</v>
      </c>
      <c r="AU305" s="248" t="s">
        <v>158</v>
      </c>
      <c r="AY305" s="17" t="s">
        <v>150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17" t="s">
        <v>158</v>
      </c>
      <c r="BK305" s="249">
        <f>ROUND(I305*H305,2)</f>
        <v>0</v>
      </c>
      <c r="BL305" s="17" t="s">
        <v>157</v>
      </c>
      <c r="BM305" s="248" t="s">
        <v>571</v>
      </c>
    </row>
    <row r="306" spans="1:65" s="2" customFormat="1" ht="21.75" customHeight="1">
      <c r="A306" s="38"/>
      <c r="B306" s="39"/>
      <c r="C306" s="236" t="s">
        <v>338</v>
      </c>
      <c r="D306" s="236" t="s">
        <v>153</v>
      </c>
      <c r="E306" s="237" t="s">
        <v>572</v>
      </c>
      <c r="F306" s="238" t="s">
        <v>573</v>
      </c>
      <c r="G306" s="239" t="s">
        <v>268</v>
      </c>
      <c r="H306" s="240">
        <v>0</v>
      </c>
      <c r="I306" s="241"/>
      <c r="J306" s="242">
        <f>ROUND(I306*H306,2)</f>
        <v>0</v>
      </c>
      <c r="K306" s="243"/>
      <c r="L306" s="44"/>
      <c r="M306" s="244" t="s">
        <v>1</v>
      </c>
      <c r="N306" s="245" t="s">
        <v>45</v>
      </c>
      <c r="O306" s="91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157</v>
      </c>
      <c r="AT306" s="248" t="s">
        <v>153</v>
      </c>
      <c r="AU306" s="248" t="s">
        <v>158</v>
      </c>
      <c r="AY306" s="17" t="s">
        <v>150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158</v>
      </c>
      <c r="BK306" s="249">
        <f>ROUND(I306*H306,2)</f>
        <v>0</v>
      </c>
      <c r="BL306" s="17" t="s">
        <v>157</v>
      </c>
      <c r="BM306" s="248" t="s">
        <v>574</v>
      </c>
    </row>
    <row r="307" spans="1:65" s="2" customFormat="1" ht="16.5" customHeight="1">
      <c r="A307" s="38"/>
      <c r="B307" s="39"/>
      <c r="C307" s="236" t="s">
        <v>343</v>
      </c>
      <c r="D307" s="236" t="s">
        <v>153</v>
      </c>
      <c r="E307" s="237" t="s">
        <v>575</v>
      </c>
      <c r="F307" s="238" t="s">
        <v>576</v>
      </c>
      <c r="G307" s="239" t="s">
        <v>156</v>
      </c>
      <c r="H307" s="240">
        <v>3</v>
      </c>
      <c r="I307" s="241"/>
      <c r="J307" s="242">
        <f>ROUND(I307*H307,2)</f>
        <v>0</v>
      </c>
      <c r="K307" s="243"/>
      <c r="L307" s="44"/>
      <c r="M307" s="244" t="s">
        <v>1</v>
      </c>
      <c r="N307" s="245" t="s">
        <v>45</v>
      </c>
      <c r="O307" s="91"/>
      <c r="P307" s="246">
        <f>O307*H307</f>
        <v>0</v>
      </c>
      <c r="Q307" s="246">
        <v>0</v>
      </c>
      <c r="R307" s="246">
        <f>Q307*H307</f>
        <v>0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157</v>
      </c>
      <c r="AT307" s="248" t="s">
        <v>153</v>
      </c>
      <c r="AU307" s="248" t="s">
        <v>158</v>
      </c>
      <c r="AY307" s="17" t="s">
        <v>150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158</v>
      </c>
      <c r="BK307" s="249">
        <f>ROUND(I307*H307,2)</f>
        <v>0</v>
      </c>
      <c r="BL307" s="17" t="s">
        <v>157</v>
      </c>
      <c r="BM307" s="248" t="s">
        <v>577</v>
      </c>
    </row>
    <row r="308" spans="1:65" s="2" customFormat="1" ht="33" customHeight="1">
      <c r="A308" s="38"/>
      <c r="B308" s="39"/>
      <c r="C308" s="236" t="s">
        <v>347</v>
      </c>
      <c r="D308" s="236" t="s">
        <v>153</v>
      </c>
      <c r="E308" s="237" t="s">
        <v>578</v>
      </c>
      <c r="F308" s="238" t="s">
        <v>579</v>
      </c>
      <c r="G308" s="239" t="s">
        <v>169</v>
      </c>
      <c r="H308" s="240">
        <v>18.408</v>
      </c>
      <c r="I308" s="241"/>
      <c r="J308" s="242">
        <f>ROUND(I308*H308,2)</f>
        <v>0</v>
      </c>
      <c r="K308" s="243"/>
      <c r="L308" s="44"/>
      <c r="M308" s="244" t="s">
        <v>1</v>
      </c>
      <c r="N308" s="245" t="s">
        <v>45</v>
      </c>
      <c r="O308" s="91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157</v>
      </c>
      <c r="AT308" s="248" t="s">
        <v>153</v>
      </c>
      <c r="AU308" s="248" t="s">
        <v>158</v>
      </c>
      <c r="AY308" s="17" t="s">
        <v>150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158</v>
      </c>
      <c r="BK308" s="249">
        <f>ROUND(I308*H308,2)</f>
        <v>0</v>
      </c>
      <c r="BL308" s="17" t="s">
        <v>157</v>
      </c>
      <c r="BM308" s="248" t="s">
        <v>580</v>
      </c>
    </row>
    <row r="309" spans="1:51" s="13" customFormat="1" ht="12">
      <c r="A309" s="13"/>
      <c r="B309" s="250"/>
      <c r="C309" s="251"/>
      <c r="D309" s="252" t="s">
        <v>160</v>
      </c>
      <c r="E309" s="253" t="s">
        <v>1</v>
      </c>
      <c r="F309" s="254" t="s">
        <v>473</v>
      </c>
      <c r="G309" s="251"/>
      <c r="H309" s="253" t="s">
        <v>1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160</v>
      </c>
      <c r="AU309" s="260" t="s">
        <v>158</v>
      </c>
      <c r="AV309" s="13" t="s">
        <v>87</v>
      </c>
      <c r="AW309" s="13" t="s">
        <v>35</v>
      </c>
      <c r="AX309" s="13" t="s">
        <v>79</v>
      </c>
      <c r="AY309" s="260" t="s">
        <v>150</v>
      </c>
    </row>
    <row r="310" spans="1:51" s="14" customFormat="1" ht="12">
      <c r="A310" s="14"/>
      <c r="B310" s="261"/>
      <c r="C310" s="262"/>
      <c r="D310" s="252" t="s">
        <v>160</v>
      </c>
      <c r="E310" s="263" t="s">
        <v>1</v>
      </c>
      <c r="F310" s="264" t="s">
        <v>533</v>
      </c>
      <c r="G310" s="262"/>
      <c r="H310" s="265">
        <v>4.053</v>
      </c>
      <c r="I310" s="266"/>
      <c r="J310" s="262"/>
      <c r="K310" s="262"/>
      <c r="L310" s="267"/>
      <c r="M310" s="268"/>
      <c r="N310" s="269"/>
      <c r="O310" s="269"/>
      <c r="P310" s="269"/>
      <c r="Q310" s="269"/>
      <c r="R310" s="269"/>
      <c r="S310" s="269"/>
      <c r="T310" s="27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1" t="s">
        <v>160</v>
      </c>
      <c r="AU310" s="271" t="s">
        <v>158</v>
      </c>
      <c r="AV310" s="14" t="s">
        <v>158</v>
      </c>
      <c r="AW310" s="14" t="s">
        <v>35</v>
      </c>
      <c r="AX310" s="14" t="s">
        <v>79</v>
      </c>
      <c r="AY310" s="271" t="s">
        <v>150</v>
      </c>
    </row>
    <row r="311" spans="1:51" s="13" customFormat="1" ht="12">
      <c r="A311" s="13"/>
      <c r="B311" s="250"/>
      <c r="C311" s="251"/>
      <c r="D311" s="252" t="s">
        <v>160</v>
      </c>
      <c r="E311" s="253" t="s">
        <v>1</v>
      </c>
      <c r="F311" s="254" t="s">
        <v>470</v>
      </c>
      <c r="G311" s="251"/>
      <c r="H311" s="253" t="s">
        <v>1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160</v>
      </c>
      <c r="AU311" s="260" t="s">
        <v>158</v>
      </c>
      <c r="AV311" s="13" t="s">
        <v>87</v>
      </c>
      <c r="AW311" s="13" t="s">
        <v>35</v>
      </c>
      <c r="AX311" s="13" t="s">
        <v>79</v>
      </c>
      <c r="AY311" s="260" t="s">
        <v>150</v>
      </c>
    </row>
    <row r="312" spans="1:51" s="14" customFormat="1" ht="12">
      <c r="A312" s="14"/>
      <c r="B312" s="261"/>
      <c r="C312" s="262"/>
      <c r="D312" s="252" t="s">
        <v>160</v>
      </c>
      <c r="E312" s="263" t="s">
        <v>1</v>
      </c>
      <c r="F312" s="264" t="s">
        <v>534</v>
      </c>
      <c r="G312" s="262"/>
      <c r="H312" s="265">
        <v>2.316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160</v>
      </c>
      <c r="AU312" s="271" t="s">
        <v>158</v>
      </c>
      <c r="AV312" s="14" t="s">
        <v>158</v>
      </c>
      <c r="AW312" s="14" t="s">
        <v>35</v>
      </c>
      <c r="AX312" s="14" t="s">
        <v>79</v>
      </c>
      <c r="AY312" s="271" t="s">
        <v>150</v>
      </c>
    </row>
    <row r="313" spans="1:51" s="13" customFormat="1" ht="12">
      <c r="A313" s="13"/>
      <c r="B313" s="250"/>
      <c r="C313" s="251"/>
      <c r="D313" s="252" t="s">
        <v>160</v>
      </c>
      <c r="E313" s="253" t="s">
        <v>1</v>
      </c>
      <c r="F313" s="254" t="s">
        <v>476</v>
      </c>
      <c r="G313" s="251"/>
      <c r="H313" s="253" t="s">
        <v>1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0" t="s">
        <v>160</v>
      </c>
      <c r="AU313" s="260" t="s">
        <v>158</v>
      </c>
      <c r="AV313" s="13" t="s">
        <v>87</v>
      </c>
      <c r="AW313" s="13" t="s">
        <v>35</v>
      </c>
      <c r="AX313" s="13" t="s">
        <v>79</v>
      </c>
      <c r="AY313" s="260" t="s">
        <v>150</v>
      </c>
    </row>
    <row r="314" spans="1:51" s="14" customFormat="1" ht="12">
      <c r="A314" s="14"/>
      <c r="B314" s="261"/>
      <c r="C314" s="262"/>
      <c r="D314" s="252" t="s">
        <v>160</v>
      </c>
      <c r="E314" s="263" t="s">
        <v>1</v>
      </c>
      <c r="F314" s="264" t="s">
        <v>535</v>
      </c>
      <c r="G314" s="262"/>
      <c r="H314" s="265">
        <v>3.86</v>
      </c>
      <c r="I314" s="266"/>
      <c r="J314" s="262"/>
      <c r="K314" s="262"/>
      <c r="L314" s="267"/>
      <c r="M314" s="268"/>
      <c r="N314" s="269"/>
      <c r="O314" s="269"/>
      <c r="P314" s="269"/>
      <c r="Q314" s="269"/>
      <c r="R314" s="269"/>
      <c r="S314" s="269"/>
      <c r="T314" s="27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1" t="s">
        <v>160</v>
      </c>
      <c r="AU314" s="271" t="s">
        <v>158</v>
      </c>
      <c r="AV314" s="14" t="s">
        <v>158</v>
      </c>
      <c r="AW314" s="14" t="s">
        <v>35</v>
      </c>
      <c r="AX314" s="14" t="s">
        <v>79</v>
      </c>
      <c r="AY314" s="271" t="s">
        <v>150</v>
      </c>
    </row>
    <row r="315" spans="1:51" s="13" customFormat="1" ht="12">
      <c r="A315" s="13"/>
      <c r="B315" s="250"/>
      <c r="C315" s="251"/>
      <c r="D315" s="252" t="s">
        <v>160</v>
      </c>
      <c r="E315" s="253" t="s">
        <v>1</v>
      </c>
      <c r="F315" s="254" t="s">
        <v>478</v>
      </c>
      <c r="G315" s="251"/>
      <c r="H315" s="253" t="s">
        <v>1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160</v>
      </c>
      <c r="AU315" s="260" t="s">
        <v>158</v>
      </c>
      <c r="AV315" s="13" t="s">
        <v>87</v>
      </c>
      <c r="AW315" s="13" t="s">
        <v>35</v>
      </c>
      <c r="AX315" s="13" t="s">
        <v>79</v>
      </c>
      <c r="AY315" s="260" t="s">
        <v>150</v>
      </c>
    </row>
    <row r="316" spans="1:51" s="14" customFormat="1" ht="12">
      <c r="A316" s="14"/>
      <c r="B316" s="261"/>
      <c r="C316" s="262"/>
      <c r="D316" s="252" t="s">
        <v>160</v>
      </c>
      <c r="E316" s="263" t="s">
        <v>1</v>
      </c>
      <c r="F316" s="264" t="s">
        <v>535</v>
      </c>
      <c r="G316" s="262"/>
      <c r="H316" s="265">
        <v>3.86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160</v>
      </c>
      <c r="AU316" s="271" t="s">
        <v>158</v>
      </c>
      <c r="AV316" s="14" t="s">
        <v>158</v>
      </c>
      <c r="AW316" s="14" t="s">
        <v>35</v>
      </c>
      <c r="AX316" s="14" t="s">
        <v>79</v>
      </c>
      <c r="AY316" s="271" t="s">
        <v>150</v>
      </c>
    </row>
    <row r="317" spans="1:51" s="13" customFormat="1" ht="12">
      <c r="A317" s="13"/>
      <c r="B317" s="250"/>
      <c r="C317" s="251"/>
      <c r="D317" s="252" t="s">
        <v>160</v>
      </c>
      <c r="E317" s="253" t="s">
        <v>1</v>
      </c>
      <c r="F317" s="254" t="s">
        <v>479</v>
      </c>
      <c r="G317" s="251"/>
      <c r="H317" s="253" t="s">
        <v>1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160</v>
      </c>
      <c r="AU317" s="260" t="s">
        <v>158</v>
      </c>
      <c r="AV317" s="13" t="s">
        <v>87</v>
      </c>
      <c r="AW317" s="13" t="s">
        <v>35</v>
      </c>
      <c r="AX317" s="13" t="s">
        <v>79</v>
      </c>
      <c r="AY317" s="260" t="s">
        <v>150</v>
      </c>
    </row>
    <row r="318" spans="1:51" s="14" customFormat="1" ht="12">
      <c r="A318" s="14"/>
      <c r="B318" s="261"/>
      <c r="C318" s="262"/>
      <c r="D318" s="252" t="s">
        <v>160</v>
      </c>
      <c r="E318" s="263" t="s">
        <v>1</v>
      </c>
      <c r="F318" s="264" t="s">
        <v>536</v>
      </c>
      <c r="G318" s="262"/>
      <c r="H318" s="265">
        <v>2.292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1" t="s">
        <v>160</v>
      </c>
      <c r="AU318" s="271" t="s">
        <v>158</v>
      </c>
      <c r="AV318" s="14" t="s">
        <v>158</v>
      </c>
      <c r="AW318" s="14" t="s">
        <v>35</v>
      </c>
      <c r="AX318" s="14" t="s">
        <v>79</v>
      </c>
      <c r="AY318" s="271" t="s">
        <v>150</v>
      </c>
    </row>
    <row r="319" spans="1:51" s="14" customFormat="1" ht="12">
      <c r="A319" s="14"/>
      <c r="B319" s="261"/>
      <c r="C319" s="262"/>
      <c r="D319" s="252" t="s">
        <v>160</v>
      </c>
      <c r="E319" s="263" t="s">
        <v>1</v>
      </c>
      <c r="F319" s="264" t="s">
        <v>537</v>
      </c>
      <c r="G319" s="262"/>
      <c r="H319" s="265">
        <v>2.027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1" t="s">
        <v>160</v>
      </c>
      <c r="AU319" s="271" t="s">
        <v>158</v>
      </c>
      <c r="AV319" s="14" t="s">
        <v>158</v>
      </c>
      <c r="AW319" s="14" t="s">
        <v>35</v>
      </c>
      <c r="AX319" s="14" t="s">
        <v>79</v>
      </c>
      <c r="AY319" s="271" t="s">
        <v>150</v>
      </c>
    </row>
    <row r="320" spans="1:51" s="15" customFormat="1" ht="12">
      <c r="A320" s="15"/>
      <c r="B320" s="283"/>
      <c r="C320" s="284"/>
      <c r="D320" s="252" t="s">
        <v>160</v>
      </c>
      <c r="E320" s="285" t="s">
        <v>1</v>
      </c>
      <c r="F320" s="286" t="s">
        <v>194</v>
      </c>
      <c r="G320" s="284"/>
      <c r="H320" s="287">
        <v>18.408</v>
      </c>
      <c r="I320" s="288"/>
      <c r="J320" s="284"/>
      <c r="K320" s="284"/>
      <c r="L320" s="289"/>
      <c r="M320" s="290"/>
      <c r="N320" s="291"/>
      <c r="O320" s="291"/>
      <c r="P320" s="291"/>
      <c r="Q320" s="291"/>
      <c r="R320" s="291"/>
      <c r="S320" s="291"/>
      <c r="T320" s="292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93" t="s">
        <v>160</v>
      </c>
      <c r="AU320" s="293" t="s">
        <v>158</v>
      </c>
      <c r="AV320" s="15" t="s">
        <v>157</v>
      </c>
      <c r="AW320" s="15" t="s">
        <v>35</v>
      </c>
      <c r="AX320" s="15" t="s">
        <v>87</v>
      </c>
      <c r="AY320" s="293" t="s">
        <v>150</v>
      </c>
    </row>
    <row r="321" spans="1:65" s="2" customFormat="1" ht="44.25" customHeight="1">
      <c r="A321" s="38"/>
      <c r="B321" s="39"/>
      <c r="C321" s="236" t="s">
        <v>351</v>
      </c>
      <c r="D321" s="236" t="s">
        <v>153</v>
      </c>
      <c r="E321" s="237" t="s">
        <v>581</v>
      </c>
      <c r="F321" s="238" t="s">
        <v>582</v>
      </c>
      <c r="G321" s="239" t="s">
        <v>268</v>
      </c>
      <c r="H321" s="240">
        <v>1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45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157</v>
      </c>
      <c r="AT321" s="248" t="s">
        <v>153</v>
      </c>
      <c r="AU321" s="248" t="s">
        <v>158</v>
      </c>
      <c r="AY321" s="17" t="s">
        <v>150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158</v>
      </c>
      <c r="BK321" s="249">
        <f>ROUND(I321*H321,2)</f>
        <v>0</v>
      </c>
      <c r="BL321" s="17" t="s">
        <v>157</v>
      </c>
      <c r="BM321" s="248" t="s">
        <v>583</v>
      </c>
    </row>
    <row r="322" spans="1:65" s="2" customFormat="1" ht="44.25" customHeight="1">
      <c r="A322" s="38"/>
      <c r="B322" s="39"/>
      <c r="C322" s="236" t="s">
        <v>358</v>
      </c>
      <c r="D322" s="236" t="s">
        <v>153</v>
      </c>
      <c r="E322" s="237" t="s">
        <v>584</v>
      </c>
      <c r="F322" s="238" t="s">
        <v>585</v>
      </c>
      <c r="G322" s="239" t="s">
        <v>268</v>
      </c>
      <c r="H322" s="240">
        <v>1</v>
      </c>
      <c r="I322" s="241"/>
      <c r="J322" s="242">
        <f>ROUND(I322*H322,2)</f>
        <v>0</v>
      </c>
      <c r="K322" s="243"/>
      <c r="L322" s="44"/>
      <c r="M322" s="244" t="s">
        <v>1</v>
      </c>
      <c r="N322" s="245" t="s">
        <v>45</v>
      </c>
      <c r="O322" s="91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8" t="s">
        <v>157</v>
      </c>
      <c r="AT322" s="248" t="s">
        <v>153</v>
      </c>
      <c r="AU322" s="248" t="s">
        <v>158</v>
      </c>
      <c r="AY322" s="17" t="s">
        <v>150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158</v>
      </c>
      <c r="BK322" s="249">
        <f>ROUND(I322*H322,2)</f>
        <v>0</v>
      </c>
      <c r="BL322" s="17" t="s">
        <v>157</v>
      </c>
      <c r="BM322" s="248" t="s">
        <v>586</v>
      </c>
    </row>
    <row r="323" spans="1:65" s="2" customFormat="1" ht="33" customHeight="1">
      <c r="A323" s="38"/>
      <c r="B323" s="39"/>
      <c r="C323" s="236" t="s">
        <v>366</v>
      </c>
      <c r="D323" s="236" t="s">
        <v>153</v>
      </c>
      <c r="E323" s="237" t="s">
        <v>587</v>
      </c>
      <c r="F323" s="238" t="s">
        <v>588</v>
      </c>
      <c r="G323" s="239" t="s">
        <v>268</v>
      </c>
      <c r="H323" s="240">
        <v>1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45</v>
      </c>
      <c r="O323" s="91"/>
      <c r="P323" s="246">
        <f>O323*H323</f>
        <v>0</v>
      </c>
      <c r="Q323" s="246">
        <v>0</v>
      </c>
      <c r="R323" s="246">
        <f>Q323*H323</f>
        <v>0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157</v>
      </c>
      <c r="AT323" s="248" t="s">
        <v>153</v>
      </c>
      <c r="AU323" s="248" t="s">
        <v>158</v>
      </c>
      <c r="AY323" s="17" t="s">
        <v>150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158</v>
      </c>
      <c r="BK323" s="249">
        <f>ROUND(I323*H323,2)</f>
        <v>0</v>
      </c>
      <c r="BL323" s="17" t="s">
        <v>157</v>
      </c>
      <c r="BM323" s="248" t="s">
        <v>589</v>
      </c>
    </row>
    <row r="324" spans="1:65" s="2" customFormat="1" ht="44.25" customHeight="1">
      <c r="A324" s="38"/>
      <c r="B324" s="39"/>
      <c r="C324" s="236" t="s">
        <v>373</v>
      </c>
      <c r="D324" s="236" t="s">
        <v>153</v>
      </c>
      <c r="E324" s="237" t="s">
        <v>590</v>
      </c>
      <c r="F324" s="238" t="s">
        <v>591</v>
      </c>
      <c r="G324" s="239" t="s">
        <v>268</v>
      </c>
      <c r="H324" s="240">
        <v>1</v>
      </c>
      <c r="I324" s="241"/>
      <c r="J324" s="242">
        <f>ROUND(I324*H324,2)</f>
        <v>0</v>
      </c>
      <c r="K324" s="243"/>
      <c r="L324" s="44"/>
      <c r="M324" s="244" t="s">
        <v>1</v>
      </c>
      <c r="N324" s="245" t="s">
        <v>45</v>
      </c>
      <c r="O324" s="91"/>
      <c r="P324" s="246">
        <f>O324*H324</f>
        <v>0</v>
      </c>
      <c r="Q324" s="246">
        <v>0</v>
      </c>
      <c r="R324" s="246">
        <f>Q324*H324</f>
        <v>0</v>
      </c>
      <c r="S324" s="246">
        <v>0</v>
      </c>
      <c r="T324" s="24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8" t="s">
        <v>157</v>
      </c>
      <c r="AT324" s="248" t="s">
        <v>153</v>
      </c>
      <c r="AU324" s="248" t="s">
        <v>158</v>
      </c>
      <c r="AY324" s="17" t="s">
        <v>150</v>
      </c>
      <c r="BE324" s="249">
        <f>IF(N324="základní",J324,0)</f>
        <v>0</v>
      </c>
      <c r="BF324" s="249">
        <f>IF(N324="snížená",J324,0)</f>
        <v>0</v>
      </c>
      <c r="BG324" s="249">
        <f>IF(N324="zákl. přenesená",J324,0)</f>
        <v>0</v>
      </c>
      <c r="BH324" s="249">
        <f>IF(N324="sníž. přenesená",J324,0)</f>
        <v>0</v>
      </c>
      <c r="BI324" s="249">
        <f>IF(N324="nulová",J324,0)</f>
        <v>0</v>
      </c>
      <c r="BJ324" s="17" t="s">
        <v>158</v>
      </c>
      <c r="BK324" s="249">
        <f>ROUND(I324*H324,2)</f>
        <v>0</v>
      </c>
      <c r="BL324" s="17" t="s">
        <v>157</v>
      </c>
      <c r="BM324" s="248" t="s">
        <v>592</v>
      </c>
    </row>
    <row r="325" spans="1:65" s="2" customFormat="1" ht="44.25" customHeight="1">
      <c r="A325" s="38"/>
      <c r="B325" s="39"/>
      <c r="C325" s="236" t="s">
        <v>377</v>
      </c>
      <c r="D325" s="236" t="s">
        <v>153</v>
      </c>
      <c r="E325" s="237" t="s">
        <v>593</v>
      </c>
      <c r="F325" s="238" t="s">
        <v>594</v>
      </c>
      <c r="G325" s="239" t="s">
        <v>268</v>
      </c>
      <c r="H325" s="240">
        <v>1</v>
      </c>
      <c r="I325" s="241"/>
      <c r="J325" s="242">
        <f>ROUND(I325*H325,2)</f>
        <v>0</v>
      </c>
      <c r="K325" s="243"/>
      <c r="L325" s="44"/>
      <c r="M325" s="244" t="s">
        <v>1</v>
      </c>
      <c r="N325" s="245" t="s">
        <v>45</v>
      </c>
      <c r="O325" s="91"/>
      <c r="P325" s="246">
        <f>O325*H325</f>
        <v>0</v>
      </c>
      <c r="Q325" s="246">
        <v>0</v>
      </c>
      <c r="R325" s="246">
        <f>Q325*H325</f>
        <v>0</v>
      </c>
      <c r="S325" s="246">
        <v>0</v>
      </c>
      <c r="T325" s="24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8" t="s">
        <v>157</v>
      </c>
      <c r="AT325" s="248" t="s">
        <v>153</v>
      </c>
      <c r="AU325" s="248" t="s">
        <v>158</v>
      </c>
      <c r="AY325" s="17" t="s">
        <v>150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17" t="s">
        <v>158</v>
      </c>
      <c r="BK325" s="249">
        <f>ROUND(I325*H325,2)</f>
        <v>0</v>
      </c>
      <c r="BL325" s="17" t="s">
        <v>157</v>
      </c>
      <c r="BM325" s="248" t="s">
        <v>595</v>
      </c>
    </row>
    <row r="326" spans="1:65" s="2" customFormat="1" ht="21.75" customHeight="1">
      <c r="A326" s="38"/>
      <c r="B326" s="39"/>
      <c r="C326" s="236" t="s">
        <v>381</v>
      </c>
      <c r="D326" s="236" t="s">
        <v>153</v>
      </c>
      <c r="E326" s="237" t="s">
        <v>596</v>
      </c>
      <c r="F326" s="238" t="s">
        <v>597</v>
      </c>
      <c r="G326" s="239" t="s">
        <v>268</v>
      </c>
      <c r="H326" s="240">
        <v>4</v>
      </c>
      <c r="I326" s="241"/>
      <c r="J326" s="242">
        <f>ROUND(I326*H326,2)</f>
        <v>0</v>
      </c>
      <c r="K326" s="243"/>
      <c r="L326" s="44"/>
      <c r="M326" s="244" t="s">
        <v>1</v>
      </c>
      <c r="N326" s="245" t="s">
        <v>45</v>
      </c>
      <c r="O326" s="91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8" t="s">
        <v>157</v>
      </c>
      <c r="AT326" s="248" t="s">
        <v>153</v>
      </c>
      <c r="AU326" s="248" t="s">
        <v>158</v>
      </c>
      <c r="AY326" s="17" t="s">
        <v>150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158</v>
      </c>
      <c r="BK326" s="249">
        <f>ROUND(I326*H326,2)</f>
        <v>0</v>
      </c>
      <c r="BL326" s="17" t="s">
        <v>157</v>
      </c>
      <c r="BM326" s="248" t="s">
        <v>598</v>
      </c>
    </row>
    <row r="327" spans="1:65" s="2" customFormat="1" ht="21.75" customHeight="1">
      <c r="A327" s="38"/>
      <c r="B327" s="39"/>
      <c r="C327" s="236" t="s">
        <v>387</v>
      </c>
      <c r="D327" s="236" t="s">
        <v>153</v>
      </c>
      <c r="E327" s="237" t="s">
        <v>599</v>
      </c>
      <c r="F327" s="238" t="s">
        <v>600</v>
      </c>
      <c r="G327" s="239" t="s">
        <v>169</v>
      </c>
      <c r="H327" s="240">
        <v>18</v>
      </c>
      <c r="I327" s="241"/>
      <c r="J327" s="242">
        <f>ROUND(I327*H327,2)</f>
        <v>0</v>
      </c>
      <c r="K327" s="243"/>
      <c r="L327" s="44"/>
      <c r="M327" s="244" t="s">
        <v>1</v>
      </c>
      <c r="N327" s="245" t="s">
        <v>45</v>
      </c>
      <c r="O327" s="91"/>
      <c r="P327" s="246">
        <f>O327*H327</f>
        <v>0</v>
      </c>
      <c r="Q327" s="246">
        <v>0</v>
      </c>
      <c r="R327" s="246">
        <f>Q327*H327</f>
        <v>0</v>
      </c>
      <c r="S327" s="246">
        <v>0</v>
      </c>
      <c r="T327" s="24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8" t="s">
        <v>157</v>
      </c>
      <c r="AT327" s="248" t="s">
        <v>153</v>
      </c>
      <c r="AU327" s="248" t="s">
        <v>158</v>
      </c>
      <c r="AY327" s="17" t="s">
        <v>150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17" t="s">
        <v>158</v>
      </c>
      <c r="BK327" s="249">
        <f>ROUND(I327*H327,2)</f>
        <v>0</v>
      </c>
      <c r="BL327" s="17" t="s">
        <v>157</v>
      </c>
      <c r="BM327" s="248" t="s">
        <v>601</v>
      </c>
    </row>
    <row r="328" spans="1:51" s="13" customFormat="1" ht="12">
      <c r="A328" s="13"/>
      <c r="B328" s="250"/>
      <c r="C328" s="251"/>
      <c r="D328" s="252" t="s">
        <v>160</v>
      </c>
      <c r="E328" s="253" t="s">
        <v>1</v>
      </c>
      <c r="F328" s="254" t="s">
        <v>478</v>
      </c>
      <c r="G328" s="251"/>
      <c r="H328" s="253" t="s">
        <v>1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160</v>
      </c>
      <c r="AU328" s="260" t="s">
        <v>158</v>
      </c>
      <c r="AV328" s="13" t="s">
        <v>87</v>
      </c>
      <c r="AW328" s="13" t="s">
        <v>35</v>
      </c>
      <c r="AX328" s="13" t="s">
        <v>79</v>
      </c>
      <c r="AY328" s="260" t="s">
        <v>150</v>
      </c>
    </row>
    <row r="329" spans="1:51" s="14" customFormat="1" ht="12">
      <c r="A329" s="14"/>
      <c r="B329" s="261"/>
      <c r="C329" s="262"/>
      <c r="D329" s="252" t="s">
        <v>160</v>
      </c>
      <c r="E329" s="263" t="s">
        <v>1</v>
      </c>
      <c r="F329" s="264" t="s">
        <v>281</v>
      </c>
      <c r="G329" s="262"/>
      <c r="H329" s="265">
        <v>18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160</v>
      </c>
      <c r="AU329" s="271" t="s">
        <v>158</v>
      </c>
      <c r="AV329" s="14" t="s">
        <v>158</v>
      </c>
      <c r="AW329" s="14" t="s">
        <v>35</v>
      </c>
      <c r="AX329" s="14" t="s">
        <v>87</v>
      </c>
      <c r="AY329" s="271" t="s">
        <v>150</v>
      </c>
    </row>
    <row r="330" spans="1:65" s="2" customFormat="1" ht="21.75" customHeight="1">
      <c r="A330" s="38"/>
      <c r="B330" s="39"/>
      <c r="C330" s="236" t="s">
        <v>395</v>
      </c>
      <c r="D330" s="236" t="s">
        <v>153</v>
      </c>
      <c r="E330" s="237" t="s">
        <v>602</v>
      </c>
      <c r="F330" s="238" t="s">
        <v>603</v>
      </c>
      <c r="G330" s="239" t="s">
        <v>169</v>
      </c>
      <c r="H330" s="240">
        <v>14.73</v>
      </c>
      <c r="I330" s="241"/>
      <c r="J330" s="242">
        <f>ROUND(I330*H330,2)</f>
        <v>0</v>
      </c>
      <c r="K330" s="243"/>
      <c r="L330" s="44"/>
      <c r="M330" s="244" t="s">
        <v>1</v>
      </c>
      <c r="N330" s="245" t="s">
        <v>45</v>
      </c>
      <c r="O330" s="91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8" t="s">
        <v>157</v>
      </c>
      <c r="AT330" s="248" t="s">
        <v>153</v>
      </c>
      <c r="AU330" s="248" t="s">
        <v>158</v>
      </c>
      <c r="AY330" s="17" t="s">
        <v>150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158</v>
      </c>
      <c r="BK330" s="249">
        <f>ROUND(I330*H330,2)</f>
        <v>0</v>
      </c>
      <c r="BL330" s="17" t="s">
        <v>157</v>
      </c>
      <c r="BM330" s="248" t="s">
        <v>604</v>
      </c>
    </row>
    <row r="331" spans="1:51" s="13" customFormat="1" ht="12">
      <c r="A331" s="13"/>
      <c r="B331" s="250"/>
      <c r="C331" s="251"/>
      <c r="D331" s="252" t="s">
        <v>160</v>
      </c>
      <c r="E331" s="253" t="s">
        <v>1</v>
      </c>
      <c r="F331" s="254" t="s">
        <v>476</v>
      </c>
      <c r="G331" s="251"/>
      <c r="H331" s="253" t="s">
        <v>1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160</v>
      </c>
      <c r="AU331" s="260" t="s">
        <v>158</v>
      </c>
      <c r="AV331" s="13" t="s">
        <v>87</v>
      </c>
      <c r="AW331" s="13" t="s">
        <v>35</v>
      </c>
      <c r="AX331" s="13" t="s">
        <v>79</v>
      </c>
      <c r="AY331" s="260" t="s">
        <v>150</v>
      </c>
    </row>
    <row r="332" spans="1:51" s="14" customFormat="1" ht="12">
      <c r="A332" s="14"/>
      <c r="B332" s="261"/>
      <c r="C332" s="262"/>
      <c r="D332" s="252" t="s">
        <v>160</v>
      </c>
      <c r="E332" s="263" t="s">
        <v>1</v>
      </c>
      <c r="F332" s="264" t="s">
        <v>477</v>
      </c>
      <c r="G332" s="262"/>
      <c r="H332" s="265">
        <v>14.73</v>
      </c>
      <c r="I332" s="266"/>
      <c r="J332" s="262"/>
      <c r="K332" s="262"/>
      <c r="L332" s="267"/>
      <c r="M332" s="268"/>
      <c r="N332" s="269"/>
      <c r="O332" s="269"/>
      <c r="P332" s="269"/>
      <c r="Q332" s="269"/>
      <c r="R332" s="269"/>
      <c r="S332" s="269"/>
      <c r="T332" s="27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1" t="s">
        <v>160</v>
      </c>
      <c r="AU332" s="271" t="s">
        <v>158</v>
      </c>
      <c r="AV332" s="14" t="s">
        <v>158</v>
      </c>
      <c r="AW332" s="14" t="s">
        <v>35</v>
      </c>
      <c r="AX332" s="14" t="s">
        <v>87</v>
      </c>
      <c r="AY332" s="271" t="s">
        <v>150</v>
      </c>
    </row>
    <row r="333" spans="1:65" s="2" customFormat="1" ht="55.5" customHeight="1">
      <c r="A333" s="38"/>
      <c r="B333" s="39"/>
      <c r="C333" s="236" t="s">
        <v>399</v>
      </c>
      <c r="D333" s="236" t="s">
        <v>153</v>
      </c>
      <c r="E333" s="237" t="s">
        <v>605</v>
      </c>
      <c r="F333" s="238" t="s">
        <v>606</v>
      </c>
      <c r="G333" s="239" t="s">
        <v>268</v>
      </c>
      <c r="H333" s="240">
        <v>1</v>
      </c>
      <c r="I333" s="241"/>
      <c r="J333" s="242">
        <f>ROUND(I333*H333,2)</f>
        <v>0</v>
      </c>
      <c r="K333" s="243"/>
      <c r="L333" s="44"/>
      <c r="M333" s="244" t="s">
        <v>1</v>
      </c>
      <c r="N333" s="245" t="s">
        <v>45</v>
      </c>
      <c r="O333" s="91"/>
      <c r="P333" s="246">
        <f>O333*H333</f>
        <v>0</v>
      </c>
      <c r="Q333" s="246">
        <v>0</v>
      </c>
      <c r="R333" s="246">
        <f>Q333*H333</f>
        <v>0</v>
      </c>
      <c r="S333" s="246">
        <v>0</v>
      </c>
      <c r="T333" s="24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157</v>
      </c>
      <c r="AT333" s="248" t="s">
        <v>153</v>
      </c>
      <c r="AU333" s="248" t="s">
        <v>158</v>
      </c>
      <c r="AY333" s="17" t="s">
        <v>150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158</v>
      </c>
      <c r="BK333" s="249">
        <f>ROUND(I333*H333,2)</f>
        <v>0</v>
      </c>
      <c r="BL333" s="17" t="s">
        <v>157</v>
      </c>
      <c r="BM333" s="248" t="s">
        <v>607</v>
      </c>
    </row>
    <row r="334" spans="1:65" s="2" customFormat="1" ht="55.5" customHeight="1">
      <c r="A334" s="38"/>
      <c r="B334" s="39"/>
      <c r="C334" s="236" t="s">
        <v>407</v>
      </c>
      <c r="D334" s="236" t="s">
        <v>153</v>
      </c>
      <c r="E334" s="237" t="s">
        <v>608</v>
      </c>
      <c r="F334" s="238" t="s">
        <v>609</v>
      </c>
      <c r="G334" s="239" t="s">
        <v>268</v>
      </c>
      <c r="H334" s="240">
        <v>1</v>
      </c>
      <c r="I334" s="241"/>
      <c r="J334" s="242">
        <f>ROUND(I334*H334,2)</f>
        <v>0</v>
      </c>
      <c r="K334" s="243"/>
      <c r="L334" s="44"/>
      <c r="M334" s="244" t="s">
        <v>1</v>
      </c>
      <c r="N334" s="245" t="s">
        <v>45</v>
      </c>
      <c r="O334" s="91"/>
      <c r="P334" s="246">
        <f>O334*H334</f>
        <v>0</v>
      </c>
      <c r="Q334" s="246">
        <v>0</v>
      </c>
      <c r="R334" s="246">
        <f>Q334*H334</f>
        <v>0</v>
      </c>
      <c r="S334" s="246">
        <v>0</v>
      </c>
      <c r="T334" s="24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157</v>
      </c>
      <c r="AT334" s="248" t="s">
        <v>153</v>
      </c>
      <c r="AU334" s="248" t="s">
        <v>158</v>
      </c>
      <c r="AY334" s="17" t="s">
        <v>150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158</v>
      </c>
      <c r="BK334" s="249">
        <f>ROUND(I334*H334,2)</f>
        <v>0</v>
      </c>
      <c r="BL334" s="17" t="s">
        <v>157</v>
      </c>
      <c r="BM334" s="248" t="s">
        <v>610</v>
      </c>
    </row>
    <row r="335" spans="1:65" s="2" customFormat="1" ht="55.5" customHeight="1">
      <c r="A335" s="38"/>
      <c r="B335" s="39"/>
      <c r="C335" s="236" t="s">
        <v>413</v>
      </c>
      <c r="D335" s="236" t="s">
        <v>153</v>
      </c>
      <c r="E335" s="237" t="s">
        <v>611</v>
      </c>
      <c r="F335" s="238" t="s">
        <v>612</v>
      </c>
      <c r="G335" s="239" t="s">
        <v>169</v>
      </c>
      <c r="H335" s="240">
        <v>16.31</v>
      </c>
      <c r="I335" s="241"/>
      <c r="J335" s="242">
        <f>ROUND(I335*H335,2)</f>
        <v>0</v>
      </c>
      <c r="K335" s="243"/>
      <c r="L335" s="44"/>
      <c r="M335" s="244" t="s">
        <v>1</v>
      </c>
      <c r="N335" s="245" t="s">
        <v>45</v>
      </c>
      <c r="O335" s="91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8" t="s">
        <v>157</v>
      </c>
      <c r="AT335" s="248" t="s">
        <v>153</v>
      </c>
      <c r="AU335" s="248" t="s">
        <v>158</v>
      </c>
      <c r="AY335" s="17" t="s">
        <v>150</v>
      </c>
      <c r="BE335" s="249">
        <f>IF(N335="základní",J335,0)</f>
        <v>0</v>
      </c>
      <c r="BF335" s="249">
        <f>IF(N335="snížená",J335,0)</f>
        <v>0</v>
      </c>
      <c r="BG335" s="249">
        <f>IF(N335="zákl. přenesená",J335,0)</f>
        <v>0</v>
      </c>
      <c r="BH335" s="249">
        <f>IF(N335="sníž. přenesená",J335,0)</f>
        <v>0</v>
      </c>
      <c r="BI335" s="249">
        <f>IF(N335="nulová",J335,0)</f>
        <v>0</v>
      </c>
      <c r="BJ335" s="17" t="s">
        <v>158</v>
      </c>
      <c r="BK335" s="249">
        <f>ROUND(I335*H335,2)</f>
        <v>0</v>
      </c>
      <c r="BL335" s="17" t="s">
        <v>157</v>
      </c>
      <c r="BM335" s="248" t="s">
        <v>613</v>
      </c>
    </row>
    <row r="336" spans="1:51" s="13" customFormat="1" ht="12">
      <c r="A336" s="13"/>
      <c r="B336" s="250"/>
      <c r="C336" s="251"/>
      <c r="D336" s="252" t="s">
        <v>160</v>
      </c>
      <c r="E336" s="253" t="s">
        <v>1</v>
      </c>
      <c r="F336" s="254" t="s">
        <v>473</v>
      </c>
      <c r="G336" s="251"/>
      <c r="H336" s="253" t="s">
        <v>1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160</v>
      </c>
      <c r="AU336" s="260" t="s">
        <v>158</v>
      </c>
      <c r="AV336" s="13" t="s">
        <v>87</v>
      </c>
      <c r="AW336" s="13" t="s">
        <v>35</v>
      </c>
      <c r="AX336" s="13" t="s">
        <v>79</v>
      </c>
      <c r="AY336" s="260" t="s">
        <v>150</v>
      </c>
    </row>
    <row r="337" spans="1:51" s="14" customFormat="1" ht="12">
      <c r="A337" s="14"/>
      <c r="B337" s="261"/>
      <c r="C337" s="262"/>
      <c r="D337" s="252" t="s">
        <v>160</v>
      </c>
      <c r="E337" s="263" t="s">
        <v>1</v>
      </c>
      <c r="F337" s="264" t="s">
        <v>474</v>
      </c>
      <c r="G337" s="262"/>
      <c r="H337" s="265">
        <v>16.31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1" t="s">
        <v>160</v>
      </c>
      <c r="AU337" s="271" t="s">
        <v>158</v>
      </c>
      <c r="AV337" s="14" t="s">
        <v>158</v>
      </c>
      <c r="AW337" s="14" t="s">
        <v>35</v>
      </c>
      <c r="AX337" s="14" t="s">
        <v>87</v>
      </c>
      <c r="AY337" s="271" t="s">
        <v>150</v>
      </c>
    </row>
    <row r="338" spans="1:65" s="2" customFormat="1" ht="16.5" customHeight="1">
      <c r="A338" s="38"/>
      <c r="B338" s="39"/>
      <c r="C338" s="236" t="s">
        <v>418</v>
      </c>
      <c r="D338" s="236" t="s">
        <v>153</v>
      </c>
      <c r="E338" s="237" t="s">
        <v>614</v>
      </c>
      <c r="F338" s="238" t="s">
        <v>615</v>
      </c>
      <c r="G338" s="239" t="s">
        <v>156</v>
      </c>
      <c r="H338" s="240">
        <v>3</v>
      </c>
      <c r="I338" s="241"/>
      <c r="J338" s="242">
        <f>ROUND(I338*H338,2)</f>
        <v>0</v>
      </c>
      <c r="K338" s="243"/>
      <c r="L338" s="44"/>
      <c r="M338" s="244" t="s">
        <v>1</v>
      </c>
      <c r="N338" s="245" t="s">
        <v>45</v>
      </c>
      <c r="O338" s="91"/>
      <c r="P338" s="246">
        <f>O338*H338</f>
        <v>0</v>
      </c>
      <c r="Q338" s="246">
        <v>0</v>
      </c>
      <c r="R338" s="246">
        <f>Q338*H338</f>
        <v>0</v>
      </c>
      <c r="S338" s="246">
        <v>0</v>
      </c>
      <c r="T338" s="24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8" t="s">
        <v>157</v>
      </c>
      <c r="AT338" s="248" t="s">
        <v>153</v>
      </c>
      <c r="AU338" s="248" t="s">
        <v>158</v>
      </c>
      <c r="AY338" s="17" t="s">
        <v>150</v>
      </c>
      <c r="BE338" s="249">
        <f>IF(N338="základní",J338,0)</f>
        <v>0</v>
      </c>
      <c r="BF338" s="249">
        <f>IF(N338="snížená",J338,0)</f>
        <v>0</v>
      </c>
      <c r="BG338" s="249">
        <f>IF(N338="zákl. přenesená",J338,0)</f>
        <v>0</v>
      </c>
      <c r="BH338" s="249">
        <f>IF(N338="sníž. přenesená",J338,0)</f>
        <v>0</v>
      </c>
      <c r="BI338" s="249">
        <f>IF(N338="nulová",J338,0)</f>
        <v>0</v>
      </c>
      <c r="BJ338" s="17" t="s">
        <v>158</v>
      </c>
      <c r="BK338" s="249">
        <f>ROUND(I338*H338,2)</f>
        <v>0</v>
      </c>
      <c r="BL338" s="17" t="s">
        <v>157</v>
      </c>
      <c r="BM338" s="248" t="s">
        <v>616</v>
      </c>
    </row>
    <row r="339" spans="1:65" s="2" customFormat="1" ht="16.5" customHeight="1">
      <c r="A339" s="38"/>
      <c r="B339" s="39"/>
      <c r="C339" s="236" t="s">
        <v>617</v>
      </c>
      <c r="D339" s="236" t="s">
        <v>153</v>
      </c>
      <c r="E339" s="237" t="s">
        <v>618</v>
      </c>
      <c r="F339" s="238" t="s">
        <v>619</v>
      </c>
      <c r="G339" s="239" t="s">
        <v>156</v>
      </c>
      <c r="H339" s="240">
        <v>1</v>
      </c>
      <c r="I339" s="241"/>
      <c r="J339" s="242">
        <f>ROUND(I339*H339,2)</f>
        <v>0</v>
      </c>
      <c r="K339" s="243"/>
      <c r="L339" s="44"/>
      <c r="M339" s="244" t="s">
        <v>1</v>
      </c>
      <c r="N339" s="245" t="s">
        <v>45</v>
      </c>
      <c r="O339" s="91"/>
      <c r="P339" s="246">
        <f>O339*H339</f>
        <v>0</v>
      </c>
      <c r="Q339" s="246">
        <v>0</v>
      </c>
      <c r="R339" s="246">
        <f>Q339*H339</f>
        <v>0</v>
      </c>
      <c r="S339" s="246">
        <v>0</v>
      </c>
      <c r="T339" s="24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8" t="s">
        <v>157</v>
      </c>
      <c r="AT339" s="248" t="s">
        <v>153</v>
      </c>
      <c r="AU339" s="248" t="s">
        <v>158</v>
      </c>
      <c r="AY339" s="17" t="s">
        <v>150</v>
      </c>
      <c r="BE339" s="249">
        <f>IF(N339="základní",J339,0)</f>
        <v>0</v>
      </c>
      <c r="BF339" s="249">
        <f>IF(N339="snížená",J339,0)</f>
        <v>0</v>
      </c>
      <c r="BG339" s="249">
        <f>IF(N339="zákl. přenesená",J339,0)</f>
        <v>0</v>
      </c>
      <c r="BH339" s="249">
        <f>IF(N339="sníž. přenesená",J339,0)</f>
        <v>0</v>
      </c>
      <c r="BI339" s="249">
        <f>IF(N339="nulová",J339,0)</f>
        <v>0</v>
      </c>
      <c r="BJ339" s="17" t="s">
        <v>158</v>
      </c>
      <c r="BK339" s="249">
        <f>ROUND(I339*H339,2)</f>
        <v>0</v>
      </c>
      <c r="BL339" s="17" t="s">
        <v>157</v>
      </c>
      <c r="BM339" s="248" t="s">
        <v>620</v>
      </c>
    </row>
    <row r="340" spans="1:65" s="2" customFormat="1" ht="21.75" customHeight="1">
      <c r="A340" s="38"/>
      <c r="B340" s="39"/>
      <c r="C340" s="236" t="s">
        <v>621</v>
      </c>
      <c r="D340" s="236" t="s">
        <v>153</v>
      </c>
      <c r="E340" s="237" t="s">
        <v>622</v>
      </c>
      <c r="F340" s="238" t="s">
        <v>623</v>
      </c>
      <c r="G340" s="239" t="s">
        <v>268</v>
      </c>
      <c r="H340" s="240">
        <v>1</v>
      </c>
      <c r="I340" s="241"/>
      <c r="J340" s="242">
        <f>ROUND(I340*H340,2)</f>
        <v>0</v>
      </c>
      <c r="K340" s="243"/>
      <c r="L340" s="44"/>
      <c r="M340" s="244" t="s">
        <v>1</v>
      </c>
      <c r="N340" s="245" t="s">
        <v>45</v>
      </c>
      <c r="O340" s="91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8" t="s">
        <v>157</v>
      </c>
      <c r="AT340" s="248" t="s">
        <v>153</v>
      </c>
      <c r="AU340" s="248" t="s">
        <v>158</v>
      </c>
      <c r="AY340" s="17" t="s">
        <v>150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7" t="s">
        <v>158</v>
      </c>
      <c r="BK340" s="249">
        <f>ROUND(I340*H340,2)</f>
        <v>0</v>
      </c>
      <c r="BL340" s="17" t="s">
        <v>157</v>
      </c>
      <c r="BM340" s="248" t="s">
        <v>624</v>
      </c>
    </row>
    <row r="341" spans="1:65" s="2" customFormat="1" ht="21.75" customHeight="1">
      <c r="A341" s="38"/>
      <c r="B341" s="39"/>
      <c r="C341" s="236" t="s">
        <v>625</v>
      </c>
      <c r="D341" s="236" t="s">
        <v>153</v>
      </c>
      <c r="E341" s="237" t="s">
        <v>626</v>
      </c>
      <c r="F341" s="238" t="s">
        <v>627</v>
      </c>
      <c r="G341" s="239" t="s">
        <v>268</v>
      </c>
      <c r="H341" s="240">
        <v>0</v>
      </c>
      <c r="I341" s="241"/>
      <c r="J341" s="242">
        <f>ROUND(I341*H341,2)</f>
        <v>0</v>
      </c>
      <c r="K341" s="243"/>
      <c r="L341" s="44"/>
      <c r="M341" s="244" t="s">
        <v>1</v>
      </c>
      <c r="N341" s="245" t="s">
        <v>45</v>
      </c>
      <c r="O341" s="91"/>
      <c r="P341" s="246">
        <f>O341*H341</f>
        <v>0</v>
      </c>
      <c r="Q341" s="246">
        <v>0</v>
      </c>
      <c r="R341" s="246">
        <f>Q341*H341</f>
        <v>0</v>
      </c>
      <c r="S341" s="246">
        <v>0</v>
      </c>
      <c r="T341" s="247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48" t="s">
        <v>157</v>
      </c>
      <c r="AT341" s="248" t="s">
        <v>153</v>
      </c>
      <c r="AU341" s="248" t="s">
        <v>158</v>
      </c>
      <c r="AY341" s="17" t="s">
        <v>150</v>
      </c>
      <c r="BE341" s="249">
        <f>IF(N341="základní",J341,0)</f>
        <v>0</v>
      </c>
      <c r="BF341" s="249">
        <f>IF(N341="snížená",J341,0)</f>
        <v>0</v>
      </c>
      <c r="BG341" s="249">
        <f>IF(N341="zákl. přenesená",J341,0)</f>
        <v>0</v>
      </c>
      <c r="BH341" s="249">
        <f>IF(N341="sníž. přenesená",J341,0)</f>
        <v>0</v>
      </c>
      <c r="BI341" s="249">
        <f>IF(N341="nulová",J341,0)</f>
        <v>0</v>
      </c>
      <c r="BJ341" s="17" t="s">
        <v>158</v>
      </c>
      <c r="BK341" s="249">
        <f>ROUND(I341*H341,2)</f>
        <v>0</v>
      </c>
      <c r="BL341" s="17" t="s">
        <v>157</v>
      </c>
      <c r="BM341" s="248" t="s">
        <v>628</v>
      </c>
    </row>
    <row r="342" spans="1:65" s="2" customFormat="1" ht="16.5" customHeight="1">
      <c r="A342" s="38"/>
      <c r="B342" s="39"/>
      <c r="C342" s="236" t="s">
        <v>629</v>
      </c>
      <c r="D342" s="236" t="s">
        <v>153</v>
      </c>
      <c r="E342" s="237" t="s">
        <v>630</v>
      </c>
      <c r="F342" s="238" t="s">
        <v>631</v>
      </c>
      <c r="G342" s="239" t="s">
        <v>268</v>
      </c>
      <c r="H342" s="240">
        <v>1</v>
      </c>
      <c r="I342" s="241"/>
      <c r="J342" s="242">
        <f>ROUND(I342*H342,2)</f>
        <v>0</v>
      </c>
      <c r="K342" s="243"/>
      <c r="L342" s="44"/>
      <c r="M342" s="244" t="s">
        <v>1</v>
      </c>
      <c r="N342" s="245" t="s">
        <v>45</v>
      </c>
      <c r="O342" s="91"/>
      <c r="P342" s="246">
        <f>O342*H342</f>
        <v>0</v>
      </c>
      <c r="Q342" s="246">
        <v>0</v>
      </c>
      <c r="R342" s="246">
        <f>Q342*H342</f>
        <v>0</v>
      </c>
      <c r="S342" s="246">
        <v>0</v>
      </c>
      <c r="T342" s="24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8" t="s">
        <v>157</v>
      </c>
      <c r="AT342" s="248" t="s">
        <v>153</v>
      </c>
      <c r="AU342" s="248" t="s">
        <v>158</v>
      </c>
      <c r="AY342" s="17" t="s">
        <v>150</v>
      </c>
      <c r="BE342" s="249">
        <f>IF(N342="základní",J342,0)</f>
        <v>0</v>
      </c>
      <c r="BF342" s="249">
        <f>IF(N342="snížená",J342,0)</f>
        <v>0</v>
      </c>
      <c r="BG342" s="249">
        <f>IF(N342="zákl. přenesená",J342,0)</f>
        <v>0</v>
      </c>
      <c r="BH342" s="249">
        <f>IF(N342="sníž. přenesená",J342,0)</f>
        <v>0</v>
      </c>
      <c r="BI342" s="249">
        <f>IF(N342="nulová",J342,0)</f>
        <v>0</v>
      </c>
      <c r="BJ342" s="17" t="s">
        <v>158</v>
      </c>
      <c r="BK342" s="249">
        <f>ROUND(I342*H342,2)</f>
        <v>0</v>
      </c>
      <c r="BL342" s="17" t="s">
        <v>157</v>
      </c>
      <c r="BM342" s="248" t="s">
        <v>632</v>
      </c>
    </row>
    <row r="343" spans="1:65" s="2" customFormat="1" ht="16.5" customHeight="1">
      <c r="A343" s="38"/>
      <c r="B343" s="39"/>
      <c r="C343" s="236" t="s">
        <v>633</v>
      </c>
      <c r="D343" s="236" t="s">
        <v>153</v>
      </c>
      <c r="E343" s="237" t="s">
        <v>634</v>
      </c>
      <c r="F343" s="238" t="s">
        <v>635</v>
      </c>
      <c r="G343" s="239" t="s">
        <v>156</v>
      </c>
      <c r="H343" s="240">
        <v>3</v>
      </c>
      <c r="I343" s="241"/>
      <c r="J343" s="242">
        <f>ROUND(I343*H343,2)</f>
        <v>0</v>
      </c>
      <c r="K343" s="243"/>
      <c r="L343" s="44"/>
      <c r="M343" s="244" t="s">
        <v>1</v>
      </c>
      <c r="N343" s="245" t="s">
        <v>45</v>
      </c>
      <c r="O343" s="91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157</v>
      </c>
      <c r="AT343" s="248" t="s">
        <v>153</v>
      </c>
      <c r="AU343" s="248" t="s">
        <v>158</v>
      </c>
      <c r="AY343" s="17" t="s">
        <v>150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158</v>
      </c>
      <c r="BK343" s="249">
        <f>ROUND(I343*H343,2)</f>
        <v>0</v>
      </c>
      <c r="BL343" s="17" t="s">
        <v>157</v>
      </c>
      <c r="BM343" s="248" t="s">
        <v>636</v>
      </c>
    </row>
    <row r="344" spans="1:65" s="2" customFormat="1" ht="16.5" customHeight="1">
      <c r="A344" s="38"/>
      <c r="B344" s="39"/>
      <c r="C344" s="236" t="s">
        <v>637</v>
      </c>
      <c r="D344" s="236" t="s">
        <v>153</v>
      </c>
      <c r="E344" s="237" t="s">
        <v>638</v>
      </c>
      <c r="F344" s="238" t="s">
        <v>639</v>
      </c>
      <c r="G344" s="239" t="s">
        <v>268</v>
      </c>
      <c r="H344" s="240">
        <v>1</v>
      </c>
      <c r="I344" s="241"/>
      <c r="J344" s="242">
        <f>ROUND(I344*H344,2)</f>
        <v>0</v>
      </c>
      <c r="K344" s="243"/>
      <c r="L344" s="44"/>
      <c r="M344" s="244" t="s">
        <v>1</v>
      </c>
      <c r="N344" s="245" t="s">
        <v>45</v>
      </c>
      <c r="O344" s="91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8" t="s">
        <v>157</v>
      </c>
      <c r="AT344" s="248" t="s">
        <v>153</v>
      </c>
      <c r="AU344" s="248" t="s">
        <v>158</v>
      </c>
      <c r="AY344" s="17" t="s">
        <v>150</v>
      </c>
      <c r="BE344" s="249">
        <f>IF(N344="základní",J344,0)</f>
        <v>0</v>
      </c>
      <c r="BF344" s="249">
        <f>IF(N344="snížená",J344,0)</f>
        <v>0</v>
      </c>
      <c r="BG344" s="249">
        <f>IF(N344="zákl. přenesená",J344,0)</f>
        <v>0</v>
      </c>
      <c r="BH344" s="249">
        <f>IF(N344="sníž. přenesená",J344,0)</f>
        <v>0</v>
      </c>
      <c r="BI344" s="249">
        <f>IF(N344="nulová",J344,0)</f>
        <v>0</v>
      </c>
      <c r="BJ344" s="17" t="s">
        <v>158</v>
      </c>
      <c r="BK344" s="249">
        <f>ROUND(I344*H344,2)</f>
        <v>0</v>
      </c>
      <c r="BL344" s="17" t="s">
        <v>157</v>
      </c>
      <c r="BM344" s="248" t="s">
        <v>640</v>
      </c>
    </row>
    <row r="345" spans="1:65" s="2" customFormat="1" ht="16.5" customHeight="1">
      <c r="A345" s="38"/>
      <c r="B345" s="39"/>
      <c r="C345" s="236" t="s">
        <v>641</v>
      </c>
      <c r="D345" s="236" t="s">
        <v>153</v>
      </c>
      <c r="E345" s="237" t="s">
        <v>642</v>
      </c>
      <c r="F345" s="238" t="s">
        <v>643</v>
      </c>
      <c r="G345" s="239" t="s">
        <v>156</v>
      </c>
      <c r="H345" s="240">
        <v>1</v>
      </c>
      <c r="I345" s="241"/>
      <c r="J345" s="242">
        <f>ROUND(I345*H345,2)</f>
        <v>0</v>
      </c>
      <c r="K345" s="243"/>
      <c r="L345" s="44"/>
      <c r="M345" s="244" t="s">
        <v>1</v>
      </c>
      <c r="N345" s="245" t="s">
        <v>45</v>
      </c>
      <c r="O345" s="91"/>
      <c r="P345" s="246">
        <f>O345*H345</f>
        <v>0</v>
      </c>
      <c r="Q345" s="246">
        <v>0</v>
      </c>
      <c r="R345" s="246">
        <f>Q345*H345</f>
        <v>0</v>
      </c>
      <c r="S345" s="246">
        <v>0</v>
      </c>
      <c r="T345" s="24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8" t="s">
        <v>157</v>
      </c>
      <c r="AT345" s="248" t="s">
        <v>153</v>
      </c>
      <c r="AU345" s="248" t="s">
        <v>158</v>
      </c>
      <c r="AY345" s="17" t="s">
        <v>150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158</v>
      </c>
      <c r="BK345" s="249">
        <f>ROUND(I345*H345,2)</f>
        <v>0</v>
      </c>
      <c r="BL345" s="17" t="s">
        <v>157</v>
      </c>
      <c r="BM345" s="248" t="s">
        <v>410</v>
      </c>
    </row>
    <row r="346" spans="1:63" s="12" customFormat="1" ht="22.8" customHeight="1">
      <c r="A346" s="12"/>
      <c r="B346" s="220"/>
      <c r="C346" s="221"/>
      <c r="D346" s="222" t="s">
        <v>78</v>
      </c>
      <c r="E346" s="234" t="s">
        <v>327</v>
      </c>
      <c r="F346" s="234" t="s">
        <v>328</v>
      </c>
      <c r="G346" s="221"/>
      <c r="H346" s="221"/>
      <c r="I346" s="224"/>
      <c r="J346" s="235">
        <f>BK346</f>
        <v>0</v>
      </c>
      <c r="K346" s="221"/>
      <c r="L346" s="226"/>
      <c r="M346" s="227"/>
      <c r="N346" s="228"/>
      <c r="O346" s="228"/>
      <c r="P346" s="229">
        <f>SUM(P347:P354)</f>
        <v>0</v>
      </c>
      <c r="Q346" s="228"/>
      <c r="R346" s="229">
        <f>SUM(R347:R354)</f>
        <v>0</v>
      </c>
      <c r="S346" s="228"/>
      <c r="T346" s="230">
        <f>SUM(T347:T354)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1" t="s">
        <v>87</v>
      </c>
      <c r="AT346" s="232" t="s">
        <v>78</v>
      </c>
      <c r="AU346" s="232" t="s">
        <v>87</v>
      </c>
      <c r="AY346" s="231" t="s">
        <v>150</v>
      </c>
      <c r="BK346" s="233">
        <f>SUM(BK347:BK354)</f>
        <v>0</v>
      </c>
    </row>
    <row r="347" spans="1:65" s="2" customFormat="1" ht="21.75" customHeight="1">
      <c r="A347" s="38"/>
      <c r="B347" s="39"/>
      <c r="C347" s="236" t="s">
        <v>644</v>
      </c>
      <c r="D347" s="236" t="s">
        <v>153</v>
      </c>
      <c r="E347" s="237" t="s">
        <v>330</v>
      </c>
      <c r="F347" s="238" t="s">
        <v>331</v>
      </c>
      <c r="G347" s="239" t="s">
        <v>332</v>
      </c>
      <c r="H347" s="240">
        <v>2.129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45</v>
      </c>
      <c r="O347" s="91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157</v>
      </c>
      <c r="AT347" s="248" t="s">
        <v>153</v>
      </c>
      <c r="AU347" s="248" t="s">
        <v>158</v>
      </c>
      <c r="AY347" s="17" t="s">
        <v>150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158</v>
      </c>
      <c r="BK347" s="249">
        <f>ROUND(I347*H347,2)</f>
        <v>0</v>
      </c>
      <c r="BL347" s="17" t="s">
        <v>157</v>
      </c>
      <c r="BM347" s="248" t="s">
        <v>645</v>
      </c>
    </row>
    <row r="348" spans="1:65" s="2" customFormat="1" ht="21.75" customHeight="1">
      <c r="A348" s="38"/>
      <c r="B348" s="39"/>
      <c r="C348" s="236" t="s">
        <v>646</v>
      </c>
      <c r="D348" s="236" t="s">
        <v>153</v>
      </c>
      <c r="E348" s="237" t="s">
        <v>335</v>
      </c>
      <c r="F348" s="238" t="s">
        <v>336</v>
      </c>
      <c r="G348" s="239" t="s">
        <v>332</v>
      </c>
      <c r="H348" s="240">
        <v>2.129</v>
      </c>
      <c r="I348" s="241"/>
      <c r="J348" s="242">
        <f>ROUND(I348*H348,2)</f>
        <v>0</v>
      </c>
      <c r="K348" s="243"/>
      <c r="L348" s="44"/>
      <c r="M348" s="244" t="s">
        <v>1</v>
      </c>
      <c r="N348" s="245" t="s">
        <v>45</v>
      </c>
      <c r="O348" s="91"/>
      <c r="P348" s="246">
        <f>O348*H348</f>
        <v>0</v>
      </c>
      <c r="Q348" s="246">
        <v>0</v>
      </c>
      <c r="R348" s="246">
        <f>Q348*H348</f>
        <v>0</v>
      </c>
      <c r="S348" s="246">
        <v>0</v>
      </c>
      <c r="T348" s="24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8" t="s">
        <v>157</v>
      </c>
      <c r="AT348" s="248" t="s">
        <v>153</v>
      </c>
      <c r="AU348" s="248" t="s">
        <v>158</v>
      </c>
      <c r="AY348" s="17" t="s">
        <v>150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158</v>
      </c>
      <c r="BK348" s="249">
        <f>ROUND(I348*H348,2)</f>
        <v>0</v>
      </c>
      <c r="BL348" s="17" t="s">
        <v>157</v>
      </c>
      <c r="BM348" s="248" t="s">
        <v>647</v>
      </c>
    </row>
    <row r="349" spans="1:65" s="2" customFormat="1" ht="21.75" customHeight="1">
      <c r="A349" s="38"/>
      <c r="B349" s="39"/>
      <c r="C349" s="236" t="s">
        <v>648</v>
      </c>
      <c r="D349" s="236" t="s">
        <v>153</v>
      </c>
      <c r="E349" s="237" t="s">
        <v>339</v>
      </c>
      <c r="F349" s="238" t="s">
        <v>340</v>
      </c>
      <c r="G349" s="239" t="s">
        <v>332</v>
      </c>
      <c r="H349" s="240">
        <v>10.645</v>
      </c>
      <c r="I349" s="241"/>
      <c r="J349" s="242">
        <f>ROUND(I349*H349,2)</f>
        <v>0</v>
      </c>
      <c r="K349" s="243"/>
      <c r="L349" s="44"/>
      <c r="M349" s="244" t="s">
        <v>1</v>
      </c>
      <c r="N349" s="245" t="s">
        <v>45</v>
      </c>
      <c r="O349" s="91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8" t="s">
        <v>157</v>
      </c>
      <c r="AT349" s="248" t="s">
        <v>153</v>
      </c>
      <c r="AU349" s="248" t="s">
        <v>158</v>
      </c>
      <c r="AY349" s="17" t="s">
        <v>150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17" t="s">
        <v>158</v>
      </c>
      <c r="BK349" s="249">
        <f>ROUND(I349*H349,2)</f>
        <v>0</v>
      </c>
      <c r="BL349" s="17" t="s">
        <v>157</v>
      </c>
      <c r="BM349" s="248" t="s">
        <v>649</v>
      </c>
    </row>
    <row r="350" spans="1:51" s="14" customFormat="1" ht="12">
      <c r="A350" s="14"/>
      <c r="B350" s="261"/>
      <c r="C350" s="262"/>
      <c r="D350" s="252" t="s">
        <v>160</v>
      </c>
      <c r="E350" s="262"/>
      <c r="F350" s="264" t="s">
        <v>650</v>
      </c>
      <c r="G350" s="262"/>
      <c r="H350" s="265">
        <v>10.645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1" t="s">
        <v>160</v>
      </c>
      <c r="AU350" s="271" t="s">
        <v>158</v>
      </c>
      <c r="AV350" s="14" t="s">
        <v>158</v>
      </c>
      <c r="AW350" s="14" t="s">
        <v>4</v>
      </c>
      <c r="AX350" s="14" t="s">
        <v>87</v>
      </c>
      <c r="AY350" s="271" t="s">
        <v>150</v>
      </c>
    </row>
    <row r="351" spans="1:65" s="2" customFormat="1" ht="21.75" customHeight="1">
      <c r="A351" s="38"/>
      <c r="B351" s="39"/>
      <c r="C351" s="236" t="s">
        <v>651</v>
      </c>
      <c r="D351" s="236" t="s">
        <v>153</v>
      </c>
      <c r="E351" s="237" t="s">
        <v>344</v>
      </c>
      <c r="F351" s="238" t="s">
        <v>345</v>
      </c>
      <c r="G351" s="239" t="s">
        <v>332</v>
      </c>
      <c r="H351" s="240">
        <v>1.7</v>
      </c>
      <c r="I351" s="241"/>
      <c r="J351" s="242">
        <f>ROUND(I351*H351,2)</f>
        <v>0</v>
      </c>
      <c r="K351" s="243"/>
      <c r="L351" s="44"/>
      <c r="M351" s="244" t="s">
        <v>1</v>
      </c>
      <c r="N351" s="245" t="s">
        <v>45</v>
      </c>
      <c r="O351" s="91"/>
      <c r="P351" s="246">
        <f>O351*H351</f>
        <v>0</v>
      </c>
      <c r="Q351" s="246">
        <v>0</v>
      </c>
      <c r="R351" s="246">
        <f>Q351*H351</f>
        <v>0</v>
      </c>
      <c r="S351" s="246">
        <v>0</v>
      </c>
      <c r="T351" s="24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8" t="s">
        <v>157</v>
      </c>
      <c r="AT351" s="248" t="s">
        <v>153</v>
      </c>
      <c r="AU351" s="248" t="s">
        <v>158</v>
      </c>
      <c r="AY351" s="17" t="s">
        <v>150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17" t="s">
        <v>158</v>
      </c>
      <c r="BK351" s="249">
        <f>ROUND(I351*H351,2)</f>
        <v>0</v>
      </c>
      <c r="BL351" s="17" t="s">
        <v>157</v>
      </c>
      <c r="BM351" s="248" t="s">
        <v>652</v>
      </c>
    </row>
    <row r="352" spans="1:65" s="2" customFormat="1" ht="21.75" customHeight="1">
      <c r="A352" s="38"/>
      <c r="B352" s="39"/>
      <c r="C352" s="236" t="s">
        <v>653</v>
      </c>
      <c r="D352" s="236" t="s">
        <v>153</v>
      </c>
      <c r="E352" s="237" t="s">
        <v>348</v>
      </c>
      <c r="F352" s="238" t="s">
        <v>349</v>
      </c>
      <c r="G352" s="239" t="s">
        <v>332</v>
      </c>
      <c r="H352" s="240">
        <v>0.08</v>
      </c>
      <c r="I352" s="241"/>
      <c r="J352" s="242">
        <f>ROUND(I352*H352,2)</f>
        <v>0</v>
      </c>
      <c r="K352" s="243"/>
      <c r="L352" s="44"/>
      <c r="M352" s="244" t="s">
        <v>1</v>
      </c>
      <c r="N352" s="245" t="s">
        <v>45</v>
      </c>
      <c r="O352" s="91"/>
      <c r="P352" s="246">
        <f>O352*H352</f>
        <v>0</v>
      </c>
      <c r="Q352" s="246">
        <v>0</v>
      </c>
      <c r="R352" s="246">
        <f>Q352*H352</f>
        <v>0</v>
      </c>
      <c r="S352" s="246">
        <v>0</v>
      </c>
      <c r="T352" s="247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8" t="s">
        <v>157</v>
      </c>
      <c r="AT352" s="248" t="s">
        <v>153</v>
      </c>
      <c r="AU352" s="248" t="s">
        <v>158</v>
      </c>
      <c r="AY352" s="17" t="s">
        <v>150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158</v>
      </c>
      <c r="BK352" s="249">
        <f>ROUND(I352*H352,2)</f>
        <v>0</v>
      </c>
      <c r="BL352" s="17" t="s">
        <v>157</v>
      </c>
      <c r="BM352" s="248" t="s">
        <v>654</v>
      </c>
    </row>
    <row r="353" spans="1:65" s="2" customFormat="1" ht="21.75" customHeight="1">
      <c r="A353" s="38"/>
      <c r="B353" s="39"/>
      <c r="C353" s="236" t="s">
        <v>655</v>
      </c>
      <c r="D353" s="236" t="s">
        <v>153</v>
      </c>
      <c r="E353" s="237" t="s">
        <v>352</v>
      </c>
      <c r="F353" s="238" t="s">
        <v>353</v>
      </c>
      <c r="G353" s="239" t="s">
        <v>332</v>
      </c>
      <c r="H353" s="240">
        <v>0.349</v>
      </c>
      <c r="I353" s="241"/>
      <c r="J353" s="242">
        <f>ROUND(I353*H353,2)</f>
        <v>0</v>
      </c>
      <c r="K353" s="243"/>
      <c r="L353" s="44"/>
      <c r="M353" s="244" t="s">
        <v>1</v>
      </c>
      <c r="N353" s="245" t="s">
        <v>45</v>
      </c>
      <c r="O353" s="91"/>
      <c r="P353" s="246">
        <f>O353*H353</f>
        <v>0</v>
      </c>
      <c r="Q353" s="246">
        <v>0</v>
      </c>
      <c r="R353" s="246">
        <f>Q353*H353</f>
        <v>0</v>
      </c>
      <c r="S353" s="246">
        <v>0</v>
      </c>
      <c r="T353" s="24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8" t="s">
        <v>157</v>
      </c>
      <c r="AT353" s="248" t="s">
        <v>153</v>
      </c>
      <c r="AU353" s="248" t="s">
        <v>158</v>
      </c>
      <c r="AY353" s="17" t="s">
        <v>150</v>
      </c>
      <c r="BE353" s="249">
        <f>IF(N353="základní",J353,0)</f>
        <v>0</v>
      </c>
      <c r="BF353" s="249">
        <f>IF(N353="snížená",J353,0)</f>
        <v>0</v>
      </c>
      <c r="BG353" s="249">
        <f>IF(N353="zákl. přenesená",J353,0)</f>
        <v>0</v>
      </c>
      <c r="BH353" s="249">
        <f>IF(N353="sníž. přenesená",J353,0)</f>
        <v>0</v>
      </c>
      <c r="BI353" s="249">
        <f>IF(N353="nulová",J353,0)</f>
        <v>0</v>
      </c>
      <c r="BJ353" s="17" t="s">
        <v>158</v>
      </c>
      <c r="BK353" s="249">
        <f>ROUND(I353*H353,2)</f>
        <v>0</v>
      </c>
      <c r="BL353" s="17" t="s">
        <v>157</v>
      </c>
      <c r="BM353" s="248" t="s">
        <v>656</v>
      </c>
    </row>
    <row r="354" spans="1:51" s="14" customFormat="1" ht="12">
      <c r="A354" s="14"/>
      <c r="B354" s="261"/>
      <c r="C354" s="262"/>
      <c r="D354" s="252" t="s">
        <v>160</v>
      </c>
      <c r="E354" s="263" t="s">
        <v>1</v>
      </c>
      <c r="F354" s="264" t="s">
        <v>657</v>
      </c>
      <c r="G354" s="262"/>
      <c r="H354" s="265">
        <v>0.349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1" t="s">
        <v>160</v>
      </c>
      <c r="AU354" s="271" t="s">
        <v>158</v>
      </c>
      <c r="AV354" s="14" t="s">
        <v>158</v>
      </c>
      <c r="AW354" s="14" t="s">
        <v>35</v>
      </c>
      <c r="AX354" s="14" t="s">
        <v>87</v>
      </c>
      <c r="AY354" s="271" t="s">
        <v>150</v>
      </c>
    </row>
    <row r="355" spans="1:63" s="12" customFormat="1" ht="22.8" customHeight="1">
      <c r="A355" s="12"/>
      <c r="B355" s="220"/>
      <c r="C355" s="221"/>
      <c r="D355" s="222" t="s">
        <v>78</v>
      </c>
      <c r="E355" s="234" t="s">
        <v>356</v>
      </c>
      <c r="F355" s="234" t="s">
        <v>357</v>
      </c>
      <c r="G355" s="221"/>
      <c r="H355" s="221"/>
      <c r="I355" s="224"/>
      <c r="J355" s="235">
        <f>BK355</f>
        <v>0</v>
      </c>
      <c r="K355" s="221"/>
      <c r="L355" s="226"/>
      <c r="M355" s="227"/>
      <c r="N355" s="228"/>
      <c r="O355" s="228"/>
      <c r="P355" s="229">
        <f>P356</f>
        <v>0</v>
      </c>
      <c r="Q355" s="228"/>
      <c r="R355" s="229">
        <f>R356</f>
        <v>0</v>
      </c>
      <c r="S355" s="228"/>
      <c r="T355" s="230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31" t="s">
        <v>87</v>
      </c>
      <c r="AT355" s="232" t="s">
        <v>78</v>
      </c>
      <c r="AU355" s="232" t="s">
        <v>87</v>
      </c>
      <c r="AY355" s="231" t="s">
        <v>150</v>
      </c>
      <c r="BK355" s="233">
        <f>BK356</f>
        <v>0</v>
      </c>
    </row>
    <row r="356" spans="1:65" s="2" customFormat="1" ht="16.5" customHeight="1">
      <c r="A356" s="38"/>
      <c r="B356" s="39"/>
      <c r="C356" s="236" t="s">
        <v>658</v>
      </c>
      <c r="D356" s="236" t="s">
        <v>153</v>
      </c>
      <c r="E356" s="237" t="s">
        <v>359</v>
      </c>
      <c r="F356" s="238" t="s">
        <v>360</v>
      </c>
      <c r="G356" s="239" t="s">
        <v>332</v>
      </c>
      <c r="H356" s="240">
        <v>11.683</v>
      </c>
      <c r="I356" s="241"/>
      <c r="J356" s="242">
        <f>ROUND(I356*H356,2)</f>
        <v>0</v>
      </c>
      <c r="K356" s="243"/>
      <c r="L356" s="44"/>
      <c r="M356" s="244" t="s">
        <v>1</v>
      </c>
      <c r="N356" s="245" t="s">
        <v>45</v>
      </c>
      <c r="O356" s="91"/>
      <c r="P356" s="246">
        <f>O356*H356</f>
        <v>0</v>
      </c>
      <c r="Q356" s="246">
        <v>0</v>
      </c>
      <c r="R356" s="246">
        <f>Q356*H356</f>
        <v>0</v>
      </c>
      <c r="S356" s="246">
        <v>0</v>
      </c>
      <c r="T356" s="24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8" t="s">
        <v>157</v>
      </c>
      <c r="AT356" s="248" t="s">
        <v>153</v>
      </c>
      <c r="AU356" s="248" t="s">
        <v>158</v>
      </c>
      <c r="AY356" s="17" t="s">
        <v>150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158</v>
      </c>
      <c r="BK356" s="249">
        <f>ROUND(I356*H356,2)</f>
        <v>0</v>
      </c>
      <c r="BL356" s="17" t="s">
        <v>157</v>
      </c>
      <c r="BM356" s="248" t="s">
        <v>659</v>
      </c>
    </row>
    <row r="357" spans="1:63" s="12" customFormat="1" ht="25.9" customHeight="1">
      <c r="A357" s="12"/>
      <c r="B357" s="220"/>
      <c r="C357" s="221"/>
      <c r="D357" s="222" t="s">
        <v>78</v>
      </c>
      <c r="E357" s="223" t="s">
        <v>362</v>
      </c>
      <c r="F357" s="223" t="s">
        <v>363</v>
      </c>
      <c r="G357" s="221"/>
      <c r="H357" s="221"/>
      <c r="I357" s="224"/>
      <c r="J357" s="225">
        <f>BK357</f>
        <v>0</v>
      </c>
      <c r="K357" s="221"/>
      <c r="L357" s="226"/>
      <c r="M357" s="227"/>
      <c r="N357" s="228"/>
      <c r="O357" s="228"/>
      <c r="P357" s="229">
        <f>P358+P360+P364+P398+P406+P429</f>
        <v>0</v>
      </c>
      <c r="Q357" s="228"/>
      <c r="R357" s="229">
        <f>R358+R360+R364+R398+R406+R429</f>
        <v>1.73437936</v>
      </c>
      <c r="S357" s="228"/>
      <c r="T357" s="230">
        <f>T358+T360+T364+T398+T406+T429</f>
        <v>0.33064720000000003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31" t="s">
        <v>158</v>
      </c>
      <c r="AT357" s="232" t="s">
        <v>78</v>
      </c>
      <c r="AU357" s="232" t="s">
        <v>79</v>
      </c>
      <c r="AY357" s="231" t="s">
        <v>150</v>
      </c>
      <c r="BK357" s="233">
        <f>BK358+BK360+BK364+BK398+BK406+BK429</f>
        <v>0</v>
      </c>
    </row>
    <row r="358" spans="1:63" s="12" customFormat="1" ht="22.8" customHeight="1">
      <c r="A358" s="12"/>
      <c r="B358" s="220"/>
      <c r="C358" s="221"/>
      <c r="D358" s="222" t="s">
        <v>78</v>
      </c>
      <c r="E358" s="234" t="s">
        <v>660</v>
      </c>
      <c r="F358" s="234" t="s">
        <v>661</v>
      </c>
      <c r="G358" s="221"/>
      <c r="H358" s="221"/>
      <c r="I358" s="224"/>
      <c r="J358" s="235">
        <f>BK358</f>
        <v>0</v>
      </c>
      <c r="K358" s="221"/>
      <c r="L358" s="226"/>
      <c r="M358" s="227"/>
      <c r="N358" s="228"/>
      <c r="O358" s="228"/>
      <c r="P358" s="229">
        <f>P359</f>
        <v>0</v>
      </c>
      <c r="Q358" s="228"/>
      <c r="R358" s="229">
        <f>R359</f>
        <v>0</v>
      </c>
      <c r="S358" s="228"/>
      <c r="T358" s="230">
        <f>T359</f>
        <v>0.01933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31" t="s">
        <v>158</v>
      </c>
      <c r="AT358" s="232" t="s">
        <v>78</v>
      </c>
      <c r="AU358" s="232" t="s">
        <v>87</v>
      </c>
      <c r="AY358" s="231" t="s">
        <v>150</v>
      </c>
      <c r="BK358" s="233">
        <f>BK359</f>
        <v>0</v>
      </c>
    </row>
    <row r="359" spans="1:65" s="2" customFormat="1" ht="16.5" customHeight="1">
      <c r="A359" s="38"/>
      <c r="B359" s="39"/>
      <c r="C359" s="236" t="s">
        <v>662</v>
      </c>
      <c r="D359" s="236" t="s">
        <v>153</v>
      </c>
      <c r="E359" s="237" t="s">
        <v>663</v>
      </c>
      <c r="F359" s="238" t="s">
        <v>664</v>
      </c>
      <c r="G359" s="239" t="s">
        <v>268</v>
      </c>
      <c r="H359" s="240">
        <v>1</v>
      </c>
      <c r="I359" s="241"/>
      <c r="J359" s="242">
        <f>ROUND(I359*H359,2)</f>
        <v>0</v>
      </c>
      <c r="K359" s="243"/>
      <c r="L359" s="44"/>
      <c r="M359" s="244" t="s">
        <v>1</v>
      </c>
      <c r="N359" s="245" t="s">
        <v>45</v>
      </c>
      <c r="O359" s="91"/>
      <c r="P359" s="246">
        <f>O359*H359</f>
        <v>0</v>
      </c>
      <c r="Q359" s="246">
        <v>0</v>
      </c>
      <c r="R359" s="246">
        <f>Q359*H359</f>
        <v>0</v>
      </c>
      <c r="S359" s="246">
        <v>0.01933</v>
      </c>
      <c r="T359" s="247">
        <f>S359*H359</f>
        <v>0.01933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8" t="s">
        <v>273</v>
      </c>
      <c r="AT359" s="248" t="s">
        <v>153</v>
      </c>
      <c r="AU359" s="248" t="s">
        <v>158</v>
      </c>
      <c r="AY359" s="17" t="s">
        <v>150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158</v>
      </c>
      <c r="BK359" s="249">
        <f>ROUND(I359*H359,2)</f>
        <v>0</v>
      </c>
      <c r="BL359" s="17" t="s">
        <v>273</v>
      </c>
      <c r="BM359" s="248" t="s">
        <v>665</v>
      </c>
    </row>
    <row r="360" spans="1:63" s="12" customFormat="1" ht="22.8" customHeight="1">
      <c r="A360" s="12"/>
      <c r="B360" s="220"/>
      <c r="C360" s="221"/>
      <c r="D360" s="222" t="s">
        <v>78</v>
      </c>
      <c r="E360" s="234" t="s">
        <v>364</v>
      </c>
      <c r="F360" s="234" t="s">
        <v>365</v>
      </c>
      <c r="G360" s="221"/>
      <c r="H360" s="221"/>
      <c r="I360" s="224"/>
      <c r="J360" s="235">
        <f>BK360</f>
        <v>0</v>
      </c>
      <c r="K360" s="221"/>
      <c r="L360" s="226"/>
      <c r="M360" s="227"/>
      <c r="N360" s="228"/>
      <c r="O360" s="228"/>
      <c r="P360" s="229">
        <f>SUM(P361:P363)</f>
        <v>0</v>
      </c>
      <c r="Q360" s="228"/>
      <c r="R360" s="229">
        <f>SUM(R361:R363)</f>
        <v>0</v>
      </c>
      <c r="S360" s="228"/>
      <c r="T360" s="230">
        <f>SUM(T361:T363)</f>
        <v>0.07416199999999999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31" t="s">
        <v>158</v>
      </c>
      <c r="AT360" s="232" t="s">
        <v>78</v>
      </c>
      <c r="AU360" s="232" t="s">
        <v>87</v>
      </c>
      <c r="AY360" s="231" t="s">
        <v>150</v>
      </c>
      <c r="BK360" s="233">
        <f>SUM(BK361:BK363)</f>
        <v>0</v>
      </c>
    </row>
    <row r="361" spans="1:65" s="2" customFormat="1" ht="16.5" customHeight="1">
      <c r="A361" s="38"/>
      <c r="B361" s="39"/>
      <c r="C361" s="236" t="s">
        <v>666</v>
      </c>
      <c r="D361" s="236" t="s">
        <v>153</v>
      </c>
      <c r="E361" s="237" t="s">
        <v>367</v>
      </c>
      <c r="F361" s="238" t="s">
        <v>368</v>
      </c>
      <c r="G361" s="239" t="s">
        <v>169</v>
      </c>
      <c r="H361" s="240">
        <v>3.371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45</v>
      </c>
      <c r="O361" s="91"/>
      <c r="P361" s="246">
        <f>O361*H361</f>
        <v>0</v>
      </c>
      <c r="Q361" s="246">
        <v>0</v>
      </c>
      <c r="R361" s="246">
        <f>Q361*H361</f>
        <v>0</v>
      </c>
      <c r="S361" s="246">
        <v>0.022</v>
      </c>
      <c r="T361" s="247">
        <f>S361*H361</f>
        <v>0.07416199999999999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273</v>
      </c>
      <c r="AT361" s="248" t="s">
        <v>153</v>
      </c>
      <c r="AU361" s="248" t="s">
        <v>158</v>
      </c>
      <c r="AY361" s="17" t="s">
        <v>150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7" t="s">
        <v>158</v>
      </c>
      <c r="BK361" s="249">
        <f>ROUND(I361*H361,2)</f>
        <v>0</v>
      </c>
      <c r="BL361" s="17" t="s">
        <v>273</v>
      </c>
      <c r="BM361" s="248" t="s">
        <v>667</v>
      </c>
    </row>
    <row r="362" spans="1:51" s="13" customFormat="1" ht="12">
      <c r="A362" s="13"/>
      <c r="B362" s="250"/>
      <c r="C362" s="251"/>
      <c r="D362" s="252" t="s">
        <v>160</v>
      </c>
      <c r="E362" s="253" t="s">
        <v>1</v>
      </c>
      <c r="F362" s="254" t="s">
        <v>468</v>
      </c>
      <c r="G362" s="251"/>
      <c r="H362" s="253" t="s">
        <v>1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160</v>
      </c>
      <c r="AU362" s="260" t="s">
        <v>158</v>
      </c>
      <c r="AV362" s="13" t="s">
        <v>87</v>
      </c>
      <c r="AW362" s="13" t="s">
        <v>35</v>
      </c>
      <c r="AX362" s="13" t="s">
        <v>79</v>
      </c>
      <c r="AY362" s="260" t="s">
        <v>150</v>
      </c>
    </row>
    <row r="363" spans="1:51" s="14" customFormat="1" ht="12">
      <c r="A363" s="14"/>
      <c r="B363" s="261"/>
      <c r="C363" s="262"/>
      <c r="D363" s="252" t="s">
        <v>160</v>
      </c>
      <c r="E363" s="263" t="s">
        <v>1</v>
      </c>
      <c r="F363" s="264" t="s">
        <v>668</v>
      </c>
      <c r="G363" s="262"/>
      <c r="H363" s="265">
        <v>3.371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1" t="s">
        <v>160</v>
      </c>
      <c r="AU363" s="271" t="s">
        <v>158</v>
      </c>
      <c r="AV363" s="14" t="s">
        <v>158</v>
      </c>
      <c r="AW363" s="14" t="s">
        <v>35</v>
      </c>
      <c r="AX363" s="14" t="s">
        <v>87</v>
      </c>
      <c r="AY363" s="271" t="s">
        <v>150</v>
      </c>
    </row>
    <row r="364" spans="1:63" s="12" customFormat="1" ht="22.8" customHeight="1">
      <c r="A364" s="12"/>
      <c r="B364" s="220"/>
      <c r="C364" s="221"/>
      <c r="D364" s="222" t="s">
        <v>78</v>
      </c>
      <c r="E364" s="234" t="s">
        <v>669</v>
      </c>
      <c r="F364" s="234" t="s">
        <v>670</v>
      </c>
      <c r="G364" s="221"/>
      <c r="H364" s="221"/>
      <c r="I364" s="224"/>
      <c r="J364" s="235">
        <f>BK364</f>
        <v>0</v>
      </c>
      <c r="K364" s="221"/>
      <c r="L364" s="226"/>
      <c r="M364" s="227"/>
      <c r="N364" s="228"/>
      <c r="O364" s="228"/>
      <c r="P364" s="229">
        <f>SUM(P365:P397)</f>
        <v>0</v>
      </c>
      <c r="Q364" s="228"/>
      <c r="R364" s="229">
        <f>SUM(R365:R397)</f>
        <v>0.4165131</v>
      </c>
      <c r="S364" s="228"/>
      <c r="T364" s="230">
        <f>SUM(T365:T397)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31" t="s">
        <v>158</v>
      </c>
      <c r="AT364" s="232" t="s">
        <v>78</v>
      </c>
      <c r="AU364" s="232" t="s">
        <v>87</v>
      </c>
      <c r="AY364" s="231" t="s">
        <v>150</v>
      </c>
      <c r="BK364" s="233">
        <f>SUM(BK365:BK397)</f>
        <v>0</v>
      </c>
    </row>
    <row r="365" spans="1:65" s="2" customFormat="1" ht="16.5" customHeight="1">
      <c r="A365" s="38"/>
      <c r="B365" s="39"/>
      <c r="C365" s="236" t="s">
        <v>671</v>
      </c>
      <c r="D365" s="236" t="s">
        <v>153</v>
      </c>
      <c r="E365" s="237" t="s">
        <v>672</v>
      </c>
      <c r="F365" s="238" t="s">
        <v>673</v>
      </c>
      <c r="G365" s="239" t="s">
        <v>169</v>
      </c>
      <c r="H365" s="240">
        <v>13.9</v>
      </c>
      <c r="I365" s="241"/>
      <c r="J365" s="242">
        <f>ROUND(I365*H365,2)</f>
        <v>0</v>
      </c>
      <c r="K365" s="243"/>
      <c r="L365" s="44"/>
      <c r="M365" s="244" t="s">
        <v>1</v>
      </c>
      <c r="N365" s="245" t="s">
        <v>45</v>
      </c>
      <c r="O365" s="91"/>
      <c r="P365" s="246">
        <f>O365*H365</f>
        <v>0</v>
      </c>
      <c r="Q365" s="246">
        <v>0</v>
      </c>
      <c r="R365" s="246">
        <f>Q365*H365</f>
        <v>0</v>
      </c>
      <c r="S365" s="246">
        <v>0</v>
      </c>
      <c r="T365" s="24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8" t="s">
        <v>273</v>
      </c>
      <c r="AT365" s="248" t="s">
        <v>153</v>
      </c>
      <c r="AU365" s="248" t="s">
        <v>158</v>
      </c>
      <c r="AY365" s="17" t="s">
        <v>150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17" t="s">
        <v>158</v>
      </c>
      <c r="BK365" s="249">
        <f>ROUND(I365*H365,2)</f>
        <v>0</v>
      </c>
      <c r="BL365" s="17" t="s">
        <v>273</v>
      </c>
      <c r="BM365" s="248" t="s">
        <v>674</v>
      </c>
    </row>
    <row r="366" spans="1:65" s="2" customFormat="1" ht="16.5" customHeight="1">
      <c r="A366" s="38"/>
      <c r="B366" s="39"/>
      <c r="C366" s="236" t="s">
        <v>675</v>
      </c>
      <c r="D366" s="236" t="s">
        <v>153</v>
      </c>
      <c r="E366" s="237" t="s">
        <v>676</v>
      </c>
      <c r="F366" s="238" t="s">
        <v>677</v>
      </c>
      <c r="G366" s="239" t="s">
        <v>678</v>
      </c>
      <c r="H366" s="240">
        <v>3.9</v>
      </c>
      <c r="I366" s="241"/>
      <c r="J366" s="242">
        <f>ROUND(I366*H366,2)</f>
        <v>0</v>
      </c>
      <c r="K366" s="243"/>
      <c r="L366" s="44"/>
      <c r="M366" s="244" t="s">
        <v>1</v>
      </c>
      <c r="N366" s="245" t="s">
        <v>45</v>
      </c>
      <c r="O366" s="91"/>
      <c r="P366" s="246">
        <f>O366*H366</f>
        <v>0</v>
      </c>
      <c r="Q366" s="246">
        <v>0</v>
      </c>
      <c r="R366" s="246">
        <f>Q366*H366</f>
        <v>0</v>
      </c>
      <c r="S366" s="246">
        <v>0</v>
      </c>
      <c r="T366" s="24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8" t="s">
        <v>273</v>
      </c>
      <c r="AT366" s="248" t="s">
        <v>153</v>
      </c>
      <c r="AU366" s="248" t="s">
        <v>158</v>
      </c>
      <c r="AY366" s="17" t="s">
        <v>150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158</v>
      </c>
      <c r="BK366" s="249">
        <f>ROUND(I366*H366,2)</f>
        <v>0</v>
      </c>
      <c r="BL366" s="17" t="s">
        <v>273</v>
      </c>
      <c r="BM366" s="248" t="s">
        <v>679</v>
      </c>
    </row>
    <row r="367" spans="1:65" s="2" customFormat="1" ht="21.75" customHeight="1">
      <c r="A367" s="38"/>
      <c r="B367" s="39"/>
      <c r="C367" s="236" t="s">
        <v>680</v>
      </c>
      <c r="D367" s="236" t="s">
        <v>153</v>
      </c>
      <c r="E367" s="237" t="s">
        <v>681</v>
      </c>
      <c r="F367" s="238" t="s">
        <v>682</v>
      </c>
      <c r="G367" s="239" t="s">
        <v>226</v>
      </c>
      <c r="H367" s="240">
        <v>7.55</v>
      </c>
      <c r="I367" s="241"/>
      <c r="J367" s="242">
        <f>ROUND(I367*H367,2)</f>
        <v>0</v>
      </c>
      <c r="K367" s="243"/>
      <c r="L367" s="44"/>
      <c r="M367" s="244" t="s">
        <v>1</v>
      </c>
      <c r="N367" s="245" t="s">
        <v>45</v>
      </c>
      <c r="O367" s="91"/>
      <c r="P367" s="246">
        <f>O367*H367</f>
        <v>0</v>
      </c>
      <c r="Q367" s="246">
        <v>0.00028</v>
      </c>
      <c r="R367" s="246">
        <f>Q367*H367</f>
        <v>0.0021139999999999996</v>
      </c>
      <c r="S367" s="246">
        <v>0</v>
      </c>
      <c r="T367" s="24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8" t="s">
        <v>273</v>
      </c>
      <c r="AT367" s="248" t="s">
        <v>153</v>
      </c>
      <c r="AU367" s="248" t="s">
        <v>158</v>
      </c>
      <c r="AY367" s="17" t="s">
        <v>150</v>
      </c>
      <c r="BE367" s="249">
        <f>IF(N367="základní",J367,0)</f>
        <v>0</v>
      </c>
      <c r="BF367" s="249">
        <f>IF(N367="snížená",J367,0)</f>
        <v>0</v>
      </c>
      <c r="BG367" s="249">
        <f>IF(N367="zákl. přenesená",J367,0)</f>
        <v>0</v>
      </c>
      <c r="BH367" s="249">
        <f>IF(N367="sníž. přenesená",J367,0)</f>
        <v>0</v>
      </c>
      <c r="BI367" s="249">
        <f>IF(N367="nulová",J367,0)</f>
        <v>0</v>
      </c>
      <c r="BJ367" s="17" t="s">
        <v>158</v>
      </c>
      <c r="BK367" s="249">
        <f>ROUND(I367*H367,2)</f>
        <v>0</v>
      </c>
      <c r="BL367" s="17" t="s">
        <v>273</v>
      </c>
      <c r="BM367" s="248" t="s">
        <v>683</v>
      </c>
    </row>
    <row r="368" spans="1:51" s="14" customFormat="1" ht="12">
      <c r="A368" s="14"/>
      <c r="B368" s="261"/>
      <c r="C368" s="262"/>
      <c r="D368" s="252" t="s">
        <v>160</v>
      </c>
      <c r="E368" s="263" t="s">
        <v>1</v>
      </c>
      <c r="F368" s="264" t="s">
        <v>684</v>
      </c>
      <c r="G368" s="262"/>
      <c r="H368" s="265">
        <v>7.55</v>
      </c>
      <c r="I368" s="266"/>
      <c r="J368" s="262"/>
      <c r="K368" s="262"/>
      <c r="L368" s="267"/>
      <c r="M368" s="268"/>
      <c r="N368" s="269"/>
      <c r="O368" s="269"/>
      <c r="P368" s="269"/>
      <c r="Q368" s="269"/>
      <c r="R368" s="269"/>
      <c r="S368" s="269"/>
      <c r="T368" s="27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1" t="s">
        <v>160</v>
      </c>
      <c r="AU368" s="271" t="s">
        <v>158</v>
      </c>
      <c r="AV368" s="14" t="s">
        <v>158</v>
      </c>
      <c r="AW368" s="14" t="s">
        <v>35</v>
      </c>
      <c r="AX368" s="14" t="s">
        <v>87</v>
      </c>
      <c r="AY368" s="271" t="s">
        <v>150</v>
      </c>
    </row>
    <row r="369" spans="1:65" s="2" customFormat="1" ht="21.75" customHeight="1">
      <c r="A369" s="38"/>
      <c r="B369" s="39"/>
      <c r="C369" s="236" t="s">
        <v>685</v>
      </c>
      <c r="D369" s="236" t="s">
        <v>153</v>
      </c>
      <c r="E369" s="237" t="s">
        <v>686</v>
      </c>
      <c r="F369" s="238" t="s">
        <v>687</v>
      </c>
      <c r="G369" s="239" t="s">
        <v>169</v>
      </c>
      <c r="H369" s="240">
        <v>13.9</v>
      </c>
      <c r="I369" s="241"/>
      <c r="J369" s="242">
        <f>ROUND(I369*H369,2)</f>
        <v>0</v>
      </c>
      <c r="K369" s="243"/>
      <c r="L369" s="44"/>
      <c r="M369" s="244" t="s">
        <v>1</v>
      </c>
      <c r="N369" s="245" t="s">
        <v>45</v>
      </c>
      <c r="O369" s="91"/>
      <c r="P369" s="246">
        <f>O369*H369</f>
        <v>0</v>
      </c>
      <c r="Q369" s="246">
        <v>0.00367</v>
      </c>
      <c r="R369" s="246">
        <f>Q369*H369</f>
        <v>0.051013</v>
      </c>
      <c r="S369" s="246">
        <v>0</v>
      </c>
      <c r="T369" s="247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8" t="s">
        <v>273</v>
      </c>
      <c r="AT369" s="248" t="s">
        <v>153</v>
      </c>
      <c r="AU369" s="248" t="s">
        <v>158</v>
      </c>
      <c r="AY369" s="17" t="s">
        <v>150</v>
      </c>
      <c r="BE369" s="249">
        <f>IF(N369="základní",J369,0)</f>
        <v>0</v>
      </c>
      <c r="BF369" s="249">
        <f>IF(N369="snížená",J369,0)</f>
        <v>0</v>
      </c>
      <c r="BG369" s="249">
        <f>IF(N369="zákl. přenesená",J369,0)</f>
        <v>0</v>
      </c>
      <c r="BH369" s="249">
        <f>IF(N369="sníž. přenesená",J369,0)</f>
        <v>0</v>
      </c>
      <c r="BI369" s="249">
        <f>IF(N369="nulová",J369,0)</f>
        <v>0</v>
      </c>
      <c r="BJ369" s="17" t="s">
        <v>158</v>
      </c>
      <c r="BK369" s="249">
        <f>ROUND(I369*H369,2)</f>
        <v>0</v>
      </c>
      <c r="BL369" s="17" t="s">
        <v>273</v>
      </c>
      <c r="BM369" s="248" t="s">
        <v>688</v>
      </c>
    </row>
    <row r="370" spans="1:51" s="13" customFormat="1" ht="12">
      <c r="A370" s="13"/>
      <c r="B370" s="250"/>
      <c r="C370" s="251"/>
      <c r="D370" s="252" t="s">
        <v>160</v>
      </c>
      <c r="E370" s="253" t="s">
        <v>1</v>
      </c>
      <c r="F370" s="254" t="s">
        <v>442</v>
      </c>
      <c r="G370" s="251"/>
      <c r="H370" s="253" t="s">
        <v>1</v>
      </c>
      <c r="I370" s="255"/>
      <c r="J370" s="251"/>
      <c r="K370" s="251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160</v>
      </c>
      <c r="AU370" s="260" t="s">
        <v>158</v>
      </c>
      <c r="AV370" s="13" t="s">
        <v>87</v>
      </c>
      <c r="AW370" s="13" t="s">
        <v>35</v>
      </c>
      <c r="AX370" s="13" t="s">
        <v>79</v>
      </c>
      <c r="AY370" s="260" t="s">
        <v>150</v>
      </c>
    </row>
    <row r="371" spans="1:51" s="14" customFormat="1" ht="12">
      <c r="A371" s="14"/>
      <c r="B371" s="261"/>
      <c r="C371" s="262"/>
      <c r="D371" s="252" t="s">
        <v>160</v>
      </c>
      <c r="E371" s="263" t="s">
        <v>1</v>
      </c>
      <c r="F371" s="264" t="s">
        <v>472</v>
      </c>
      <c r="G371" s="262"/>
      <c r="H371" s="265">
        <v>1.7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1" t="s">
        <v>160</v>
      </c>
      <c r="AU371" s="271" t="s">
        <v>158</v>
      </c>
      <c r="AV371" s="14" t="s">
        <v>158</v>
      </c>
      <c r="AW371" s="14" t="s">
        <v>35</v>
      </c>
      <c r="AX371" s="14" t="s">
        <v>79</v>
      </c>
      <c r="AY371" s="271" t="s">
        <v>150</v>
      </c>
    </row>
    <row r="372" spans="1:51" s="13" customFormat="1" ht="12">
      <c r="A372" s="13"/>
      <c r="B372" s="250"/>
      <c r="C372" s="251"/>
      <c r="D372" s="252" t="s">
        <v>160</v>
      </c>
      <c r="E372" s="253" t="s">
        <v>1</v>
      </c>
      <c r="F372" s="254" t="s">
        <v>473</v>
      </c>
      <c r="G372" s="251"/>
      <c r="H372" s="253" t="s">
        <v>1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160</v>
      </c>
      <c r="AU372" s="260" t="s">
        <v>158</v>
      </c>
      <c r="AV372" s="13" t="s">
        <v>87</v>
      </c>
      <c r="AW372" s="13" t="s">
        <v>35</v>
      </c>
      <c r="AX372" s="13" t="s">
        <v>79</v>
      </c>
      <c r="AY372" s="260" t="s">
        <v>150</v>
      </c>
    </row>
    <row r="373" spans="1:51" s="14" customFormat="1" ht="12">
      <c r="A373" s="14"/>
      <c r="B373" s="261"/>
      <c r="C373" s="262"/>
      <c r="D373" s="252" t="s">
        <v>160</v>
      </c>
      <c r="E373" s="263" t="s">
        <v>1</v>
      </c>
      <c r="F373" s="264" t="s">
        <v>215</v>
      </c>
      <c r="G373" s="262"/>
      <c r="H373" s="265">
        <v>7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1" t="s">
        <v>160</v>
      </c>
      <c r="AU373" s="271" t="s">
        <v>158</v>
      </c>
      <c r="AV373" s="14" t="s">
        <v>158</v>
      </c>
      <c r="AW373" s="14" t="s">
        <v>35</v>
      </c>
      <c r="AX373" s="14" t="s">
        <v>79</v>
      </c>
      <c r="AY373" s="271" t="s">
        <v>150</v>
      </c>
    </row>
    <row r="374" spans="1:51" s="13" customFormat="1" ht="12">
      <c r="A374" s="13"/>
      <c r="B374" s="250"/>
      <c r="C374" s="251"/>
      <c r="D374" s="252" t="s">
        <v>160</v>
      </c>
      <c r="E374" s="253" t="s">
        <v>1</v>
      </c>
      <c r="F374" s="254" t="s">
        <v>445</v>
      </c>
      <c r="G374" s="251"/>
      <c r="H374" s="253" t="s">
        <v>1</v>
      </c>
      <c r="I374" s="255"/>
      <c r="J374" s="251"/>
      <c r="K374" s="251"/>
      <c r="L374" s="256"/>
      <c r="M374" s="257"/>
      <c r="N374" s="258"/>
      <c r="O374" s="258"/>
      <c r="P374" s="258"/>
      <c r="Q374" s="258"/>
      <c r="R374" s="258"/>
      <c r="S374" s="258"/>
      <c r="T374" s="25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0" t="s">
        <v>160</v>
      </c>
      <c r="AU374" s="260" t="s">
        <v>158</v>
      </c>
      <c r="AV374" s="13" t="s">
        <v>87</v>
      </c>
      <c r="AW374" s="13" t="s">
        <v>35</v>
      </c>
      <c r="AX374" s="13" t="s">
        <v>79</v>
      </c>
      <c r="AY374" s="260" t="s">
        <v>150</v>
      </c>
    </row>
    <row r="375" spans="1:51" s="14" customFormat="1" ht="12">
      <c r="A375" s="14"/>
      <c r="B375" s="261"/>
      <c r="C375" s="262"/>
      <c r="D375" s="252" t="s">
        <v>160</v>
      </c>
      <c r="E375" s="263" t="s">
        <v>1</v>
      </c>
      <c r="F375" s="264" t="s">
        <v>475</v>
      </c>
      <c r="G375" s="262"/>
      <c r="H375" s="265">
        <v>5.2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1" t="s">
        <v>160</v>
      </c>
      <c r="AU375" s="271" t="s">
        <v>158</v>
      </c>
      <c r="AV375" s="14" t="s">
        <v>158</v>
      </c>
      <c r="AW375" s="14" t="s">
        <v>35</v>
      </c>
      <c r="AX375" s="14" t="s">
        <v>79</v>
      </c>
      <c r="AY375" s="271" t="s">
        <v>150</v>
      </c>
    </row>
    <row r="376" spans="1:51" s="15" customFormat="1" ht="12">
      <c r="A376" s="15"/>
      <c r="B376" s="283"/>
      <c r="C376" s="284"/>
      <c r="D376" s="252" t="s">
        <v>160</v>
      </c>
      <c r="E376" s="285" t="s">
        <v>1</v>
      </c>
      <c r="F376" s="286" t="s">
        <v>194</v>
      </c>
      <c r="G376" s="284"/>
      <c r="H376" s="287">
        <v>13.9</v>
      </c>
      <c r="I376" s="288"/>
      <c r="J376" s="284"/>
      <c r="K376" s="284"/>
      <c r="L376" s="289"/>
      <c r="M376" s="290"/>
      <c r="N376" s="291"/>
      <c r="O376" s="291"/>
      <c r="P376" s="291"/>
      <c r="Q376" s="291"/>
      <c r="R376" s="291"/>
      <c r="S376" s="291"/>
      <c r="T376" s="292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93" t="s">
        <v>160</v>
      </c>
      <c r="AU376" s="293" t="s">
        <v>158</v>
      </c>
      <c r="AV376" s="15" t="s">
        <v>157</v>
      </c>
      <c r="AW376" s="15" t="s">
        <v>35</v>
      </c>
      <c r="AX376" s="15" t="s">
        <v>87</v>
      </c>
      <c r="AY376" s="293" t="s">
        <v>150</v>
      </c>
    </row>
    <row r="377" spans="1:65" s="2" customFormat="1" ht="21.75" customHeight="1">
      <c r="A377" s="38"/>
      <c r="B377" s="39"/>
      <c r="C377" s="272" t="s">
        <v>689</v>
      </c>
      <c r="D377" s="272" t="s">
        <v>162</v>
      </c>
      <c r="E377" s="273" t="s">
        <v>690</v>
      </c>
      <c r="F377" s="274" t="s">
        <v>691</v>
      </c>
      <c r="G377" s="275" t="s">
        <v>169</v>
      </c>
      <c r="H377" s="276">
        <v>17.288</v>
      </c>
      <c r="I377" s="277"/>
      <c r="J377" s="278">
        <f>ROUND(I377*H377,2)</f>
        <v>0</v>
      </c>
      <c r="K377" s="279"/>
      <c r="L377" s="280"/>
      <c r="M377" s="281" t="s">
        <v>1</v>
      </c>
      <c r="N377" s="282" t="s">
        <v>45</v>
      </c>
      <c r="O377" s="91"/>
      <c r="P377" s="246">
        <f>O377*H377</f>
        <v>0</v>
      </c>
      <c r="Q377" s="246">
        <v>0.0192</v>
      </c>
      <c r="R377" s="246">
        <f>Q377*H377</f>
        <v>0.3319296</v>
      </c>
      <c r="S377" s="246">
        <v>0</v>
      </c>
      <c r="T377" s="24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8" t="s">
        <v>351</v>
      </c>
      <c r="AT377" s="248" t="s">
        <v>162</v>
      </c>
      <c r="AU377" s="248" t="s">
        <v>158</v>
      </c>
      <c r="AY377" s="17" t="s">
        <v>150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7" t="s">
        <v>158</v>
      </c>
      <c r="BK377" s="249">
        <f>ROUND(I377*H377,2)</f>
        <v>0</v>
      </c>
      <c r="BL377" s="17" t="s">
        <v>273</v>
      </c>
      <c r="BM377" s="248" t="s">
        <v>692</v>
      </c>
    </row>
    <row r="378" spans="1:51" s="13" customFormat="1" ht="12">
      <c r="A378" s="13"/>
      <c r="B378" s="250"/>
      <c r="C378" s="251"/>
      <c r="D378" s="252" t="s">
        <v>160</v>
      </c>
      <c r="E378" s="253" t="s">
        <v>1</v>
      </c>
      <c r="F378" s="254" t="s">
        <v>693</v>
      </c>
      <c r="G378" s="251"/>
      <c r="H378" s="253" t="s">
        <v>1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160</v>
      </c>
      <c r="AU378" s="260" t="s">
        <v>158</v>
      </c>
      <c r="AV378" s="13" t="s">
        <v>87</v>
      </c>
      <c r="AW378" s="13" t="s">
        <v>35</v>
      </c>
      <c r="AX378" s="13" t="s">
        <v>79</v>
      </c>
      <c r="AY378" s="260" t="s">
        <v>150</v>
      </c>
    </row>
    <row r="379" spans="1:51" s="14" customFormat="1" ht="12">
      <c r="A379" s="14"/>
      <c r="B379" s="261"/>
      <c r="C379" s="262"/>
      <c r="D379" s="252" t="s">
        <v>160</v>
      </c>
      <c r="E379" s="263" t="s">
        <v>1</v>
      </c>
      <c r="F379" s="264" t="s">
        <v>694</v>
      </c>
      <c r="G379" s="262"/>
      <c r="H379" s="265">
        <v>1.133</v>
      </c>
      <c r="I379" s="266"/>
      <c r="J379" s="262"/>
      <c r="K379" s="262"/>
      <c r="L379" s="267"/>
      <c r="M379" s="268"/>
      <c r="N379" s="269"/>
      <c r="O379" s="269"/>
      <c r="P379" s="269"/>
      <c r="Q379" s="269"/>
      <c r="R379" s="269"/>
      <c r="S379" s="269"/>
      <c r="T379" s="27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1" t="s">
        <v>160</v>
      </c>
      <c r="AU379" s="271" t="s">
        <v>158</v>
      </c>
      <c r="AV379" s="14" t="s">
        <v>158</v>
      </c>
      <c r="AW379" s="14" t="s">
        <v>35</v>
      </c>
      <c r="AX379" s="14" t="s">
        <v>79</v>
      </c>
      <c r="AY379" s="271" t="s">
        <v>150</v>
      </c>
    </row>
    <row r="380" spans="1:51" s="13" customFormat="1" ht="12">
      <c r="A380" s="13"/>
      <c r="B380" s="250"/>
      <c r="C380" s="251"/>
      <c r="D380" s="252" t="s">
        <v>160</v>
      </c>
      <c r="E380" s="253" t="s">
        <v>1</v>
      </c>
      <c r="F380" s="254" t="s">
        <v>695</v>
      </c>
      <c r="G380" s="251"/>
      <c r="H380" s="253" t="s">
        <v>1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160</v>
      </c>
      <c r="AU380" s="260" t="s">
        <v>158</v>
      </c>
      <c r="AV380" s="13" t="s">
        <v>87</v>
      </c>
      <c r="AW380" s="13" t="s">
        <v>35</v>
      </c>
      <c r="AX380" s="13" t="s">
        <v>79</v>
      </c>
      <c r="AY380" s="260" t="s">
        <v>150</v>
      </c>
    </row>
    <row r="381" spans="1:51" s="14" customFormat="1" ht="12">
      <c r="A381" s="14"/>
      <c r="B381" s="261"/>
      <c r="C381" s="262"/>
      <c r="D381" s="252" t="s">
        <v>160</v>
      </c>
      <c r="E381" s="263" t="s">
        <v>1</v>
      </c>
      <c r="F381" s="264" t="s">
        <v>696</v>
      </c>
      <c r="G381" s="262"/>
      <c r="H381" s="265">
        <v>13.9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1" t="s">
        <v>160</v>
      </c>
      <c r="AU381" s="271" t="s">
        <v>158</v>
      </c>
      <c r="AV381" s="14" t="s">
        <v>158</v>
      </c>
      <c r="AW381" s="14" t="s">
        <v>35</v>
      </c>
      <c r="AX381" s="14" t="s">
        <v>79</v>
      </c>
      <c r="AY381" s="271" t="s">
        <v>150</v>
      </c>
    </row>
    <row r="382" spans="1:51" s="15" customFormat="1" ht="12">
      <c r="A382" s="15"/>
      <c r="B382" s="283"/>
      <c r="C382" s="284"/>
      <c r="D382" s="252" t="s">
        <v>160</v>
      </c>
      <c r="E382" s="285" t="s">
        <v>1</v>
      </c>
      <c r="F382" s="286" t="s">
        <v>194</v>
      </c>
      <c r="G382" s="284"/>
      <c r="H382" s="287">
        <v>15.033</v>
      </c>
      <c r="I382" s="288"/>
      <c r="J382" s="284"/>
      <c r="K382" s="284"/>
      <c r="L382" s="289"/>
      <c r="M382" s="290"/>
      <c r="N382" s="291"/>
      <c r="O382" s="291"/>
      <c r="P382" s="291"/>
      <c r="Q382" s="291"/>
      <c r="R382" s="291"/>
      <c r="S382" s="291"/>
      <c r="T382" s="292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93" t="s">
        <v>160</v>
      </c>
      <c r="AU382" s="293" t="s">
        <v>158</v>
      </c>
      <c r="AV382" s="15" t="s">
        <v>157</v>
      </c>
      <c r="AW382" s="15" t="s">
        <v>35</v>
      </c>
      <c r="AX382" s="15" t="s">
        <v>87</v>
      </c>
      <c r="AY382" s="293" t="s">
        <v>150</v>
      </c>
    </row>
    <row r="383" spans="1:51" s="14" customFormat="1" ht="12">
      <c r="A383" s="14"/>
      <c r="B383" s="261"/>
      <c r="C383" s="262"/>
      <c r="D383" s="252" t="s">
        <v>160</v>
      </c>
      <c r="E383" s="262"/>
      <c r="F383" s="264" t="s">
        <v>697</v>
      </c>
      <c r="G383" s="262"/>
      <c r="H383" s="265">
        <v>17.288</v>
      </c>
      <c r="I383" s="266"/>
      <c r="J383" s="262"/>
      <c r="K383" s="262"/>
      <c r="L383" s="267"/>
      <c r="M383" s="268"/>
      <c r="N383" s="269"/>
      <c r="O383" s="269"/>
      <c r="P383" s="269"/>
      <c r="Q383" s="269"/>
      <c r="R383" s="269"/>
      <c r="S383" s="269"/>
      <c r="T383" s="27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1" t="s">
        <v>160</v>
      </c>
      <c r="AU383" s="271" t="s">
        <v>158</v>
      </c>
      <c r="AV383" s="14" t="s">
        <v>158</v>
      </c>
      <c r="AW383" s="14" t="s">
        <v>4</v>
      </c>
      <c r="AX383" s="14" t="s">
        <v>87</v>
      </c>
      <c r="AY383" s="271" t="s">
        <v>150</v>
      </c>
    </row>
    <row r="384" spans="1:65" s="2" customFormat="1" ht="16.5" customHeight="1">
      <c r="A384" s="38"/>
      <c r="B384" s="39"/>
      <c r="C384" s="236" t="s">
        <v>698</v>
      </c>
      <c r="D384" s="236" t="s">
        <v>153</v>
      </c>
      <c r="E384" s="237" t="s">
        <v>699</v>
      </c>
      <c r="F384" s="238" t="s">
        <v>700</v>
      </c>
      <c r="G384" s="239" t="s">
        <v>169</v>
      </c>
      <c r="H384" s="240">
        <v>13.9</v>
      </c>
      <c r="I384" s="241"/>
      <c r="J384" s="242">
        <f>ROUND(I384*H384,2)</f>
        <v>0</v>
      </c>
      <c r="K384" s="243"/>
      <c r="L384" s="44"/>
      <c r="M384" s="244" t="s">
        <v>1</v>
      </c>
      <c r="N384" s="245" t="s">
        <v>45</v>
      </c>
      <c r="O384" s="91"/>
      <c r="P384" s="246">
        <f>O384*H384</f>
        <v>0</v>
      </c>
      <c r="Q384" s="246">
        <v>0.0003</v>
      </c>
      <c r="R384" s="246">
        <f>Q384*H384</f>
        <v>0.00417</v>
      </c>
      <c r="S384" s="246">
        <v>0</v>
      </c>
      <c r="T384" s="247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8" t="s">
        <v>273</v>
      </c>
      <c r="AT384" s="248" t="s">
        <v>153</v>
      </c>
      <c r="AU384" s="248" t="s">
        <v>158</v>
      </c>
      <c r="AY384" s="17" t="s">
        <v>150</v>
      </c>
      <c r="BE384" s="249">
        <f>IF(N384="základní",J384,0)</f>
        <v>0</v>
      </c>
      <c r="BF384" s="249">
        <f>IF(N384="snížená",J384,0)</f>
        <v>0</v>
      </c>
      <c r="BG384" s="249">
        <f>IF(N384="zákl. přenesená",J384,0)</f>
        <v>0</v>
      </c>
      <c r="BH384" s="249">
        <f>IF(N384="sníž. přenesená",J384,0)</f>
        <v>0</v>
      </c>
      <c r="BI384" s="249">
        <f>IF(N384="nulová",J384,0)</f>
        <v>0</v>
      </c>
      <c r="BJ384" s="17" t="s">
        <v>158</v>
      </c>
      <c r="BK384" s="249">
        <f>ROUND(I384*H384,2)</f>
        <v>0</v>
      </c>
      <c r="BL384" s="17" t="s">
        <v>273</v>
      </c>
      <c r="BM384" s="248" t="s">
        <v>701</v>
      </c>
    </row>
    <row r="385" spans="1:65" s="2" customFormat="1" ht="16.5" customHeight="1">
      <c r="A385" s="38"/>
      <c r="B385" s="39"/>
      <c r="C385" s="236" t="s">
        <v>702</v>
      </c>
      <c r="D385" s="236" t="s">
        <v>153</v>
      </c>
      <c r="E385" s="237" t="s">
        <v>703</v>
      </c>
      <c r="F385" s="238" t="s">
        <v>704</v>
      </c>
      <c r="G385" s="239" t="s">
        <v>226</v>
      </c>
      <c r="H385" s="240">
        <v>25.55</v>
      </c>
      <c r="I385" s="241"/>
      <c r="J385" s="242">
        <f>ROUND(I385*H385,2)</f>
        <v>0</v>
      </c>
      <c r="K385" s="243"/>
      <c r="L385" s="44"/>
      <c r="M385" s="244" t="s">
        <v>1</v>
      </c>
      <c r="N385" s="245" t="s">
        <v>45</v>
      </c>
      <c r="O385" s="91"/>
      <c r="P385" s="246">
        <f>O385*H385</f>
        <v>0</v>
      </c>
      <c r="Q385" s="246">
        <v>3E-05</v>
      </c>
      <c r="R385" s="246">
        <f>Q385*H385</f>
        <v>0.0007665</v>
      </c>
      <c r="S385" s="246">
        <v>0</v>
      </c>
      <c r="T385" s="24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8" t="s">
        <v>273</v>
      </c>
      <c r="AT385" s="248" t="s">
        <v>153</v>
      </c>
      <c r="AU385" s="248" t="s">
        <v>158</v>
      </c>
      <c r="AY385" s="17" t="s">
        <v>150</v>
      </c>
      <c r="BE385" s="249">
        <f>IF(N385="základní",J385,0)</f>
        <v>0</v>
      </c>
      <c r="BF385" s="249">
        <f>IF(N385="snížená",J385,0)</f>
        <v>0</v>
      </c>
      <c r="BG385" s="249">
        <f>IF(N385="zákl. přenesená",J385,0)</f>
        <v>0</v>
      </c>
      <c r="BH385" s="249">
        <f>IF(N385="sníž. přenesená",J385,0)</f>
        <v>0</v>
      </c>
      <c r="BI385" s="249">
        <f>IF(N385="nulová",J385,0)</f>
        <v>0</v>
      </c>
      <c r="BJ385" s="17" t="s">
        <v>158</v>
      </c>
      <c r="BK385" s="249">
        <f>ROUND(I385*H385,2)</f>
        <v>0</v>
      </c>
      <c r="BL385" s="17" t="s">
        <v>273</v>
      </c>
      <c r="BM385" s="248" t="s">
        <v>705</v>
      </c>
    </row>
    <row r="386" spans="1:51" s="13" customFormat="1" ht="12">
      <c r="A386" s="13"/>
      <c r="B386" s="250"/>
      <c r="C386" s="251"/>
      <c r="D386" s="252" t="s">
        <v>160</v>
      </c>
      <c r="E386" s="253" t="s">
        <v>1</v>
      </c>
      <c r="F386" s="254" t="s">
        <v>693</v>
      </c>
      <c r="G386" s="251"/>
      <c r="H386" s="253" t="s">
        <v>1</v>
      </c>
      <c r="I386" s="255"/>
      <c r="J386" s="251"/>
      <c r="K386" s="251"/>
      <c r="L386" s="256"/>
      <c r="M386" s="257"/>
      <c r="N386" s="258"/>
      <c r="O386" s="258"/>
      <c r="P386" s="258"/>
      <c r="Q386" s="258"/>
      <c r="R386" s="258"/>
      <c r="S386" s="258"/>
      <c r="T386" s="25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0" t="s">
        <v>160</v>
      </c>
      <c r="AU386" s="260" t="s">
        <v>158</v>
      </c>
      <c r="AV386" s="13" t="s">
        <v>87</v>
      </c>
      <c r="AW386" s="13" t="s">
        <v>35</v>
      </c>
      <c r="AX386" s="13" t="s">
        <v>79</v>
      </c>
      <c r="AY386" s="260" t="s">
        <v>150</v>
      </c>
    </row>
    <row r="387" spans="1:51" s="14" customFormat="1" ht="12">
      <c r="A387" s="14"/>
      <c r="B387" s="261"/>
      <c r="C387" s="262"/>
      <c r="D387" s="252" t="s">
        <v>160</v>
      </c>
      <c r="E387" s="263" t="s">
        <v>1</v>
      </c>
      <c r="F387" s="264" t="s">
        <v>706</v>
      </c>
      <c r="G387" s="262"/>
      <c r="H387" s="265">
        <v>7.55</v>
      </c>
      <c r="I387" s="266"/>
      <c r="J387" s="262"/>
      <c r="K387" s="262"/>
      <c r="L387" s="267"/>
      <c r="M387" s="268"/>
      <c r="N387" s="269"/>
      <c r="O387" s="269"/>
      <c r="P387" s="269"/>
      <c r="Q387" s="269"/>
      <c r="R387" s="269"/>
      <c r="S387" s="269"/>
      <c r="T387" s="27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1" t="s">
        <v>160</v>
      </c>
      <c r="AU387" s="271" t="s">
        <v>158</v>
      </c>
      <c r="AV387" s="14" t="s">
        <v>158</v>
      </c>
      <c r="AW387" s="14" t="s">
        <v>35</v>
      </c>
      <c r="AX387" s="14" t="s">
        <v>79</v>
      </c>
      <c r="AY387" s="271" t="s">
        <v>150</v>
      </c>
    </row>
    <row r="388" spans="1:51" s="13" customFormat="1" ht="12">
      <c r="A388" s="13"/>
      <c r="B388" s="250"/>
      <c r="C388" s="251"/>
      <c r="D388" s="252" t="s">
        <v>160</v>
      </c>
      <c r="E388" s="253" t="s">
        <v>1</v>
      </c>
      <c r="F388" s="254" t="s">
        <v>442</v>
      </c>
      <c r="G388" s="251"/>
      <c r="H388" s="253" t="s">
        <v>1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160</v>
      </c>
      <c r="AU388" s="260" t="s">
        <v>158</v>
      </c>
      <c r="AV388" s="13" t="s">
        <v>87</v>
      </c>
      <c r="AW388" s="13" t="s">
        <v>35</v>
      </c>
      <c r="AX388" s="13" t="s">
        <v>79</v>
      </c>
      <c r="AY388" s="260" t="s">
        <v>150</v>
      </c>
    </row>
    <row r="389" spans="1:51" s="14" customFormat="1" ht="12">
      <c r="A389" s="14"/>
      <c r="B389" s="261"/>
      <c r="C389" s="262"/>
      <c r="D389" s="252" t="s">
        <v>160</v>
      </c>
      <c r="E389" s="263" t="s">
        <v>1</v>
      </c>
      <c r="F389" s="264" t="s">
        <v>173</v>
      </c>
      <c r="G389" s="262"/>
      <c r="H389" s="265">
        <v>6</v>
      </c>
      <c r="I389" s="266"/>
      <c r="J389" s="262"/>
      <c r="K389" s="262"/>
      <c r="L389" s="267"/>
      <c r="M389" s="268"/>
      <c r="N389" s="269"/>
      <c r="O389" s="269"/>
      <c r="P389" s="269"/>
      <c r="Q389" s="269"/>
      <c r="R389" s="269"/>
      <c r="S389" s="269"/>
      <c r="T389" s="27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1" t="s">
        <v>160</v>
      </c>
      <c r="AU389" s="271" t="s">
        <v>158</v>
      </c>
      <c r="AV389" s="14" t="s">
        <v>158</v>
      </c>
      <c r="AW389" s="14" t="s">
        <v>35</v>
      </c>
      <c r="AX389" s="14" t="s">
        <v>79</v>
      </c>
      <c r="AY389" s="271" t="s">
        <v>150</v>
      </c>
    </row>
    <row r="390" spans="1:51" s="13" customFormat="1" ht="12">
      <c r="A390" s="13"/>
      <c r="B390" s="250"/>
      <c r="C390" s="251"/>
      <c r="D390" s="252" t="s">
        <v>160</v>
      </c>
      <c r="E390" s="253" t="s">
        <v>1</v>
      </c>
      <c r="F390" s="254" t="s">
        <v>445</v>
      </c>
      <c r="G390" s="251"/>
      <c r="H390" s="253" t="s">
        <v>1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0" t="s">
        <v>160</v>
      </c>
      <c r="AU390" s="260" t="s">
        <v>158</v>
      </c>
      <c r="AV390" s="13" t="s">
        <v>87</v>
      </c>
      <c r="AW390" s="13" t="s">
        <v>35</v>
      </c>
      <c r="AX390" s="13" t="s">
        <v>79</v>
      </c>
      <c r="AY390" s="260" t="s">
        <v>150</v>
      </c>
    </row>
    <row r="391" spans="1:51" s="14" customFormat="1" ht="12">
      <c r="A391" s="14"/>
      <c r="B391" s="261"/>
      <c r="C391" s="262"/>
      <c r="D391" s="252" t="s">
        <v>160</v>
      </c>
      <c r="E391" s="263" t="s">
        <v>1</v>
      </c>
      <c r="F391" s="264" t="s">
        <v>257</v>
      </c>
      <c r="G391" s="262"/>
      <c r="H391" s="265">
        <v>12</v>
      </c>
      <c r="I391" s="266"/>
      <c r="J391" s="262"/>
      <c r="K391" s="262"/>
      <c r="L391" s="267"/>
      <c r="M391" s="268"/>
      <c r="N391" s="269"/>
      <c r="O391" s="269"/>
      <c r="P391" s="269"/>
      <c r="Q391" s="269"/>
      <c r="R391" s="269"/>
      <c r="S391" s="269"/>
      <c r="T391" s="27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1" t="s">
        <v>160</v>
      </c>
      <c r="AU391" s="271" t="s">
        <v>158</v>
      </c>
      <c r="AV391" s="14" t="s">
        <v>158</v>
      </c>
      <c r="AW391" s="14" t="s">
        <v>35</v>
      </c>
      <c r="AX391" s="14" t="s">
        <v>79</v>
      </c>
      <c r="AY391" s="271" t="s">
        <v>150</v>
      </c>
    </row>
    <row r="392" spans="1:51" s="15" customFormat="1" ht="12">
      <c r="A392" s="15"/>
      <c r="B392" s="283"/>
      <c r="C392" s="284"/>
      <c r="D392" s="252" t="s">
        <v>160</v>
      </c>
      <c r="E392" s="285" t="s">
        <v>1</v>
      </c>
      <c r="F392" s="286" t="s">
        <v>194</v>
      </c>
      <c r="G392" s="284"/>
      <c r="H392" s="287">
        <v>25.55</v>
      </c>
      <c r="I392" s="288"/>
      <c r="J392" s="284"/>
      <c r="K392" s="284"/>
      <c r="L392" s="289"/>
      <c r="M392" s="290"/>
      <c r="N392" s="291"/>
      <c r="O392" s="291"/>
      <c r="P392" s="291"/>
      <c r="Q392" s="291"/>
      <c r="R392" s="291"/>
      <c r="S392" s="291"/>
      <c r="T392" s="292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93" t="s">
        <v>160</v>
      </c>
      <c r="AU392" s="293" t="s">
        <v>158</v>
      </c>
      <c r="AV392" s="15" t="s">
        <v>157</v>
      </c>
      <c r="AW392" s="15" t="s">
        <v>35</v>
      </c>
      <c r="AX392" s="15" t="s">
        <v>87</v>
      </c>
      <c r="AY392" s="293" t="s">
        <v>150</v>
      </c>
    </row>
    <row r="393" spans="1:65" s="2" customFormat="1" ht="16.5" customHeight="1">
      <c r="A393" s="38"/>
      <c r="B393" s="39"/>
      <c r="C393" s="236" t="s">
        <v>707</v>
      </c>
      <c r="D393" s="236" t="s">
        <v>153</v>
      </c>
      <c r="E393" s="237" t="s">
        <v>708</v>
      </c>
      <c r="F393" s="238" t="s">
        <v>709</v>
      </c>
      <c r="G393" s="239" t="s">
        <v>169</v>
      </c>
      <c r="H393" s="240">
        <v>5.2</v>
      </c>
      <c r="I393" s="241"/>
      <c r="J393" s="242">
        <f>ROUND(I393*H393,2)</f>
        <v>0</v>
      </c>
      <c r="K393" s="243"/>
      <c r="L393" s="44"/>
      <c r="M393" s="244" t="s">
        <v>1</v>
      </c>
      <c r="N393" s="245" t="s">
        <v>45</v>
      </c>
      <c r="O393" s="91"/>
      <c r="P393" s="246">
        <f>O393*H393</f>
        <v>0</v>
      </c>
      <c r="Q393" s="246">
        <v>0.0051</v>
      </c>
      <c r="R393" s="246">
        <f>Q393*H393</f>
        <v>0.026520000000000002</v>
      </c>
      <c r="S393" s="246">
        <v>0</v>
      </c>
      <c r="T393" s="24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8" t="s">
        <v>273</v>
      </c>
      <c r="AT393" s="248" t="s">
        <v>153</v>
      </c>
      <c r="AU393" s="248" t="s">
        <v>158</v>
      </c>
      <c r="AY393" s="17" t="s">
        <v>150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17" t="s">
        <v>158</v>
      </c>
      <c r="BK393" s="249">
        <f>ROUND(I393*H393,2)</f>
        <v>0</v>
      </c>
      <c r="BL393" s="17" t="s">
        <v>273</v>
      </c>
      <c r="BM393" s="248" t="s">
        <v>710</v>
      </c>
    </row>
    <row r="394" spans="1:51" s="13" customFormat="1" ht="12">
      <c r="A394" s="13"/>
      <c r="B394" s="250"/>
      <c r="C394" s="251"/>
      <c r="D394" s="252" t="s">
        <v>160</v>
      </c>
      <c r="E394" s="253" t="s">
        <v>1</v>
      </c>
      <c r="F394" s="254" t="s">
        <v>445</v>
      </c>
      <c r="G394" s="251"/>
      <c r="H394" s="253" t="s">
        <v>1</v>
      </c>
      <c r="I394" s="255"/>
      <c r="J394" s="251"/>
      <c r="K394" s="251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160</v>
      </c>
      <c r="AU394" s="260" t="s">
        <v>158</v>
      </c>
      <c r="AV394" s="13" t="s">
        <v>87</v>
      </c>
      <c r="AW394" s="13" t="s">
        <v>35</v>
      </c>
      <c r="AX394" s="13" t="s">
        <v>79</v>
      </c>
      <c r="AY394" s="260" t="s">
        <v>150</v>
      </c>
    </row>
    <row r="395" spans="1:51" s="14" customFormat="1" ht="12">
      <c r="A395" s="14"/>
      <c r="B395" s="261"/>
      <c r="C395" s="262"/>
      <c r="D395" s="252" t="s">
        <v>160</v>
      </c>
      <c r="E395" s="263" t="s">
        <v>1</v>
      </c>
      <c r="F395" s="264" t="s">
        <v>475</v>
      </c>
      <c r="G395" s="262"/>
      <c r="H395" s="265">
        <v>5.2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1" t="s">
        <v>160</v>
      </c>
      <c r="AU395" s="271" t="s">
        <v>158</v>
      </c>
      <c r="AV395" s="14" t="s">
        <v>158</v>
      </c>
      <c r="AW395" s="14" t="s">
        <v>35</v>
      </c>
      <c r="AX395" s="14" t="s">
        <v>87</v>
      </c>
      <c r="AY395" s="271" t="s">
        <v>150</v>
      </c>
    </row>
    <row r="396" spans="1:65" s="2" customFormat="1" ht="21.75" customHeight="1">
      <c r="A396" s="38"/>
      <c r="B396" s="39"/>
      <c r="C396" s="236" t="s">
        <v>711</v>
      </c>
      <c r="D396" s="236" t="s">
        <v>153</v>
      </c>
      <c r="E396" s="237" t="s">
        <v>712</v>
      </c>
      <c r="F396" s="238" t="s">
        <v>713</v>
      </c>
      <c r="G396" s="239" t="s">
        <v>332</v>
      </c>
      <c r="H396" s="240">
        <v>0.417</v>
      </c>
      <c r="I396" s="241"/>
      <c r="J396" s="242">
        <f>ROUND(I396*H396,2)</f>
        <v>0</v>
      </c>
      <c r="K396" s="243"/>
      <c r="L396" s="44"/>
      <c r="M396" s="244" t="s">
        <v>1</v>
      </c>
      <c r="N396" s="245" t="s">
        <v>45</v>
      </c>
      <c r="O396" s="91"/>
      <c r="P396" s="246">
        <f>O396*H396</f>
        <v>0</v>
      </c>
      <c r="Q396" s="246">
        <v>0</v>
      </c>
      <c r="R396" s="246">
        <f>Q396*H396</f>
        <v>0</v>
      </c>
      <c r="S396" s="246">
        <v>0</v>
      </c>
      <c r="T396" s="247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8" t="s">
        <v>273</v>
      </c>
      <c r="AT396" s="248" t="s">
        <v>153</v>
      </c>
      <c r="AU396" s="248" t="s">
        <v>158</v>
      </c>
      <c r="AY396" s="17" t="s">
        <v>150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17" t="s">
        <v>158</v>
      </c>
      <c r="BK396" s="249">
        <f>ROUND(I396*H396,2)</f>
        <v>0</v>
      </c>
      <c r="BL396" s="17" t="s">
        <v>273</v>
      </c>
      <c r="BM396" s="248" t="s">
        <v>714</v>
      </c>
    </row>
    <row r="397" spans="1:65" s="2" customFormat="1" ht="21.75" customHeight="1">
      <c r="A397" s="38"/>
      <c r="B397" s="39"/>
      <c r="C397" s="236" t="s">
        <v>715</v>
      </c>
      <c r="D397" s="236" t="s">
        <v>153</v>
      </c>
      <c r="E397" s="237" t="s">
        <v>716</v>
      </c>
      <c r="F397" s="238" t="s">
        <v>717</v>
      </c>
      <c r="G397" s="239" t="s">
        <v>332</v>
      </c>
      <c r="H397" s="240">
        <v>0.417</v>
      </c>
      <c r="I397" s="241"/>
      <c r="J397" s="242">
        <f>ROUND(I397*H397,2)</f>
        <v>0</v>
      </c>
      <c r="K397" s="243"/>
      <c r="L397" s="44"/>
      <c r="M397" s="244" t="s">
        <v>1</v>
      </c>
      <c r="N397" s="245" t="s">
        <v>45</v>
      </c>
      <c r="O397" s="91"/>
      <c r="P397" s="246">
        <f>O397*H397</f>
        <v>0</v>
      </c>
      <c r="Q397" s="246">
        <v>0</v>
      </c>
      <c r="R397" s="246">
        <f>Q397*H397</f>
        <v>0</v>
      </c>
      <c r="S397" s="246">
        <v>0</v>
      </c>
      <c r="T397" s="24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8" t="s">
        <v>273</v>
      </c>
      <c r="AT397" s="248" t="s">
        <v>153</v>
      </c>
      <c r="AU397" s="248" t="s">
        <v>158</v>
      </c>
      <c r="AY397" s="17" t="s">
        <v>150</v>
      </c>
      <c r="BE397" s="249">
        <f>IF(N397="základní",J397,0)</f>
        <v>0</v>
      </c>
      <c r="BF397" s="249">
        <f>IF(N397="snížená",J397,0)</f>
        <v>0</v>
      </c>
      <c r="BG397" s="249">
        <f>IF(N397="zákl. přenesená",J397,0)</f>
        <v>0</v>
      </c>
      <c r="BH397" s="249">
        <f>IF(N397="sníž. přenesená",J397,0)</f>
        <v>0</v>
      </c>
      <c r="BI397" s="249">
        <f>IF(N397="nulová",J397,0)</f>
        <v>0</v>
      </c>
      <c r="BJ397" s="17" t="s">
        <v>158</v>
      </c>
      <c r="BK397" s="249">
        <f>ROUND(I397*H397,2)</f>
        <v>0</v>
      </c>
      <c r="BL397" s="17" t="s">
        <v>273</v>
      </c>
      <c r="BM397" s="248" t="s">
        <v>718</v>
      </c>
    </row>
    <row r="398" spans="1:63" s="12" customFormat="1" ht="22.8" customHeight="1">
      <c r="A398" s="12"/>
      <c r="B398" s="220"/>
      <c r="C398" s="221"/>
      <c r="D398" s="222" t="s">
        <v>78</v>
      </c>
      <c r="E398" s="234" t="s">
        <v>719</v>
      </c>
      <c r="F398" s="234" t="s">
        <v>720</v>
      </c>
      <c r="G398" s="221"/>
      <c r="H398" s="221"/>
      <c r="I398" s="224"/>
      <c r="J398" s="235">
        <f>BK398</f>
        <v>0</v>
      </c>
      <c r="K398" s="221"/>
      <c r="L398" s="226"/>
      <c r="M398" s="227"/>
      <c r="N398" s="228"/>
      <c r="O398" s="228"/>
      <c r="P398" s="229">
        <f>SUM(P399:P405)</f>
        <v>0</v>
      </c>
      <c r="Q398" s="228"/>
      <c r="R398" s="229">
        <f>SUM(R399:R405)</f>
        <v>0</v>
      </c>
      <c r="S398" s="228"/>
      <c r="T398" s="230">
        <f>SUM(T399:T405)</f>
        <v>0.085125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31" t="s">
        <v>158</v>
      </c>
      <c r="AT398" s="232" t="s">
        <v>78</v>
      </c>
      <c r="AU398" s="232" t="s">
        <v>87</v>
      </c>
      <c r="AY398" s="231" t="s">
        <v>150</v>
      </c>
      <c r="BK398" s="233">
        <f>SUM(BK399:BK405)</f>
        <v>0</v>
      </c>
    </row>
    <row r="399" spans="1:65" s="2" customFormat="1" ht="21.75" customHeight="1">
      <c r="A399" s="38"/>
      <c r="B399" s="39"/>
      <c r="C399" s="236" t="s">
        <v>721</v>
      </c>
      <c r="D399" s="236" t="s">
        <v>153</v>
      </c>
      <c r="E399" s="237" t="s">
        <v>722</v>
      </c>
      <c r="F399" s="238" t="s">
        <v>723</v>
      </c>
      <c r="G399" s="239" t="s">
        <v>169</v>
      </c>
      <c r="H399" s="240">
        <v>31.05</v>
      </c>
      <c r="I399" s="241"/>
      <c r="J399" s="242">
        <f>ROUND(I399*H399,2)</f>
        <v>0</v>
      </c>
      <c r="K399" s="243"/>
      <c r="L399" s="44"/>
      <c r="M399" s="244" t="s">
        <v>1</v>
      </c>
      <c r="N399" s="245" t="s">
        <v>45</v>
      </c>
      <c r="O399" s="91"/>
      <c r="P399" s="246">
        <f>O399*H399</f>
        <v>0</v>
      </c>
      <c r="Q399" s="246">
        <v>0</v>
      </c>
      <c r="R399" s="246">
        <f>Q399*H399</f>
        <v>0</v>
      </c>
      <c r="S399" s="246">
        <v>0.0025</v>
      </c>
      <c r="T399" s="247">
        <f>S399*H399</f>
        <v>0.077625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8" t="s">
        <v>273</v>
      </c>
      <c r="AT399" s="248" t="s">
        <v>153</v>
      </c>
      <c r="AU399" s="248" t="s">
        <v>158</v>
      </c>
      <c r="AY399" s="17" t="s">
        <v>150</v>
      </c>
      <c r="BE399" s="249">
        <f>IF(N399="základní",J399,0)</f>
        <v>0</v>
      </c>
      <c r="BF399" s="249">
        <f>IF(N399="snížená",J399,0)</f>
        <v>0</v>
      </c>
      <c r="BG399" s="249">
        <f>IF(N399="zákl. přenesená",J399,0)</f>
        <v>0</v>
      </c>
      <c r="BH399" s="249">
        <f>IF(N399="sníž. přenesená",J399,0)</f>
        <v>0</v>
      </c>
      <c r="BI399" s="249">
        <f>IF(N399="nulová",J399,0)</f>
        <v>0</v>
      </c>
      <c r="BJ399" s="17" t="s">
        <v>158</v>
      </c>
      <c r="BK399" s="249">
        <f>ROUND(I399*H399,2)</f>
        <v>0</v>
      </c>
      <c r="BL399" s="17" t="s">
        <v>273</v>
      </c>
      <c r="BM399" s="248" t="s">
        <v>724</v>
      </c>
    </row>
    <row r="400" spans="1:51" s="13" customFormat="1" ht="12">
      <c r="A400" s="13"/>
      <c r="B400" s="250"/>
      <c r="C400" s="251"/>
      <c r="D400" s="252" t="s">
        <v>160</v>
      </c>
      <c r="E400" s="253" t="s">
        <v>1</v>
      </c>
      <c r="F400" s="254" t="s">
        <v>725</v>
      </c>
      <c r="G400" s="251"/>
      <c r="H400" s="253" t="s">
        <v>1</v>
      </c>
      <c r="I400" s="255"/>
      <c r="J400" s="251"/>
      <c r="K400" s="251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160</v>
      </c>
      <c r="AU400" s="260" t="s">
        <v>158</v>
      </c>
      <c r="AV400" s="13" t="s">
        <v>87</v>
      </c>
      <c r="AW400" s="13" t="s">
        <v>35</v>
      </c>
      <c r="AX400" s="13" t="s">
        <v>79</v>
      </c>
      <c r="AY400" s="260" t="s">
        <v>150</v>
      </c>
    </row>
    <row r="401" spans="1:51" s="14" customFormat="1" ht="12">
      <c r="A401" s="14"/>
      <c r="B401" s="261"/>
      <c r="C401" s="262"/>
      <c r="D401" s="252" t="s">
        <v>160</v>
      </c>
      <c r="E401" s="263" t="s">
        <v>1</v>
      </c>
      <c r="F401" s="264" t="s">
        <v>726</v>
      </c>
      <c r="G401" s="262"/>
      <c r="H401" s="265">
        <v>14.74</v>
      </c>
      <c r="I401" s="266"/>
      <c r="J401" s="262"/>
      <c r="K401" s="262"/>
      <c r="L401" s="267"/>
      <c r="M401" s="268"/>
      <c r="N401" s="269"/>
      <c r="O401" s="269"/>
      <c r="P401" s="269"/>
      <c r="Q401" s="269"/>
      <c r="R401" s="269"/>
      <c r="S401" s="269"/>
      <c r="T401" s="27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1" t="s">
        <v>160</v>
      </c>
      <c r="AU401" s="271" t="s">
        <v>158</v>
      </c>
      <c r="AV401" s="14" t="s">
        <v>158</v>
      </c>
      <c r="AW401" s="14" t="s">
        <v>35</v>
      </c>
      <c r="AX401" s="14" t="s">
        <v>79</v>
      </c>
      <c r="AY401" s="271" t="s">
        <v>150</v>
      </c>
    </row>
    <row r="402" spans="1:51" s="13" customFormat="1" ht="12">
      <c r="A402" s="13"/>
      <c r="B402" s="250"/>
      <c r="C402" s="251"/>
      <c r="D402" s="252" t="s">
        <v>160</v>
      </c>
      <c r="E402" s="253" t="s">
        <v>1</v>
      </c>
      <c r="F402" s="254" t="s">
        <v>727</v>
      </c>
      <c r="G402" s="251"/>
      <c r="H402" s="253" t="s">
        <v>1</v>
      </c>
      <c r="I402" s="255"/>
      <c r="J402" s="251"/>
      <c r="K402" s="251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160</v>
      </c>
      <c r="AU402" s="260" t="s">
        <v>158</v>
      </c>
      <c r="AV402" s="13" t="s">
        <v>87</v>
      </c>
      <c r="AW402" s="13" t="s">
        <v>35</v>
      </c>
      <c r="AX402" s="13" t="s">
        <v>79</v>
      </c>
      <c r="AY402" s="260" t="s">
        <v>150</v>
      </c>
    </row>
    <row r="403" spans="1:51" s="14" customFormat="1" ht="12">
      <c r="A403" s="14"/>
      <c r="B403" s="261"/>
      <c r="C403" s="262"/>
      <c r="D403" s="252" t="s">
        <v>160</v>
      </c>
      <c r="E403" s="263" t="s">
        <v>1</v>
      </c>
      <c r="F403" s="264" t="s">
        <v>474</v>
      </c>
      <c r="G403" s="262"/>
      <c r="H403" s="265">
        <v>16.31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160</v>
      </c>
      <c r="AU403" s="271" t="s">
        <v>158</v>
      </c>
      <c r="AV403" s="14" t="s">
        <v>158</v>
      </c>
      <c r="AW403" s="14" t="s">
        <v>35</v>
      </c>
      <c r="AX403" s="14" t="s">
        <v>79</v>
      </c>
      <c r="AY403" s="271" t="s">
        <v>150</v>
      </c>
    </row>
    <row r="404" spans="1:51" s="15" customFormat="1" ht="12">
      <c r="A404" s="15"/>
      <c r="B404" s="283"/>
      <c r="C404" s="284"/>
      <c r="D404" s="252" t="s">
        <v>160</v>
      </c>
      <c r="E404" s="285" t="s">
        <v>1</v>
      </c>
      <c r="F404" s="286" t="s">
        <v>194</v>
      </c>
      <c r="G404" s="284"/>
      <c r="H404" s="287">
        <v>31.05</v>
      </c>
      <c r="I404" s="288"/>
      <c r="J404" s="284"/>
      <c r="K404" s="284"/>
      <c r="L404" s="289"/>
      <c r="M404" s="290"/>
      <c r="N404" s="291"/>
      <c r="O404" s="291"/>
      <c r="P404" s="291"/>
      <c r="Q404" s="291"/>
      <c r="R404" s="291"/>
      <c r="S404" s="291"/>
      <c r="T404" s="292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93" t="s">
        <v>160</v>
      </c>
      <c r="AU404" s="293" t="s">
        <v>158</v>
      </c>
      <c r="AV404" s="15" t="s">
        <v>157</v>
      </c>
      <c r="AW404" s="15" t="s">
        <v>35</v>
      </c>
      <c r="AX404" s="15" t="s">
        <v>87</v>
      </c>
      <c r="AY404" s="293" t="s">
        <v>150</v>
      </c>
    </row>
    <row r="405" spans="1:65" s="2" customFormat="1" ht="16.5" customHeight="1">
      <c r="A405" s="38"/>
      <c r="B405" s="39"/>
      <c r="C405" s="236" t="s">
        <v>728</v>
      </c>
      <c r="D405" s="236" t="s">
        <v>153</v>
      </c>
      <c r="E405" s="237" t="s">
        <v>729</v>
      </c>
      <c r="F405" s="238" t="s">
        <v>730</v>
      </c>
      <c r="G405" s="239" t="s">
        <v>226</v>
      </c>
      <c r="H405" s="240">
        <v>25</v>
      </c>
      <c r="I405" s="241"/>
      <c r="J405" s="242">
        <f>ROUND(I405*H405,2)</f>
        <v>0</v>
      </c>
      <c r="K405" s="243"/>
      <c r="L405" s="44"/>
      <c r="M405" s="244" t="s">
        <v>1</v>
      </c>
      <c r="N405" s="245" t="s">
        <v>45</v>
      </c>
      <c r="O405" s="91"/>
      <c r="P405" s="246">
        <f>O405*H405</f>
        <v>0</v>
      </c>
      <c r="Q405" s="246">
        <v>0</v>
      </c>
      <c r="R405" s="246">
        <f>Q405*H405</f>
        <v>0</v>
      </c>
      <c r="S405" s="246">
        <v>0.0003</v>
      </c>
      <c r="T405" s="247">
        <f>S405*H405</f>
        <v>0.0075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8" t="s">
        <v>273</v>
      </c>
      <c r="AT405" s="248" t="s">
        <v>153</v>
      </c>
      <c r="AU405" s="248" t="s">
        <v>158</v>
      </c>
      <c r="AY405" s="17" t="s">
        <v>150</v>
      </c>
      <c r="BE405" s="249">
        <f>IF(N405="základní",J405,0)</f>
        <v>0</v>
      </c>
      <c r="BF405" s="249">
        <f>IF(N405="snížená",J405,0)</f>
        <v>0</v>
      </c>
      <c r="BG405" s="249">
        <f>IF(N405="zákl. přenesená",J405,0)</f>
        <v>0</v>
      </c>
      <c r="BH405" s="249">
        <f>IF(N405="sníž. přenesená",J405,0)</f>
        <v>0</v>
      </c>
      <c r="BI405" s="249">
        <f>IF(N405="nulová",J405,0)</f>
        <v>0</v>
      </c>
      <c r="BJ405" s="17" t="s">
        <v>158</v>
      </c>
      <c r="BK405" s="249">
        <f>ROUND(I405*H405,2)</f>
        <v>0</v>
      </c>
      <c r="BL405" s="17" t="s">
        <v>273</v>
      </c>
      <c r="BM405" s="248" t="s">
        <v>731</v>
      </c>
    </row>
    <row r="406" spans="1:63" s="12" customFormat="1" ht="22.8" customHeight="1">
      <c r="A406" s="12"/>
      <c r="B406" s="220"/>
      <c r="C406" s="221"/>
      <c r="D406" s="222" t="s">
        <v>78</v>
      </c>
      <c r="E406" s="234" t="s">
        <v>732</v>
      </c>
      <c r="F406" s="234" t="s">
        <v>733</v>
      </c>
      <c r="G406" s="221"/>
      <c r="H406" s="221"/>
      <c r="I406" s="224"/>
      <c r="J406" s="235">
        <f>BK406</f>
        <v>0</v>
      </c>
      <c r="K406" s="221"/>
      <c r="L406" s="226"/>
      <c r="M406" s="227"/>
      <c r="N406" s="228"/>
      <c r="O406" s="228"/>
      <c r="P406" s="229">
        <f>SUM(P407:P428)</f>
        <v>0</v>
      </c>
      <c r="Q406" s="228"/>
      <c r="R406" s="229">
        <f>SUM(R407:R428)</f>
        <v>0.591526</v>
      </c>
      <c r="S406" s="228"/>
      <c r="T406" s="230">
        <f>SUM(T407:T428)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31" t="s">
        <v>158</v>
      </c>
      <c r="AT406" s="232" t="s">
        <v>78</v>
      </c>
      <c r="AU406" s="232" t="s">
        <v>87</v>
      </c>
      <c r="AY406" s="231" t="s">
        <v>150</v>
      </c>
      <c r="BK406" s="233">
        <f>SUM(BK407:BK428)</f>
        <v>0</v>
      </c>
    </row>
    <row r="407" spans="1:65" s="2" customFormat="1" ht="21.75" customHeight="1">
      <c r="A407" s="38"/>
      <c r="B407" s="39"/>
      <c r="C407" s="236" t="s">
        <v>734</v>
      </c>
      <c r="D407" s="236" t="s">
        <v>153</v>
      </c>
      <c r="E407" s="237" t="s">
        <v>735</v>
      </c>
      <c r="F407" s="238" t="s">
        <v>736</v>
      </c>
      <c r="G407" s="239" t="s">
        <v>169</v>
      </c>
      <c r="H407" s="240">
        <v>34.8</v>
      </c>
      <c r="I407" s="241"/>
      <c r="J407" s="242">
        <f>ROUND(I407*H407,2)</f>
        <v>0</v>
      </c>
      <c r="K407" s="243"/>
      <c r="L407" s="44"/>
      <c r="M407" s="244" t="s">
        <v>1</v>
      </c>
      <c r="N407" s="245" t="s">
        <v>45</v>
      </c>
      <c r="O407" s="91"/>
      <c r="P407" s="246">
        <f>O407*H407</f>
        <v>0</v>
      </c>
      <c r="Q407" s="246">
        <v>0.0029</v>
      </c>
      <c r="R407" s="246">
        <f>Q407*H407</f>
        <v>0.10091999999999998</v>
      </c>
      <c r="S407" s="246">
        <v>0</v>
      </c>
      <c r="T407" s="247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8" t="s">
        <v>273</v>
      </c>
      <c r="AT407" s="248" t="s">
        <v>153</v>
      </c>
      <c r="AU407" s="248" t="s">
        <v>158</v>
      </c>
      <c r="AY407" s="17" t="s">
        <v>150</v>
      </c>
      <c r="BE407" s="249">
        <f>IF(N407="základní",J407,0)</f>
        <v>0</v>
      </c>
      <c r="BF407" s="249">
        <f>IF(N407="snížená",J407,0)</f>
        <v>0</v>
      </c>
      <c r="BG407" s="249">
        <f>IF(N407="zákl. přenesená",J407,0)</f>
        <v>0</v>
      </c>
      <c r="BH407" s="249">
        <f>IF(N407="sníž. přenesená",J407,0)</f>
        <v>0</v>
      </c>
      <c r="BI407" s="249">
        <f>IF(N407="nulová",J407,0)</f>
        <v>0</v>
      </c>
      <c r="BJ407" s="17" t="s">
        <v>158</v>
      </c>
      <c r="BK407" s="249">
        <f>ROUND(I407*H407,2)</f>
        <v>0</v>
      </c>
      <c r="BL407" s="17" t="s">
        <v>273</v>
      </c>
      <c r="BM407" s="248" t="s">
        <v>737</v>
      </c>
    </row>
    <row r="408" spans="1:51" s="13" customFormat="1" ht="12">
      <c r="A408" s="13"/>
      <c r="B408" s="250"/>
      <c r="C408" s="251"/>
      <c r="D408" s="252" t="s">
        <v>160</v>
      </c>
      <c r="E408" s="253" t="s">
        <v>1</v>
      </c>
      <c r="F408" s="254" t="s">
        <v>442</v>
      </c>
      <c r="G408" s="251"/>
      <c r="H408" s="253" t="s">
        <v>1</v>
      </c>
      <c r="I408" s="255"/>
      <c r="J408" s="251"/>
      <c r="K408" s="251"/>
      <c r="L408" s="256"/>
      <c r="M408" s="257"/>
      <c r="N408" s="258"/>
      <c r="O408" s="258"/>
      <c r="P408" s="258"/>
      <c r="Q408" s="258"/>
      <c r="R408" s="258"/>
      <c r="S408" s="258"/>
      <c r="T408" s="25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0" t="s">
        <v>160</v>
      </c>
      <c r="AU408" s="260" t="s">
        <v>158</v>
      </c>
      <c r="AV408" s="13" t="s">
        <v>87</v>
      </c>
      <c r="AW408" s="13" t="s">
        <v>35</v>
      </c>
      <c r="AX408" s="13" t="s">
        <v>79</v>
      </c>
      <c r="AY408" s="260" t="s">
        <v>150</v>
      </c>
    </row>
    <row r="409" spans="1:51" s="14" customFormat="1" ht="12">
      <c r="A409" s="14"/>
      <c r="B409" s="261"/>
      <c r="C409" s="262"/>
      <c r="D409" s="252" t="s">
        <v>160</v>
      </c>
      <c r="E409" s="263" t="s">
        <v>1</v>
      </c>
      <c r="F409" s="264" t="s">
        <v>738</v>
      </c>
      <c r="G409" s="262"/>
      <c r="H409" s="265">
        <v>10.8</v>
      </c>
      <c r="I409" s="266"/>
      <c r="J409" s="262"/>
      <c r="K409" s="262"/>
      <c r="L409" s="267"/>
      <c r="M409" s="268"/>
      <c r="N409" s="269"/>
      <c r="O409" s="269"/>
      <c r="P409" s="269"/>
      <c r="Q409" s="269"/>
      <c r="R409" s="269"/>
      <c r="S409" s="269"/>
      <c r="T409" s="27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1" t="s">
        <v>160</v>
      </c>
      <c r="AU409" s="271" t="s">
        <v>158</v>
      </c>
      <c r="AV409" s="14" t="s">
        <v>158</v>
      </c>
      <c r="AW409" s="14" t="s">
        <v>35</v>
      </c>
      <c r="AX409" s="14" t="s">
        <v>79</v>
      </c>
      <c r="AY409" s="271" t="s">
        <v>150</v>
      </c>
    </row>
    <row r="410" spans="1:51" s="13" customFormat="1" ht="12">
      <c r="A410" s="13"/>
      <c r="B410" s="250"/>
      <c r="C410" s="251"/>
      <c r="D410" s="252" t="s">
        <v>160</v>
      </c>
      <c r="E410" s="253" t="s">
        <v>1</v>
      </c>
      <c r="F410" s="254" t="s">
        <v>473</v>
      </c>
      <c r="G410" s="251"/>
      <c r="H410" s="253" t="s">
        <v>1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160</v>
      </c>
      <c r="AU410" s="260" t="s">
        <v>158</v>
      </c>
      <c r="AV410" s="13" t="s">
        <v>87</v>
      </c>
      <c r="AW410" s="13" t="s">
        <v>35</v>
      </c>
      <c r="AX410" s="13" t="s">
        <v>79</v>
      </c>
      <c r="AY410" s="260" t="s">
        <v>150</v>
      </c>
    </row>
    <row r="411" spans="1:51" s="14" customFormat="1" ht="12">
      <c r="A411" s="14"/>
      <c r="B411" s="261"/>
      <c r="C411" s="262"/>
      <c r="D411" s="252" t="s">
        <v>160</v>
      </c>
      <c r="E411" s="263" t="s">
        <v>1</v>
      </c>
      <c r="F411" s="264" t="s">
        <v>739</v>
      </c>
      <c r="G411" s="262"/>
      <c r="H411" s="265">
        <v>3</v>
      </c>
      <c r="I411" s="266"/>
      <c r="J411" s="262"/>
      <c r="K411" s="262"/>
      <c r="L411" s="267"/>
      <c r="M411" s="268"/>
      <c r="N411" s="269"/>
      <c r="O411" s="269"/>
      <c r="P411" s="269"/>
      <c r="Q411" s="269"/>
      <c r="R411" s="269"/>
      <c r="S411" s="269"/>
      <c r="T411" s="27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1" t="s">
        <v>160</v>
      </c>
      <c r="AU411" s="271" t="s">
        <v>158</v>
      </c>
      <c r="AV411" s="14" t="s">
        <v>158</v>
      </c>
      <c r="AW411" s="14" t="s">
        <v>35</v>
      </c>
      <c r="AX411" s="14" t="s">
        <v>79</v>
      </c>
      <c r="AY411" s="271" t="s">
        <v>150</v>
      </c>
    </row>
    <row r="412" spans="1:51" s="13" customFormat="1" ht="12">
      <c r="A412" s="13"/>
      <c r="B412" s="250"/>
      <c r="C412" s="251"/>
      <c r="D412" s="252" t="s">
        <v>160</v>
      </c>
      <c r="E412" s="253" t="s">
        <v>1</v>
      </c>
      <c r="F412" s="254" t="s">
        <v>445</v>
      </c>
      <c r="G412" s="251"/>
      <c r="H412" s="253" t="s">
        <v>1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160</v>
      </c>
      <c r="AU412" s="260" t="s">
        <v>158</v>
      </c>
      <c r="AV412" s="13" t="s">
        <v>87</v>
      </c>
      <c r="AW412" s="13" t="s">
        <v>35</v>
      </c>
      <c r="AX412" s="13" t="s">
        <v>79</v>
      </c>
      <c r="AY412" s="260" t="s">
        <v>150</v>
      </c>
    </row>
    <row r="413" spans="1:51" s="14" customFormat="1" ht="12">
      <c r="A413" s="14"/>
      <c r="B413" s="261"/>
      <c r="C413" s="262"/>
      <c r="D413" s="252" t="s">
        <v>160</v>
      </c>
      <c r="E413" s="263" t="s">
        <v>1</v>
      </c>
      <c r="F413" s="264" t="s">
        <v>740</v>
      </c>
      <c r="G413" s="262"/>
      <c r="H413" s="265">
        <v>21</v>
      </c>
      <c r="I413" s="266"/>
      <c r="J413" s="262"/>
      <c r="K413" s="262"/>
      <c r="L413" s="267"/>
      <c r="M413" s="268"/>
      <c r="N413" s="269"/>
      <c r="O413" s="269"/>
      <c r="P413" s="269"/>
      <c r="Q413" s="269"/>
      <c r="R413" s="269"/>
      <c r="S413" s="269"/>
      <c r="T413" s="27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1" t="s">
        <v>160</v>
      </c>
      <c r="AU413" s="271" t="s">
        <v>158</v>
      </c>
      <c r="AV413" s="14" t="s">
        <v>158</v>
      </c>
      <c r="AW413" s="14" t="s">
        <v>35</v>
      </c>
      <c r="AX413" s="14" t="s">
        <v>79</v>
      </c>
      <c r="AY413" s="271" t="s">
        <v>150</v>
      </c>
    </row>
    <row r="414" spans="1:51" s="15" customFormat="1" ht="12">
      <c r="A414" s="15"/>
      <c r="B414" s="283"/>
      <c r="C414" s="284"/>
      <c r="D414" s="252" t="s">
        <v>160</v>
      </c>
      <c r="E414" s="285" t="s">
        <v>1</v>
      </c>
      <c r="F414" s="286" t="s">
        <v>194</v>
      </c>
      <c r="G414" s="284"/>
      <c r="H414" s="287">
        <v>34.8</v>
      </c>
      <c r="I414" s="288"/>
      <c r="J414" s="284"/>
      <c r="K414" s="284"/>
      <c r="L414" s="289"/>
      <c r="M414" s="290"/>
      <c r="N414" s="291"/>
      <c r="O414" s="291"/>
      <c r="P414" s="291"/>
      <c r="Q414" s="291"/>
      <c r="R414" s="291"/>
      <c r="S414" s="291"/>
      <c r="T414" s="292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93" t="s">
        <v>160</v>
      </c>
      <c r="AU414" s="293" t="s">
        <v>158</v>
      </c>
      <c r="AV414" s="15" t="s">
        <v>157</v>
      </c>
      <c r="AW414" s="15" t="s">
        <v>35</v>
      </c>
      <c r="AX414" s="15" t="s">
        <v>87</v>
      </c>
      <c r="AY414" s="293" t="s">
        <v>150</v>
      </c>
    </row>
    <row r="415" spans="1:65" s="2" customFormat="1" ht="21.75" customHeight="1">
      <c r="A415" s="38"/>
      <c r="B415" s="39"/>
      <c r="C415" s="272" t="s">
        <v>741</v>
      </c>
      <c r="D415" s="272" t="s">
        <v>162</v>
      </c>
      <c r="E415" s="273" t="s">
        <v>742</v>
      </c>
      <c r="F415" s="274" t="s">
        <v>743</v>
      </c>
      <c r="G415" s="275" t="s">
        <v>169</v>
      </c>
      <c r="H415" s="276">
        <v>40.02</v>
      </c>
      <c r="I415" s="277"/>
      <c r="J415" s="278">
        <f>ROUND(I415*H415,2)</f>
        <v>0</v>
      </c>
      <c r="K415" s="279"/>
      <c r="L415" s="280"/>
      <c r="M415" s="281" t="s">
        <v>1</v>
      </c>
      <c r="N415" s="282" t="s">
        <v>45</v>
      </c>
      <c r="O415" s="91"/>
      <c r="P415" s="246">
        <f>O415*H415</f>
        <v>0</v>
      </c>
      <c r="Q415" s="246">
        <v>0.0118</v>
      </c>
      <c r="R415" s="246">
        <f>Q415*H415</f>
        <v>0.47223600000000004</v>
      </c>
      <c r="S415" s="246">
        <v>0</v>
      </c>
      <c r="T415" s="247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8" t="s">
        <v>351</v>
      </c>
      <c r="AT415" s="248" t="s">
        <v>162</v>
      </c>
      <c r="AU415" s="248" t="s">
        <v>158</v>
      </c>
      <c r="AY415" s="17" t="s">
        <v>150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7" t="s">
        <v>158</v>
      </c>
      <c r="BK415" s="249">
        <f>ROUND(I415*H415,2)</f>
        <v>0</v>
      </c>
      <c r="BL415" s="17" t="s">
        <v>273</v>
      </c>
      <c r="BM415" s="248" t="s">
        <v>744</v>
      </c>
    </row>
    <row r="416" spans="1:51" s="14" customFormat="1" ht="12">
      <c r="A416" s="14"/>
      <c r="B416" s="261"/>
      <c r="C416" s="262"/>
      <c r="D416" s="252" t="s">
        <v>160</v>
      </c>
      <c r="E416" s="262"/>
      <c r="F416" s="264" t="s">
        <v>745</v>
      </c>
      <c r="G416" s="262"/>
      <c r="H416" s="265">
        <v>40.02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1" t="s">
        <v>160</v>
      </c>
      <c r="AU416" s="271" t="s">
        <v>158</v>
      </c>
      <c r="AV416" s="14" t="s">
        <v>158</v>
      </c>
      <c r="AW416" s="14" t="s">
        <v>4</v>
      </c>
      <c r="AX416" s="14" t="s">
        <v>87</v>
      </c>
      <c r="AY416" s="271" t="s">
        <v>150</v>
      </c>
    </row>
    <row r="417" spans="1:65" s="2" customFormat="1" ht="16.5" customHeight="1">
      <c r="A417" s="38"/>
      <c r="B417" s="39"/>
      <c r="C417" s="236" t="s">
        <v>746</v>
      </c>
      <c r="D417" s="236" t="s">
        <v>153</v>
      </c>
      <c r="E417" s="237" t="s">
        <v>747</v>
      </c>
      <c r="F417" s="238" t="s">
        <v>748</v>
      </c>
      <c r="G417" s="239" t="s">
        <v>268</v>
      </c>
      <c r="H417" s="240">
        <v>1</v>
      </c>
      <c r="I417" s="241"/>
      <c r="J417" s="242">
        <f>ROUND(I417*H417,2)</f>
        <v>0</v>
      </c>
      <c r="K417" s="243"/>
      <c r="L417" s="44"/>
      <c r="M417" s="244" t="s">
        <v>1</v>
      </c>
      <c r="N417" s="245" t="s">
        <v>45</v>
      </c>
      <c r="O417" s="91"/>
      <c r="P417" s="246">
        <f>O417*H417</f>
        <v>0</v>
      </c>
      <c r="Q417" s="246">
        <v>0.00031</v>
      </c>
      <c r="R417" s="246">
        <f>Q417*H417</f>
        <v>0.00031</v>
      </c>
      <c r="S417" s="246">
        <v>0</v>
      </c>
      <c r="T417" s="247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8" t="s">
        <v>273</v>
      </c>
      <c r="AT417" s="248" t="s">
        <v>153</v>
      </c>
      <c r="AU417" s="248" t="s">
        <v>158</v>
      </c>
      <c r="AY417" s="17" t="s">
        <v>150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17" t="s">
        <v>158</v>
      </c>
      <c r="BK417" s="249">
        <f>ROUND(I417*H417,2)</f>
        <v>0</v>
      </c>
      <c r="BL417" s="17" t="s">
        <v>273</v>
      </c>
      <c r="BM417" s="248" t="s">
        <v>749</v>
      </c>
    </row>
    <row r="418" spans="1:65" s="2" customFormat="1" ht="16.5" customHeight="1">
      <c r="A418" s="38"/>
      <c r="B418" s="39"/>
      <c r="C418" s="236" t="s">
        <v>750</v>
      </c>
      <c r="D418" s="236" t="s">
        <v>153</v>
      </c>
      <c r="E418" s="237" t="s">
        <v>751</v>
      </c>
      <c r="F418" s="238" t="s">
        <v>709</v>
      </c>
      <c r="G418" s="239" t="s">
        <v>169</v>
      </c>
      <c r="H418" s="240">
        <v>21</v>
      </c>
      <c r="I418" s="241"/>
      <c r="J418" s="242">
        <f>ROUND(I418*H418,2)</f>
        <v>0</v>
      </c>
      <c r="K418" s="243"/>
      <c r="L418" s="44"/>
      <c r="M418" s="244" t="s">
        <v>1</v>
      </c>
      <c r="N418" s="245" t="s">
        <v>45</v>
      </c>
      <c r="O418" s="91"/>
      <c r="P418" s="246">
        <f>O418*H418</f>
        <v>0</v>
      </c>
      <c r="Q418" s="246">
        <v>0.00031</v>
      </c>
      <c r="R418" s="246">
        <f>Q418*H418</f>
        <v>0.00651</v>
      </c>
      <c r="S418" s="246">
        <v>0</v>
      </c>
      <c r="T418" s="247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8" t="s">
        <v>273</v>
      </c>
      <c r="AT418" s="248" t="s">
        <v>153</v>
      </c>
      <c r="AU418" s="248" t="s">
        <v>158</v>
      </c>
      <c r="AY418" s="17" t="s">
        <v>150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158</v>
      </c>
      <c r="BK418" s="249">
        <f>ROUND(I418*H418,2)</f>
        <v>0</v>
      </c>
      <c r="BL418" s="17" t="s">
        <v>273</v>
      </c>
      <c r="BM418" s="248" t="s">
        <v>752</v>
      </c>
    </row>
    <row r="419" spans="1:51" s="13" customFormat="1" ht="12">
      <c r="A419" s="13"/>
      <c r="B419" s="250"/>
      <c r="C419" s="251"/>
      <c r="D419" s="252" t="s">
        <v>160</v>
      </c>
      <c r="E419" s="253" t="s">
        <v>1</v>
      </c>
      <c r="F419" s="254" t="s">
        <v>445</v>
      </c>
      <c r="G419" s="251"/>
      <c r="H419" s="253" t="s">
        <v>1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160</v>
      </c>
      <c r="AU419" s="260" t="s">
        <v>158</v>
      </c>
      <c r="AV419" s="13" t="s">
        <v>87</v>
      </c>
      <c r="AW419" s="13" t="s">
        <v>35</v>
      </c>
      <c r="AX419" s="13" t="s">
        <v>79</v>
      </c>
      <c r="AY419" s="260" t="s">
        <v>150</v>
      </c>
    </row>
    <row r="420" spans="1:51" s="14" customFormat="1" ht="12">
      <c r="A420" s="14"/>
      <c r="B420" s="261"/>
      <c r="C420" s="262"/>
      <c r="D420" s="252" t="s">
        <v>160</v>
      </c>
      <c r="E420" s="263" t="s">
        <v>1</v>
      </c>
      <c r="F420" s="264" t="s">
        <v>740</v>
      </c>
      <c r="G420" s="262"/>
      <c r="H420" s="265">
        <v>21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1" t="s">
        <v>160</v>
      </c>
      <c r="AU420" s="271" t="s">
        <v>158</v>
      </c>
      <c r="AV420" s="14" t="s">
        <v>158</v>
      </c>
      <c r="AW420" s="14" t="s">
        <v>35</v>
      </c>
      <c r="AX420" s="14" t="s">
        <v>87</v>
      </c>
      <c r="AY420" s="271" t="s">
        <v>150</v>
      </c>
    </row>
    <row r="421" spans="1:65" s="2" customFormat="1" ht="16.5" customHeight="1">
      <c r="A421" s="38"/>
      <c r="B421" s="39"/>
      <c r="C421" s="236" t="s">
        <v>753</v>
      </c>
      <c r="D421" s="236" t="s">
        <v>153</v>
      </c>
      <c r="E421" s="237" t="s">
        <v>754</v>
      </c>
      <c r="F421" s="238" t="s">
        <v>755</v>
      </c>
      <c r="G421" s="239" t="s">
        <v>169</v>
      </c>
      <c r="H421" s="240">
        <v>34.8</v>
      </c>
      <c r="I421" s="241"/>
      <c r="J421" s="242">
        <f>ROUND(I421*H421,2)</f>
        <v>0</v>
      </c>
      <c r="K421" s="243"/>
      <c r="L421" s="44"/>
      <c r="M421" s="244" t="s">
        <v>1</v>
      </c>
      <c r="N421" s="245" t="s">
        <v>45</v>
      </c>
      <c r="O421" s="91"/>
      <c r="P421" s="246">
        <f>O421*H421</f>
        <v>0</v>
      </c>
      <c r="Q421" s="246">
        <v>0.0003</v>
      </c>
      <c r="R421" s="246">
        <f>Q421*H421</f>
        <v>0.010439999999999998</v>
      </c>
      <c r="S421" s="246">
        <v>0</v>
      </c>
      <c r="T421" s="24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8" t="s">
        <v>273</v>
      </c>
      <c r="AT421" s="248" t="s">
        <v>153</v>
      </c>
      <c r="AU421" s="248" t="s">
        <v>158</v>
      </c>
      <c r="AY421" s="17" t="s">
        <v>150</v>
      </c>
      <c r="BE421" s="249">
        <f>IF(N421="základní",J421,0)</f>
        <v>0</v>
      </c>
      <c r="BF421" s="249">
        <f>IF(N421="snížená",J421,0)</f>
        <v>0</v>
      </c>
      <c r="BG421" s="249">
        <f>IF(N421="zákl. přenesená",J421,0)</f>
        <v>0</v>
      </c>
      <c r="BH421" s="249">
        <f>IF(N421="sníž. přenesená",J421,0)</f>
        <v>0</v>
      </c>
      <c r="BI421" s="249">
        <f>IF(N421="nulová",J421,0)</f>
        <v>0</v>
      </c>
      <c r="BJ421" s="17" t="s">
        <v>158</v>
      </c>
      <c r="BK421" s="249">
        <f>ROUND(I421*H421,2)</f>
        <v>0</v>
      </c>
      <c r="BL421" s="17" t="s">
        <v>273</v>
      </c>
      <c r="BM421" s="248" t="s">
        <v>756</v>
      </c>
    </row>
    <row r="422" spans="1:65" s="2" customFormat="1" ht="16.5" customHeight="1">
      <c r="A422" s="38"/>
      <c r="B422" s="39"/>
      <c r="C422" s="236" t="s">
        <v>757</v>
      </c>
      <c r="D422" s="236" t="s">
        <v>153</v>
      </c>
      <c r="E422" s="237" t="s">
        <v>758</v>
      </c>
      <c r="F422" s="238" t="s">
        <v>759</v>
      </c>
      <c r="G422" s="239" t="s">
        <v>226</v>
      </c>
      <c r="H422" s="240">
        <v>37</v>
      </c>
      <c r="I422" s="241"/>
      <c r="J422" s="242">
        <f>ROUND(I422*H422,2)</f>
        <v>0</v>
      </c>
      <c r="K422" s="243"/>
      <c r="L422" s="44"/>
      <c r="M422" s="244" t="s">
        <v>1</v>
      </c>
      <c r="N422" s="245" t="s">
        <v>45</v>
      </c>
      <c r="O422" s="91"/>
      <c r="P422" s="246">
        <f>O422*H422</f>
        <v>0</v>
      </c>
      <c r="Q422" s="246">
        <v>3E-05</v>
      </c>
      <c r="R422" s="246">
        <f>Q422*H422</f>
        <v>0.00111</v>
      </c>
      <c r="S422" s="246">
        <v>0</v>
      </c>
      <c r="T422" s="247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8" t="s">
        <v>273</v>
      </c>
      <c r="AT422" s="248" t="s">
        <v>153</v>
      </c>
      <c r="AU422" s="248" t="s">
        <v>158</v>
      </c>
      <c r="AY422" s="17" t="s">
        <v>150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17" t="s">
        <v>158</v>
      </c>
      <c r="BK422" s="249">
        <f>ROUND(I422*H422,2)</f>
        <v>0</v>
      </c>
      <c r="BL422" s="17" t="s">
        <v>273</v>
      </c>
      <c r="BM422" s="248" t="s">
        <v>760</v>
      </c>
    </row>
    <row r="423" spans="1:51" s="14" customFormat="1" ht="12">
      <c r="A423" s="14"/>
      <c r="B423" s="261"/>
      <c r="C423" s="262"/>
      <c r="D423" s="252" t="s">
        <v>160</v>
      </c>
      <c r="E423" s="263" t="s">
        <v>1</v>
      </c>
      <c r="F423" s="264" t="s">
        <v>761</v>
      </c>
      <c r="G423" s="262"/>
      <c r="H423" s="265">
        <v>24</v>
      </c>
      <c r="I423" s="266"/>
      <c r="J423" s="262"/>
      <c r="K423" s="262"/>
      <c r="L423" s="267"/>
      <c r="M423" s="268"/>
      <c r="N423" s="269"/>
      <c r="O423" s="269"/>
      <c r="P423" s="269"/>
      <c r="Q423" s="269"/>
      <c r="R423" s="269"/>
      <c r="S423" s="269"/>
      <c r="T423" s="27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1" t="s">
        <v>160</v>
      </c>
      <c r="AU423" s="271" t="s">
        <v>158</v>
      </c>
      <c r="AV423" s="14" t="s">
        <v>158</v>
      </c>
      <c r="AW423" s="14" t="s">
        <v>35</v>
      </c>
      <c r="AX423" s="14" t="s">
        <v>79</v>
      </c>
      <c r="AY423" s="271" t="s">
        <v>150</v>
      </c>
    </row>
    <row r="424" spans="1:51" s="14" customFormat="1" ht="12">
      <c r="A424" s="14"/>
      <c r="B424" s="261"/>
      <c r="C424" s="262"/>
      <c r="D424" s="252" t="s">
        <v>160</v>
      </c>
      <c r="E424" s="263" t="s">
        <v>1</v>
      </c>
      <c r="F424" s="264" t="s">
        <v>762</v>
      </c>
      <c r="G424" s="262"/>
      <c r="H424" s="265">
        <v>10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1" t="s">
        <v>160</v>
      </c>
      <c r="AU424" s="271" t="s">
        <v>158</v>
      </c>
      <c r="AV424" s="14" t="s">
        <v>158</v>
      </c>
      <c r="AW424" s="14" t="s">
        <v>35</v>
      </c>
      <c r="AX424" s="14" t="s">
        <v>79</v>
      </c>
      <c r="AY424" s="271" t="s">
        <v>150</v>
      </c>
    </row>
    <row r="425" spans="1:51" s="14" customFormat="1" ht="12">
      <c r="A425" s="14"/>
      <c r="B425" s="261"/>
      <c r="C425" s="262"/>
      <c r="D425" s="252" t="s">
        <v>160</v>
      </c>
      <c r="E425" s="263" t="s">
        <v>1</v>
      </c>
      <c r="F425" s="264" t="s">
        <v>763</v>
      </c>
      <c r="G425" s="262"/>
      <c r="H425" s="265">
        <v>3</v>
      </c>
      <c r="I425" s="266"/>
      <c r="J425" s="262"/>
      <c r="K425" s="262"/>
      <c r="L425" s="267"/>
      <c r="M425" s="268"/>
      <c r="N425" s="269"/>
      <c r="O425" s="269"/>
      <c r="P425" s="269"/>
      <c r="Q425" s="269"/>
      <c r="R425" s="269"/>
      <c r="S425" s="269"/>
      <c r="T425" s="27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1" t="s">
        <v>160</v>
      </c>
      <c r="AU425" s="271" t="s">
        <v>158</v>
      </c>
      <c r="AV425" s="14" t="s">
        <v>158</v>
      </c>
      <c r="AW425" s="14" t="s">
        <v>35</v>
      </c>
      <c r="AX425" s="14" t="s">
        <v>79</v>
      </c>
      <c r="AY425" s="271" t="s">
        <v>150</v>
      </c>
    </row>
    <row r="426" spans="1:51" s="15" customFormat="1" ht="12">
      <c r="A426" s="15"/>
      <c r="B426" s="283"/>
      <c r="C426" s="284"/>
      <c r="D426" s="252" t="s">
        <v>160</v>
      </c>
      <c r="E426" s="285" t="s">
        <v>1</v>
      </c>
      <c r="F426" s="286" t="s">
        <v>194</v>
      </c>
      <c r="G426" s="284"/>
      <c r="H426" s="287">
        <v>37</v>
      </c>
      <c r="I426" s="288"/>
      <c r="J426" s="284"/>
      <c r="K426" s="284"/>
      <c r="L426" s="289"/>
      <c r="M426" s="290"/>
      <c r="N426" s="291"/>
      <c r="O426" s="291"/>
      <c r="P426" s="291"/>
      <c r="Q426" s="291"/>
      <c r="R426" s="291"/>
      <c r="S426" s="291"/>
      <c r="T426" s="292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93" t="s">
        <v>160</v>
      </c>
      <c r="AU426" s="293" t="s">
        <v>158</v>
      </c>
      <c r="AV426" s="15" t="s">
        <v>157</v>
      </c>
      <c r="AW426" s="15" t="s">
        <v>35</v>
      </c>
      <c r="AX426" s="15" t="s">
        <v>87</v>
      </c>
      <c r="AY426" s="293" t="s">
        <v>150</v>
      </c>
    </row>
    <row r="427" spans="1:65" s="2" customFormat="1" ht="21.75" customHeight="1">
      <c r="A427" s="38"/>
      <c r="B427" s="39"/>
      <c r="C427" s="236" t="s">
        <v>764</v>
      </c>
      <c r="D427" s="236" t="s">
        <v>153</v>
      </c>
      <c r="E427" s="237" t="s">
        <v>765</v>
      </c>
      <c r="F427" s="238" t="s">
        <v>766</v>
      </c>
      <c r="G427" s="239" t="s">
        <v>332</v>
      </c>
      <c r="H427" s="240">
        <v>0.592</v>
      </c>
      <c r="I427" s="241"/>
      <c r="J427" s="242">
        <f>ROUND(I427*H427,2)</f>
        <v>0</v>
      </c>
      <c r="K427" s="243"/>
      <c r="L427" s="44"/>
      <c r="M427" s="244" t="s">
        <v>1</v>
      </c>
      <c r="N427" s="245" t="s">
        <v>45</v>
      </c>
      <c r="O427" s="91"/>
      <c r="P427" s="246">
        <f>O427*H427</f>
        <v>0</v>
      </c>
      <c r="Q427" s="246">
        <v>0</v>
      </c>
      <c r="R427" s="246">
        <f>Q427*H427</f>
        <v>0</v>
      </c>
      <c r="S427" s="246">
        <v>0</v>
      </c>
      <c r="T427" s="24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48" t="s">
        <v>273</v>
      </c>
      <c r="AT427" s="248" t="s">
        <v>153</v>
      </c>
      <c r="AU427" s="248" t="s">
        <v>158</v>
      </c>
      <c r="AY427" s="17" t="s">
        <v>150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17" t="s">
        <v>158</v>
      </c>
      <c r="BK427" s="249">
        <f>ROUND(I427*H427,2)</f>
        <v>0</v>
      </c>
      <c r="BL427" s="17" t="s">
        <v>273</v>
      </c>
      <c r="BM427" s="248" t="s">
        <v>767</v>
      </c>
    </row>
    <row r="428" spans="1:65" s="2" customFormat="1" ht="21.75" customHeight="1">
      <c r="A428" s="38"/>
      <c r="B428" s="39"/>
      <c r="C428" s="236" t="s">
        <v>768</v>
      </c>
      <c r="D428" s="236" t="s">
        <v>153</v>
      </c>
      <c r="E428" s="237" t="s">
        <v>769</v>
      </c>
      <c r="F428" s="238" t="s">
        <v>770</v>
      </c>
      <c r="G428" s="239" t="s">
        <v>332</v>
      </c>
      <c r="H428" s="240">
        <v>0.592</v>
      </c>
      <c r="I428" s="241"/>
      <c r="J428" s="242">
        <f>ROUND(I428*H428,2)</f>
        <v>0</v>
      </c>
      <c r="K428" s="243"/>
      <c r="L428" s="44"/>
      <c r="M428" s="244" t="s">
        <v>1</v>
      </c>
      <c r="N428" s="245" t="s">
        <v>45</v>
      </c>
      <c r="O428" s="91"/>
      <c r="P428" s="246">
        <f>O428*H428</f>
        <v>0</v>
      </c>
      <c r="Q428" s="246">
        <v>0</v>
      </c>
      <c r="R428" s="246">
        <f>Q428*H428</f>
        <v>0</v>
      </c>
      <c r="S428" s="246">
        <v>0</v>
      </c>
      <c r="T428" s="247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8" t="s">
        <v>273</v>
      </c>
      <c r="AT428" s="248" t="s">
        <v>153</v>
      </c>
      <c r="AU428" s="248" t="s">
        <v>158</v>
      </c>
      <c r="AY428" s="17" t="s">
        <v>150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17" t="s">
        <v>158</v>
      </c>
      <c r="BK428" s="249">
        <f>ROUND(I428*H428,2)</f>
        <v>0</v>
      </c>
      <c r="BL428" s="17" t="s">
        <v>273</v>
      </c>
      <c r="BM428" s="248" t="s">
        <v>771</v>
      </c>
    </row>
    <row r="429" spans="1:63" s="12" customFormat="1" ht="22.8" customHeight="1">
      <c r="A429" s="12"/>
      <c r="B429" s="220"/>
      <c r="C429" s="221"/>
      <c r="D429" s="222" t="s">
        <v>78</v>
      </c>
      <c r="E429" s="234" t="s">
        <v>385</v>
      </c>
      <c r="F429" s="234" t="s">
        <v>386</v>
      </c>
      <c r="G429" s="221"/>
      <c r="H429" s="221"/>
      <c r="I429" s="224"/>
      <c r="J429" s="235">
        <f>BK429</f>
        <v>0</v>
      </c>
      <c r="K429" s="221"/>
      <c r="L429" s="226"/>
      <c r="M429" s="227"/>
      <c r="N429" s="228"/>
      <c r="O429" s="228"/>
      <c r="P429" s="229">
        <f>SUM(P430:P444)</f>
        <v>0</v>
      </c>
      <c r="Q429" s="228"/>
      <c r="R429" s="229">
        <f>SUM(R430:R444)</f>
        <v>0.72634026</v>
      </c>
      <c r="S429" s="228"/>
      <c r="T429" s="230">
        <f>SUM(T430:T444)</f>
        <v>0.1520302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31" t="s">
        <v>158</v>
      </c>
      <c r="AT429" s="232" t="s">
        <v>78</v>
      </c>
      <c r="AU429" s="232" t="s">
        <v>87</v>
      </c>
      <c r="AY429" s="231" t="s">
        <v>150</v>
      </c>
      <c r="BK429" s="233">
        <f>SUM(BK430:BK444)</f>
        <v>0</v>
      </c>
    </row>
    <row r="430" spans="1:65" s="2" customFormat="1" ht="16.5" customHeight="1">
      <c r="A430" s="38"/>
      <c r="B430" s="39"/>
      <c r="C430" s="236" t="s">
        <v>772</v>
      </c>
      <c r="D430" s="236" t="s">
        <v>153</v>
      </c>
      <c r="E430" s="237" t="s">
        <v>388</v>
      </c>
      <c r="F430" s="238" t="s">
        <v>389</v>
      </c>
      <c r="G430" s="239" t="s">
        <v>169</v>
      </c>
      <c r="H430" s="240">
        <v>490.42</v>
      </c>
      <c r="I430" s="241"/>
      <c r="J430" s="242">
        <f>ROUND(I430*H430,2)</f>
        <v>0</v>
      </c>
      <c r="K430" s="243"/>
      <c r="L430" s="44"/>
      <c r="M430" s="244" t="s">
        <v>1</v>
      </c>
      <c r="N430" s="245" t="s">
        <v>45</v>
      </c>
      <c r="O430" s="91"/>
      <c r="P430" s="246">
        <f>O430*H430</f>
        <v>0</v>
      </c>
      <c r="Q430" s="246">
        <v>0.001</v>
      </c>
      <c r="R430" s="246">
        <f>Q430*H430</f>
        <v>0.49042</v>
      </c>
      <c r="S430" s="246">
        <v>0.00031</v>
      </c>
      <c r="T430" s="247">
        <f>S430*H430</f>
        <v>0.1520302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8" t="s">
        <v>273</v>
      </c>
      <c r="AT430" s="248" t="s">
        <v>153</v>
      </c>
      <c r="AU430" s="248" t="s">
        <v>158</v>
      </c>
      <c r="AY430" s="17" t="s">
        <v>150</v>
      </c>
      <c r="BE430" s="249">
        <f>IF(N430="základní",J430,0)</f>
        <v>0</v>
      </c>
      <c r="BF430" s="249">
        <f>IF(N430="snížená",J430,0)</f>
        <v>0</v>
      </c>
      <c r="BG430" s="249">
        <f>IF(N430="zákl. přenesená",J430,0)</f>
        <v>0</v>
      </c>
      <c r="BH430" s="249">
        <f>IF(N430="sníž. přenesená",J430,0)</f>
        <v>0</v>
      </c>
      <c r="BI430" s="249">
        <f>IF(N430="nulová",J430,0)</f>
        <v>0</v>
      </c>
      <c r="BJ430" s="17" t="s">
        <v>158</v>
      </c>
      <c r="BK430" s="249">
        <f>ROUND(I430*H430,2)</f>
        <v>0</v>
      </c>
      <c r="BL430" s="17" t="s">
        <v>273</v>
      </c>
      <c r="BM430" s="248" t="s">
        <v>773</v>
      </c>
    </row>
    <row r="431" spans="1:51" s="13" customFormat="1" ht="12">
      <c r="A431" s="13"/>
      <c r="B431" s="250"/>
      <c r="C431" s="251"/>
      <c r="D431" s="252" t="s">
        <v>160</v>
      </c>
      <c r="E431" s="253" t="s">
        <v>1</v>
      </c>
      <c r="F431" s="254" t="s">
        <v>391</v>
      </c>
      <c r="G431" s="251"/>
      <c r="H431" s="253" t="s">
        <v>1</v>
      </c>
      <c r="I431" s="255"/>
      <c r="J431" s="251"/>
      <c r="K431" s="251"/>
      <c r="L431" s="256"/>
      <c r="M431" s="257"/>
      <c r="N431" s="258"/>
      <c r="O431" s="258"/>
      <c r="P431" s="258"/>
      <c r="Q431" s="258"/>
      <c r="R431" s="258"/>
      <c r="S431" s="258"/>
      <c r="T431" s="25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0" t="s">
        <v>160</v>
      </c>
      <c r="AU431" s="260" t="s">
        <v>158</v>
      </c>
      <c r="AV431" s="13" t="s">
        <v>87</v>
      </c>
      <c r="AW431" s="13" t="s">
        <v>35</v>
      </c>
      <c r="AX431" s="13" t="s">
        <v>79</v>
      </c>
      <c r="AY431" s="260" t="s">
        <v>150</v>
      </c>
    </row>
    <row r="432" spans="1:51" s="14" customFormat="1" ht="12">
      <c r="A432" s="14"/>
      <c r="B432" s="261"/>
      <c r="C432" s="262"/>
      <c r="D432" s="252" t="s">
        <v>160</v>
      </c>
      <c r="E432" s="263" t="s">
        <v>1</v>
      </c>
      <c r="F432" s="264" t="s">
        <v>774</v>
      </c>
      <c r="G432" s="262"/>
      <c r="H432" s="265">
        <v>126.179</v>
      </c>
      <c r="I432" s="266"/>
      <c r="J432" s="262"/>
      <c r="K432" s="262"/>
      <c r="L432" s="267"/>
      <c r="M432" s="268"/>
      <c r="N432" s="269"/>
      <c r="O432" s="269"/>
      <c r="P432" s="269"/>
      <c r="Q432" s="269"/>
      <c r="R432" s="269"/>
      <c r="S432" s="269"/>
      <c r="T432" s="27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1" t="s">
        <v>160</v>
      </c>
      <c r="AU432" s="271" t="s">
        <v>158</v>
      </c>
      <c r="AV432" s="14" t="s">
        <v>158</v>
      </c>
      <c r="AW432" s="14" t="s">
        <v>35</v>
      </c>
      <c r="AX432" s="14" t="s">
        <v>79</v>
      </c>
      <c r="AY432" s="271" t="s">
        <v>150</v>
      </c>
    </row>
    <row r="433" spans="1:51" s="13" customFormat="1" ht="12">
      <c r="A433" s="13"/>
      <c r="B433" s="250"/>
      <c r="C433" s="251"/>
      <c r="D433" s="252" t="s">
        <v>160</v>
      </c>
      <c r="E433" s="253" t="s">
        <v>1</v>
      </c>
      <c r="F433" s="254" t="s">
        <v>393</v>
      </c>
      <c r="G433" s="251"/>
      <c r="H433" s="253" t="s">
        <v>1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0" t="s">
        <v>160</v>
      </c>
      <c r="AU433" s="260" t="s">
        <v>158</v>
      </c>
      <c r="AV433" s="13" t="s">
        <v>87</v>
      </c>
      <c r="AW433" s="13" t="s">
        <v>35</v>
      </c>
      <c r="AX433" s="13" t="s">
        <v>79</v>
      </c>
      <c r="AY433" s="260" t="s">
        <v>150</v>
      </c>
    </row>
    <row r="434" spans="1:51" s="14" customFormat="1" ht="12">
      <c r="A434" s="14"/>
      <c r="B434" s="261"/>
      <c r="C434" s="262"/>
      <c r="D434" s="252" t="s">
        <v>160</v>
      </c>
      <c r="E434" s="263" t="s">
        <v>1</v>
      </c>
      <c r="F434" s="264" t="s">
        <v>775</v>
      </c>
      <c r="G434" s="262"/>
      <c r="H434" s="265">
        <v>364.241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1" t="s">
        <v>160</v>
      </c>
      <c r="AU434" s="271" t="s">
        <v>158</v>
      </c>
      <c r="AV434" s="14" t="s">
        <v>158</v>
      </c>
      <c r="AW434" s="14" t="s">
        <v>35</v>
      </c>
      <c r="AX434" s="14" t="s">
        <v>79</v>
      </c>
      <c r="AY434" s="271" t="s">
        <v>150</v>
      </c>
    </row>
    <row r="435" spans="1:51" s="15" customFormat="1" ht="12">
      <c r="A435" s="15"/>
      <c r="B435" s="283"/>
      <c r="C435" s="284"/>
      <c r="D435" s="252" t="s">
        <v>160</v>
      </c>
      <c r="E435" s="285" t="s">
        <v>1</v>
      </c>
      <c r="F435" s="286" t="s">
        <v>194</v>
      </c>
      <c r="G435" s="284"/>
      <c r="H435" s="287">
        <v>490.42</v>
      </c>
      <c r="I435" s="288"/>
      <c r="J435" s="284"/>
      <c r="K435" s="284"/>
      <c r="L435" s="289"/>
      <c r="M435" s="290"/>
      <c r="N435" s="291"/>
      <c r="O435" s="291"/>
      <c r="P435" s="291"/>
      <c r="Q435" s="291"/>
      <c r="R435" s="291"/>
      <c r="S435" s="291"/>
      <c r="T435" s="292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93" t="s">
        <v>160</v>
      </c>
      <c r="AU435" s="293" t="s">
        <v>158</v>
      </c>
      <c r="AV435" s="15" t="s">
        <v>157</v>
      </c>
      <c r="AW435" s="15" t="s">
        <v>35</v>
      </c>
      <c r="AX435" s="15" t="s">
        <v>87</v>
      </c>
      <c r="AY435" s="293" t="s">
        <v>150</v>
      </c>
    </row>
    <row r="436" spans="1:65" s="2" customFormat="1" ht="21.75" customHeight="1">
      <c r="A436" s="38"/>
      <c r="B436" s="39"/>
      <c r="C436" s="236" t="s">
        <v>776</v>
      </c>
      <c r="D436" s="236" t="s">
        <v>153</v>
      </c>
      <c r="E436" s="237" t="s">
        <v>396</v>
      </c>
      <c r="F436" s="238" t="s">
        <v>397</v>
      </c>
      <c r="G436" s="239" t="s">
        <v>169</v>
      </c>
      <c r="H436" s="240">
        <v>501.958</v>
      </c>
      <c r="I436" s="241"/>
      <c r="J436" s="242">
        <f>ROUND(I436*H436,2)</f>
        <v>0</v>
      </c>
      <c r="K436" s="243"/>
      <c r="L436" s="44"/>
      <c r="M436" s="244" t="s">
        <v>1</v>
      </c>
      <c r="N436" s="245" t="s">
        <v>45</v>
      </c>
      <c r="O436" s="91"/>
      <c r="P436" s="246">
        <f>O436*H436</f>
        <v>0</v>
      </c>
      <c r="Q436" s="246">
        <v>0.0002</v>
      </c>
      <c r="R436" s="246">
        <f>Q436*H436</f>
        <v>0.10039160000000001</v>
      </c>
      <c r="S436" s="246">
        <v>0</v>
      </c>
      <c r="T436" s="247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48" t="s">
        <v>273</v>
      </c>
      <c r="AT436" s="248" t="s">
        <v>153</v>
      </c>
      <c r="AU436" s="248" t="s">
        <v>158</v>
      </c>
      <c r="AY436" s="17" t="s">
        <v>150</v>
      </c>
      <c r="BE436" s="249">
        <f>IF(N436="základní",J436,0)</f>
        <v>0</v>
      </c>
      <c r="BF436" s="249">
        <f>IF(N436="snížená",J436,0)</f>
        <v>0</v>
      </c>
      <c r="BG436" s="249">
        <f>IF(N436="zákl. přenesená",J436,0)</f>
        <v>0</v>
      </c>
      <c r="BH436" s="249">
        <f>IF(N436="sníž. přenesená",J436,0)</f>
        <v>0</v>
      </c>
      <c r="BI436" s="249">
        <f>IF(N436="nulová",J436,0)</f>
        <v>0</v>
      </c>
      <c r="BJ436" s="17" t="s">
        <v>158</v>
      </c>
      <c r="BK436" s="249">
        <f>ROUND(I436*H436,2)</f>
        <v>0</v>
      </c>
      <c r="BL436" s="17" t="s">
        <v>273</v>
      </c>
      <c r="BM436" s="248" t="s">
        <v>777</v>
      </c>
    </row>
    <row r="437" spans="1:51" s="13" customFormat="1" ht="12">
      <c r="A437" s="13"/>
      <c r="B437" s="250"/>
      <c r="C437" s="251"/>
      <c r="D437" s="252" t="s">
        <v>160</v>
      </c>
      <c r="E437" s="253" t="s">
        <v>1</v>
      </c>
      <c r="F437" s="254" t="s">
        <v>391</v>
      </c>
      <c r="G437" s="251"/>
      <c r="H437" s="253" t="s">
        <v>1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160</v>
      </c>
      <c r="AU437" s="260" t="s">
        <v>158</v>
      </c>
      <c r="AV437" s="13" t="s">
        <v>87</v>
      </c>
      <c r="AW437" s="13" t="s">
        <v>35</v>
      </c>
      <c r="AX437" s="13" t="s">
        <v>79</v>
      </c>
      <c r="AY437" s="260" t="s">
        <v>150</v>
      </c>
    </row>
    <row r="438" spans="1:51" s="14" customFormat="1" ht="12">
      <c r="A438" s="14"/>
      <c r="B438" s="261"/>
      <c r="C438" s="262"/>
      <c r="D438" s="252" t="s">
        <v>160</v>
      </c>
      <c r="E438" s="263" t="s">
        <v>1</v>
      </c>
      <c r="F438" s="264" t="s">
        <v>774</v>
      </c>
      <c r="G438" s="262"/>
      <c r="H438" s="265">
        <v>126.179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1" t="s">
        <v>160</v>
      </c>
      <c r="AU438" s="271" t="s">
        <v>158</v>
      </c>
      <c r="AV438" s="14" t="s">
        <v>158</v>
      </c>
      <c r="AW438" s="14" t="s">
        <v>35</v>
      </c>
      <c r="AX438" s="14" t="s">
        <v>79</v>
      </c>
      <c r="AY438" s="271" t="s">
        <v>150</v>
      </c>
    </row>
    <row r="439" spans="1:51" s="13" customFormat="1" ht="12">
      <c r="A439" s="13"/>
      <c r="B439" s="250"/>
      <c r="C439" s="251"/>
      <c r="D439" s="252" t="s">
        <v>160</v>
      </c>
      <c r="E439" s="253" t="s">
        <v>1</v>
      </c>
      <c r="F439" s="254" t="s">
        <v>393</v>
      </c>
      <c r="G439" s="251"/>
      <c r="H439" s="253" t="s">
        <v>1</v>
      </c>
      <c r="I439" s="255"/>
      <c r="J439" s="251"/>
      <c r="K439" s="251"/>
      <c r="L439" s="256"/>
      <c r="M439" s="257"/>
      <c r="N439" s="258"/>
      <c r="O439" s="258"/>
      <c r="P439" s="258"/>
      <c r="Q439" s="258"/>
      <c r="R439" s="258"/>
      <c r="S439" s="258"/>
      <c r="T439" s="25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0" t="s">
        <v>160</v>
      </c>
      <c r="AU439" s="260" t="s">
        <v>158</v>
      </c>
      <c r="AV439" s="13" t="s">
        <v>87</v>
      </c>
      <c r="AW439" s="13" t="s">
        <v>35</v>
      </c>
      <c r="AX439" s="13" t="s">
        <v>79</v>
      </c>
      <c r="AY439" s="260" t="s">
        <v>150</v>
      </c>
    </row>
    <row r="440" spans="1:51" s="14" customFormat="1" ht="12">
      <c r="A440" s="14"/>
      <c r="B440" s="261"/>
      <c r="C440" s="262"/>
      <c r="D440" s="252" t="s">
        <v>160</v>
      </c>
      <c r="E440" s="263" t="s">
        <v>1</v>
      </c>
      <c r="F440" s="264" t="s">
        <v>778</v>
      </c>
      <c r="G440" s="262"/>
      <c r="H440" s="265">
        <v>410.579</v>
      </c>
      <c r="I440" s="266"/>
      <c r="J440" s="262"/>
      <c r="K440" s="262"/>
      <c r="L440" s="267"/>
      <c r="M440" s="268"/>
      <c r="N440" s="269"/>
      <c r="O440" s="269"/>
      <c r="P440" s="269"/>
      <c r="Q440" s="269"/>
      <c r="R440" s="269"/>
      <c r="S440" s="269"/>
      <c r="T440" s="27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1" t="s">
        <v>160</v>
      </c>
      <c r="AU440" s="271" t="s">
        <v>158</v>
      </c>
      <c r="AV440" s="14" t="s">
        <v>158</v>
      </c>
      <c r="AW440" s="14" t="s">
        <v>35</v>
      </c>
      <c r="AX440" s="14" t="s">
        <v>79</v>
      </c>
      <c r="AY440" s="271" t="s">
        <v>150</v>
      </c>
    </row>
    <row r="441" spans="1:51" s="13" customFormat="1" ht="12">
      <c r="A441" s="13"/>
      <c r="B441" s="250"/>
      <c r="C441" s="251"/>
      <c r="D441" s="252" t="s">
        <v>160</v>
      </c>
      <c r="E441" s="253" t="s">
        <v>1</v>
      </c>
      <c r="F441" s="254" t="s">
        <v>494</v>
      </c>
      <c r="G441" s="251"/>
      <c r="H441" s="253" t="s">
        <v>1</v>
      </c>
      <c r="I441" s="255"/>
      <c r="J441" s="251"/>
      <c r="K441" s="251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160</v>
      </c>
      <c r="AU441" s="260" t="s">
        <v>158</v>
      </c>
      <c r="AV441" s="13" t="s">
        <v>87</v>
      </c>
      <c r="AW441" s="13" t="s">
        <v>35</v>
      </c>
      <c r="AX441" s="13" t="s">
        <v>79</v>
      </c>
      <c r="AY441" s="260" t="s">
        <v>150</v>
      </c>
    </row>
    <row r="442" spans="1:51" s="14" customFormat="1" ht="12">
      <c r="A442" s="14"/>
      <c r="B442" s="261"/>
      <c r="C442" s="262"/>
      <c r="D442" s="252" t="s">
        <v>160</v>
      </c>
      <c r="E442" s="263" t="s">
        <v>1</v>
      </c>
      <c r="F442" s="264" t="s">
        <v>779</v>
      </c>
      <c r="G442" s="262"/>
      <c r="H442" s="265">
        <v>-34.8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1" t="s">
        <v>160</v>
      </c>
      <c r="AU442" s="271" t="s">
        <v>158</v>
      </c>
      <c r="AV442" s="14" t="s">
        <v>158</v>
      </c>
      <c r="AW442" s="14" t="s">
        <v>35</v>
      </c>
      <c r="AX442" s="14" t="s">
        <v>79</v>
      </c>
      <c r="AY442" s="271" t="s">
        <v>150</v>
      </c>
    </row>
    <row r="443" spans="1:51" s="15" customFormat="1" ht="12">
      <c r="A443" s="15"/>
      <c r="B443" s="283"/>
      <c r="C443" s="284"/>
      <c r="D443" s="252" t="s">
        <v>160</v>
      </c>
      <c r="E443" s="285" t="s">
        <v>1</v>
      </c>
      <c r="F443" s="286" t="s">
        <v>194</v>
      </c>
      <c r="G443" s="284"/>
      <c r="H443" s="287">
        <v>501.958</v>
      </c>
      <c r="I443" s="288"/>
      <c r="J443" s="284"/>
      <c r="K443" s="284"/>
      <c r="L443" s="289"/>
      <c r="M443" s="290"/>
      <c r="N443" s="291"/>
      <c r="O443" s="291"/>
      <c r="P443" s="291"/>
      <c r="Q443" s="291"/>
      <c r="R443" s="291"/>
      <c r="S443" s="291"/>
      <c r="T443" s="292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93" t="s">
        <v>160</v>
      </c>
      <c r="AU443" s="293" t="s">
        <v>158</v>
      </c>
      <c r="AV443" s="15" t="s">
        <v>157</v>
      </c>
      <c r="AW443" s="15" t="s">
        <v>35</v>
      </c>
      <c r="AX443" s="15" t="s">
        <v>87</v>
      </c>
      <c r="AY443" s="293" t="s">
        <v>150</v>
      </c>
    </row>
    <row r="444" spans="1:65" s="2" customFormat="1" ht="21.75" customHeight="1">
      <c r="A444" s="38"/>
      <c r="B444" s="39"/>
      <c r="C444" s="236" t="s">
        <v>780</v>
      </c>
      <c r="D444" s="236" t="s">
        <v>153</v>
      </c>
      <c r="E444" s="237" t="s">
        <v>400</v>
      </c>
      <c r="F444" s="238" t="s">
        <v>401</v>
      </c>
      <c r="G444" s="239" t="s">
        <v>169</v>
      </c>
      <c r="H444" s="240">
        <v>501.958</v>
      </c>
      <c r="I444" s="241"/>
      <c r="J444" s="242">
        <f>ROUND(I444*H444,2)</f>
        <v>0</v>
      </c>
      <c r="K444" s="243"/>
      <c r="L444" s="44"/>
      <c r="M444" s="244" t="s">
        <v>1</v>
      </c>
      <c r="N444" s="245" t="s">
        <v>45</v>
      </c>
      <c r="O444" s="91"/>
      <c r="P444" s="246">
        <f>O444*H444</f>
        <v>0</v>
      </c>
      <c r="Q444" s="246">
        <v>0.00027</v>
      </c>
      <c r="R444" s="246">
        <f>Q444*H444</f>
        <v>0.13552866</v>
      </c>
      <c r="S444" s="246">
        <v>0</v>
      </c>
      <c r="T444" s="247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48" t="s">
        <v>273</v>
      </c>
      <c r="AT444" s="248" t="s">
        <v>153</v>
      </c>
      <c r="AU444" s="248" t="s">
        <v>158</v>
      </c>
      <c r="AY444" s="17" t="s">
        <v>150</v>
      </c>
      <c r="BE444" s="249">
        <f>IF(N444="základní",J444,0)</f>
        <v>0</v>
      </c>
      <c r="BF444" s="249">
        <f>IF(N444="snížená",J444,0)</f>
        <v>0</v>
      </c>
      <c r="BG444" s="249">
        <f>IF(N444="zákl. přenesená",J444,0)</f>
        <v>0</v>
      </c>
      <c r="BH444" s="249">
        <f>IF(N444="sníž. přenesená",J444,0)</f>
        <v>0</v>
      </c>
      <c r="BI444" s="249">
        <f>IF(N444="nulová",J444,0)</f>
        <v>0</v>
      </c>
      <c r="BJ444" s="17" t="s">
        <v>158</v>
      </c>
      <c r="BK444" s="249">
        <f>ROUND(I444*H444,2)</f>
        <v>0</v>
      </c>
      <c r="BL444" s="17" t="s">
        <v>273</v>
      </c>
      <c r="BM444" s="248" t="s">
        <v>781</v>
      </c>
    </row>
    <row r="445" spans="1:63" s="12" customFormat="1" ht="25.9" customHeight="1">
      <c r="A445" s="12"/>
      <c r="B445" s="220"/>
      <c r="C445" s="221"/>
      <c r="D445" s="222" t="s">
        <v>78</v>
      </c>
      <c r="E445" s="223" t="s">
        <v>403</v>
      </c>
      <c r="F445" s="223" t="s">
        <v>404</v>
      </c>
      <c r="G445" s="221"/>
      <c r="H445" s="221"/>
      <c r="I445" s="224"/>
      <c r="J445" s="225">
        <f>BK445</f>
        <v>0</v>
      </c>
      <c r="K445" s="221"/>
      <c r="L445" s="226"/>
      <c r="M445" s="227"/>
      <c r="N445" s="228"/>
      <c r="O445" s="228"/>
      <c r="P445" s="229">
        <f>P446+P448+P450</f>
        <v>0</v>
      </c>
      <c r="Q445" s="228"/>
      <c r="R445" s="229">
        <f>R446+R448+R450</f>
        <v>0</v>
      </c>
      <c r="S445" s="228"/>
      <c r="T445" s="230">
        <f>T446+T448+T450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31" t="s">
        <v>195</v>
      </c>
      <c r="AT445" s="232" t="s">
        <v>78</v>
      </c>
      <c r="AU445" s="232" t="s">
        <v>79</v>
      </c>
      <c r="AY445" s="231" t="s">
        <v>150</v>
      </c>
      <c r="BK445" s="233">
        <f>BK446+BK448+BK450</f>
        <v>0</v>
      </c>
    </row>
    <row r="446" spans="1:63" s="12" customFormat="1" ht="22.8" customHeight="1">
      <c r="A446" s="12"/>
      <c r="B446" s="220"/>
      <c r="C446" s="221"/>
      <c r="D446" s="222" t="s">
        <v>78</v>
      </c>
      <c r="E446" s="234" t="s">
        <v>405</v>
      </c>
      <c r="F446" s="234" t="s">
        <v>406</v>
      </c>
      <c r="G446" s="221"/>
      <c r="H446" s="221"/>
      <c r="I446" s="224"/>
      <c r="J446" s="235">
        <f>BK446</f>
        <v>0</v>
      </c>
      <c r="K446" s="221"/>
      <c r="L446" s="226"/>
      <c r="M446" s="227"/>
      <c r="N446" s="228"/>
      <c r="O446" s="228"/>
      <c r="P446" s="229">
        <f>P447</f>
        <v>0</v>
      </c>
      <c r="Q446" s="228"/>
      <c r="R446" s="229">
        <f>R447</f>
        <v>0</v>
      </c>
      <c r="S446" s="228"/>
      <c r="T446" s="230">
        <f>T447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31" t="s">
        <v>195</v>
      </c>
      <c r="AT446" s="232" t="s">
        <v>78</v>
      </c>
      <c r="AU446" s="232" t="s">
        <v>87</v>
      </c>
      <c r="AY446" s="231" t="s">
        <v>150</v>
      </c>
      <c r="BK446" s="233">
        <f>BK447</f>
        <v>0</v>
      </c>
    </row>
    <row r="447" spans="1:65" s="2" customFormat="1" ht="16.5" customHeight="1">
      <c r="A447" s="38"/>
      <c r="B447" s="39"/>
      <c r="C447" s="236" t="s">
        <v>782</v>
      </c>
      <c r="D447" s="236" t="s">
        <v>153</v>
      </c>
      <c r="E447" s="237" t="s">
        <v>408</v>
      </c>
      <c r="F447" s="238" t="s">
        <v>406</v>
      </c>
      <c r="G447" s="239" t="s">
        <v>268</v>
      </c>
      <c r="H447" s="240">
        <v>1</v>
      </c>
      <c r="I447" s="241"/>
      <c r="J447" s="242">
        <f>ROUND(I447*H447,2)</f>
        <v>0</v>
      </c>
      <c r="K447" s="243"/>
      <c r="L447" s="44"/>
      <c r="M447" s="244" t="s">
        <v>1</v>
      </c>
      <c r="N447" s="245" t="s">
        <v>45</v>
      </c>
      <c r="O447" s="91"/>
      <c r="P447" s="246">
        <f>O447*H447</f>
        <v>0</v>
      </c>
      <c r="Q447" s="246">
        <v>0</v>
      </c>
      <c r="R447" s="246">
        <f>Q447*H447</f>
        <v>0</v>
      </c>
      <c r="S447" s="246">
        <v>0</v>
      </c>
      <c r="T447" s="247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8" t="s">
        <v>409</v>
      </c>
      <c r="AT447" s="248" t="s">
        <v>153</v>
      </c>
      <c r="AU447" s="248" t="s">
        <v>158</v>
      </c>
      <c r="AY447" s="17" t="s">
        <v>150</v>
      </c>
      <c r="BE447" s="249">
        <f>IF(N447="základní",J447,0)</f>
        <v>0</v>
      </c>
      <c r="BF447" s="249">
        <f>IF(N447="snížená",J447,0)</f>
        <v>0</v>
      </c>
      <c r="BG447" s="249">
        <f>IF(N447="zákl. přenesená",J447,0)</f>
        <v>0</v>
      </c>
      <c r="BH447" s="249">
        <f>IF(N447="sníž. přenesená",J447,0)</f>
        <v>0</v>
      </c>
      <c r="BI447" s="249">
        <f>IF(N447="nulová",J447,0)</f>
        <v>0</v>
      </c>
      <c r="BJ447" s="17" t="s">
        <v>158</v>
      </c>
      <c r="BK447" s="249">
        <f>ROUND(I447*H447,2)</f>
        <v>0</v>
      </c>
      <c r="BL447" s="17" t="s">
        <v>409</v>
      </c>
      <c r="BM447" s="248" t="s">
        <v>783</v>
      </c>
    </row>
    <row r="448" spans="1:63" s="12" customFormat="1" ht="22.8" customHeight="1">
      <c r="A448" s="12"/>
      <c r="B448" s="220"/>
      <c r="C448" s="221"/>
      <c r="D448" s="222" t="s">
        <v>78</v>
      </c>
      <c r="E448" s="234" t="s">
        <v>411</v>
      </c>
      <c r="F448" s="234" t="s">
        <v>412</v>
      </c>
      <c r="G448" s="221"/>
      <c r="H448" s="221"/>
      <c r="I448" s="224"/>
      <c r="J448" s="235">
        <f>BK448</f>
        <v>0</v>
      </c>
      <c r="K448" s="221"/>
      <c r="L448" s="226"/>
      <c r="M448" s="227"/>
      <c r="N448" s="228"/>
      <c r="O448" s="228"/>
      <c r="P448" s="229">
        <f>P449</f>
        <v>0</v>
      </c>
      <c r="Q448" s="228"/>
      <c r="R448" s="229">
        <f>R449</f>
        <v>0</v>
      </c>
      <c r="S448" s="228"/>
      <c r="T448" s="230">
        <f>T449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31" t="s">
        <v>195</v>
      </c>
      <c r="AT448" s="232" t="s">
        <v>78</v>
      </c>
      <c r="AU448" s="232" t="s">
        <v>87</v>
      </c>
      <c r="AY448" s="231" t="s">
        <v>150</v>
      </c>
      <c r="BK448" s="233">
        <f>BK449</f>
        <v>0</v>
      </c>
    </row>
    <row r="449" spans="1:65" s="2" customFormat="1" ht="16.5" customHeight="1">
      <c r="A449" s="38"/>
      <c r="B449" s="39"/>
      <c r="C449" s="236" t="s">
        <v>784</v>
      </c>
      <c r="D449" s="236" t="s">
        <v>153</v>
      </c>
      <c r="E449" s="237" t="s">
        <v>414</v>
      </c>
      <c r="F449" s="238" t="s">
        <v>412</v>
      </c>
      <c r="G449" s="239" t="s">
        <v>268</v>
      </c>
      <c r="H449" s="240">
        <v>1</v>
      </c>
      <c r="I449" s="241"/>
      <c r="J449" s="242">
        <f>ROUND(I449*H449,2)</f>
        <v>0</v>
      </c>
      <c r="K449" s="243"/>
      <c r="L449" s="44"/>
      <c r="M449" s="244" t="s">
        <v>1</v>
      </c>
      <c r="N449" s="245" t="s">
        <v>45</v>
      </c>
      <c r="O449" s="91"/>
      <c r="P449" s="246">
        <f>O449*H449</f>
        <v>0</v>
      </c>
      <c r="Q449" s="246">
        <v>0</v>
      </c>
      <c r="R449" s="246">
        <f>Q449*H449</f>
        <v>0</v>
      </c>
      <c r="S449" s="246">
        <v>0</v>
      </c>
      <c r="T449" s="247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8" t="s">
        <v>409</v>
      </c>
      <c r="AT449" s="248" t="s">
        <v>153</v>
      </c>
      <c r="AU449" s="248" t="s">
        <v>158</v>
      </c>
      <c r="AY449" s="17" t="s">
        <v>150</v>
      </c>
      <c r="BE449" s="249">
        <f>IF(N449="základní",J449,0)</f>
        <v>0</v>
      </c>
      <c r="BF449" s="249">
        <f>IF(N449="snížená",J449,0)</f>
        <v>0</v>
      </c>
      <c r="BG449" s="249">
        <f>IF(N449="zákl. přenesená",J449,0)</f>
        <v>0</v>
      </c>
      <c r="BH449" s="249">
        <f>IF(N449="sníž. přenesená",J449,0)</f>
        <v>0</v>
      </c>
      <c r="BI449" s="249">
        <f>IF(N449="nulová",J449,0)</f>
        <v>0</v>
      </c>
      <c r="BJ449" s="17" t="s">
        <v>158</v>
      </c>
      <c r="BK449" s="249">
        <f>ROUND(I449*H449,2)</f>
        <v>0</v>
      </c>
      <c r="BL449" s="17" t="s">
        <v>409</v>
      </c>
      <c r="BM449" s="248" t="s">
        <v>785</v>
      </c>
    </row>
    <row r="450" spans="1:63" s="12" customFormat="1" ht="22.8" customHeight="1">
      <c r="A450" s="12"/>
      <c r="B450" s="220"/>
      <c r="C450" s="221"/>
      <c r="D450" s="222" t="s">
        <v>78</v>
      </c>
      <c r="E450" s="234" t="s">
        <v>416</v>
      </c>
      <c r="F450" s="234" t="s">
        <v>417</v>
      </c>
      <c r="G450" s="221"/>
      <c r="H450" s="221"/>
      <c r="I450" s="224"/>
      <c r="J450" s="235">
        <f>BK450</f>
        <v>0</v>
      </c>
      <c r="K450" s="221"/>
      <c r="L450" s="226"/>
      <c r="M450" s="227"/>
      <c r="N450" s="228"/>
      <c r="O450" s="228"/>
      <c r="P450" s="229">
        <f>P451</f>
        <v>0</v>
      </c>
      <c r="Q450" s="228"/>
      <c r="R450" s="229">
        <f>R451</f>
        <v>0</v>
      </c>
      <c r="S450" s="228"/>
      <c r="T450" s="230">
        <f>T451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31" t="s">
        <v>195</v>
      </c>
      <c r="AT450" s="232" t="s">
        <v>78</v>
      </c>
      <c r="AU450" s="232" t="s">
        <v>87</v>
      </c>
      <c r="AY450" s="231" t="s">
        <v>150</v>
      </c>
      <c r="BK450" s="233">
        <f>BK451</f>
        <v>0</v>
      </c>
    </row>
    <row r="451" spans="1:65" s="2" customFormat="1" ht="16.5" customHeight="1">
      <c r="A451" s="38"/>
      <c r="B451" s="39"/>
      <c r="C451" s="236" t="s">
        <v>786</v>
      </c>
      <c r="D451" s="236" t="s">
        <v>153</v>
      </c>
      <c r="E451" s="237" t="s">
        <v>419</v>
      </c>
      <c r="F451" s="238" t="s">
        <v>417</v>
      </c>
      <c r="G451" s="239" t="s">
        <v>268</v>
      </c>
      <c r="H451" s="240">
        <v>1</v>
      </c>
      <c r="I451" s="241"/>
      <c r="J451" s="242">
        <f>ROUND(I451*H451,2)</f>
        <v>0</v>
      </c>
      <c r="K451" s="243"/>
      <c r="L451" s="44"/>
      <c r="M451" s="294" t="s">
        <v>1</v>
      </c>
      <c r="N451" s="295" t="s">
        <v>45</v>
      </c>
      <c r="O451" s="296"/>
      <c r="P451" s="297">
        <f>O451*H451</f>
        <v>0</v>
      </c>
      <c r="Q451" s="297">
        <v>0</v>
      </c>
      <c r="R451" s="297">
        <f>Q451*H451</f>
        <v>0</v>
      </c>
      <c r="S451" s="297">
        <v>0</v>
      </c>
      <c r="T451" s="298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48" t="s">
        <v>409</v>
      </c>
      <c r="AT451" s="248" t="s">
        <v>153</v>
      </c>
      <c r="AU451" s="248" t="s">
        <v>158</v>
      </c>
      <c r="AY451" s="17" t="s">
        <v>150</v>
      </c>
      <c r="BE451" s="249">
        <f>IF(N451="základní",J451,0)</f>
        <v>0</v>
      </c>
      <c r="BF451" s="249">
        <f>IF(N451="snížená",J451,0)</f>
        <v>0</v>
      </c>
      <c r="BG451" s="249">
        <f>IF(N451="zákl. přenesená",J451,0)</f>
        <v>0</v>
      </c>
      <c r="BH451" s="249">
        <f>IF(N451="sníž. přenesená",J451,0)</f>
        <v>0</v>
      </c>
      <c r="BI451" s="249">
        <f>IF(N451="nulová",J451,0)</f>
        <v>0</v>
      </c>
      <c r="BJ451" s="17" t="s">
        <v>158</v>
      </c>
      <c r="BK451" s="249">
        <f>ROUND(I451*H451,2)</f>
        <v>0</v>
      </c>
      <c r="BL451" s="17" t="s">
        <v>409</v>
      </c>
      <c r="BM451" s="248" t="s">
        <v>787</v>
      </c>
    </row>
    <row r="452" spans="1:31" s="2" customFormat="1" ht="6.95" customHeight="1">
      <c r="A452" s="38"/>
      <c r="B452" s="66"/>
      <c r="C452" s="67"/>
      <c r="D452" s="67"/>
      <c r="E452" s="67"/>
      <c r="F452" s="67"/>
      <c r="G452" s="67"/>
      <c r="H452" s="67"/>
      <c r="I452" s="183"/>
      <c r="J452" s="67"/>
      <c r="K452" s="67"/>
      <c r="L452" s="44"/>
      <c r="M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</row>
  </sheetData>
  <sheetProtection password="CC35" sheet="1" objects="1" scenarios="1" formatColumns="0" formatRows="0" autoFilter="0"/>
  <autoFilter ref="C132:K451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788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33</v>
      </c>
      <c r="F21" s="38"/>
      <c r="G21" s="38"/>
      <c r="H21" s="38"/>
      <c r="I21" s="147" t="s">
        <v>28</v>
      </c>
      <c r="J21" s="146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ROUND(J133,2)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ROUND((SUM(BE133:BE437)),2)</f>
        <v>0</v>
      </c>
      <c r="G33" s="38"/>
      <c r="H33" s="38"/>
      <c r="I33" s="162">
        <v>0.21</v>
      </c>
      <c r="J33" s="161">
        <f>ROUND(((SUM(BE133:BE437))*I33),2)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ROUND((SUM(BF133:BF437)),2)</f>
        <v>0</v>
      </c>
      <c r="G34" s="38"/>
      <c r="H34" s="38"/>
      <c r="I34" s="162">
        <v>0.15</v>
      </c>
      <c r="J34" s="161">
        <f>ROUND(((SUM(BF133:BF437))*I34),2)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ROUND((SUM(BG133:BG437)),2)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ROUND((SUM(BH133:BH437)),2)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ROUND((SUM(BI133:BI437)),2)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03203 - 2 . NP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121</v>
      </c>
      <c r="E97" s="196"/>
      <c r="F97" s="196"/>
      <c r="G97" s="196"/>
      <c r="H97" s="196"/>
      <c r="I97" s="197"/>
      <c r="J97" s="198">
        <f>J134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122</v>
      </c>
      <c r="E98" s="203"/>
      <c r="F98" s="203"/>
      <c r="G98" s="203"/>
      <c r="H98" s="203"/>
      <c r="I98" s="204"/>
      <c r="J98" s="205">
        <f>J135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123</v>
      </c>
      <c r="E99" s="203"/>
      <c r="F99" s="203"/>
      <c r="G99" s="203"/>
      <c r="H99" s="203"/>
      <c r="I99" s="204"/>
      <c r="J99" s="205">
        <f>J166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124</v>
      </c>
      <c r="E100" s="203"/>
      <c r="F100" s="203"/>
      <c r="G100" s="203"/>
      <c r="H100" s="203"/>
      <c r="I100" s="204"/>
      <c r="J100" s="205">
        <f>J234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125</v>
      </c>
      <c r="E101" s="203"/>
      <c r="F101" s="203"/>
      <c r="G101" s="203"/>
      <c r="H101" s="203"/>
      <c r="I101" s="204"/>
      <c r="J101" s="205">
        <f>J320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126</v>
      </c>
      <c r="E102" s="203"/>
      <c r="F102" s="203"/>
      <c r="G102" s="203"/>
      <c r="H102" s="203"/>
      <c r="I102" s="204"/>
      <c r="J102" s="205">
        <f>J329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127</v>
      </c>
      <c r="E103" s="196"/>
      <c r="F103" s="196"/>
      <c r="G103" s="196"/>
      <c r="H103" s="196"/>
      <c r="I103" s="197"/>
      <c r="J103" s="198">
        <f>J331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422</v>
      </c>
      <c r="E104" s="203"/>
      <c r="F104" s="203"/>
      <c r="G104" s="203"/>
      <c r="H104" s="203"/>
      <c r="I104" s="204"/>
      <c r="J104" s="205">
        <f>J332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128</v>
      </c>
      <c r="E105" s="203"/>
      <c r="F105" s="203"/>
      <c r="G105" s="203"/>
      <c r="H105" s="203"/>
      <c r="I105" s="204"/>
      <c r="J105" s="205">
        <f>J338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423</v>
      </c>
      <c r="E106" s="203"/>
      <c r="F106" s="203"/>
      <c r="G106" s="203"/>
      <c r="H106" s="203"/>
      <c r="I106" s="204"/>
      <c r="J106" s="205">
        <f>J342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424</v>
      </c>
      <c r="E107" s="203"/>
      <c r="F107" s="203"/>
      <c r="G107" s="203"/>
      <c r="H107" s="203"/>
      <c r="I107" s="204"/>
      <c r="J107" s="205">
        <f>J383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425</v>
      </c>
      <c r="E108" s="203"/>
      <c r="F108" s="203"/>
      <c r="G108" s="203"/>
      <c r="H108" s="203"/>
      <c r="I108" s="204"/>
      <c r="J108" s="205">
        <f>J393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130</v>
      </c>
      <c r="E109" s="203"/>
      <c r="F109" s="203"/>
      <c r="G109" s="203"/>
      <c r="H109" s="203"/>
      <c r="I109" s="204"/>
      <c r="J109" s="205">
        <f>J417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93"/>
      <c r="C110" s="194"/>
      <c r="D110" s="195" t="s">
        <v>131</v>
      </c>
      <c r="E110" s="196"/>
      <c r="F110" s="196"/>
      <c r="G110" s="196"/>
      <c r="H110" s="196"/>
      <c r="I110" s="197"/>
      <c r="J110" s="198">
        <f>J431</f>
        <v>0</v>
      </c>
      <c r="K110" s="194"/>
      <c r="L110" s="19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00"/>
      <c r="C111" s="201"/>
      <c r="D111" s="202" t="s">
        <v>132</v>
      </c>
      <c r="E111" s="203"/>
      <c r="F111" s="203"/>
      <c r="G111" s="203"/>
      <c r="H111" s="203"/>
      <c r="I111" s="204"/>
      <c r="J111" s="205">
        <f>J432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133</v>
      </c>
      <c r="E112" s="203"/>
      <c r="F112" s="203"/>
      <c r="G112" s="203"/>
      <c r="H112" s="203"/>
      <c r="I112" s="204"/>
      <c r="J112" s="205">
        <f>J434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134</v>
      </c>
      <c r="E113" s="203"/>
      <c r="F113" s="203"/>
      <c r="G113" s="203"/>
      <c r="H113" s="203"/>
      <c r="I113" s="204"/>
      <c r="J113" s="205">
        <f>J436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183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186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135</v>
      </c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3.25" customHeight="1">
      <c r="A123" s="38"/>
      <c r="B123" s="39"/>
      <c r="C123" s="40"/>
      <c r="D123" s="40"/>
      <c r="E123" s="187" t="str">
        <f>E7</f>
        <v xml:space="preserve">Stavební úpravy bytových jednotek č.  1 a 3 v objektu č.p. 407 v ul. Vančurova</v>
      </c>
      <c r="F123" s="32"/>
      <c r="G123" s="32"/>
      <c r="H123" s="32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114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E9</f>
        <v>03203 - 2 . NP</v>
      </c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 xml:space="preserve"> </v>
      </c>
      <c r="G127" s="40"/>
      <c r="H127" s="40"/>
      <c r="I127" s="147" t="s">
        <v>22</v>
      </c>
      <c r="J127" s="79" t="str">
        <f>IF(J12="","",J12)</f>
        <v>3. 1. 2020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2" t="s">
        <v>24</v>
      </c>
      <c r="D129" s="40"/>
      <c r="E129" s="40"/>
      <c r="F129" s="27" t="str">
        <f>E15</f>
        <v>Město Vrchlabí, Zámek 1, 543 01 Vrchlabí</v>
      </c>
      <c r="G129" s="40"/>
      <c r="H129" s="40"/>
      <c r="I129" s="147" t="s">
        <v>31</v>
      </c>
      <c r="J129" s="36" t="str">
        <f>E21</f>
        <v>Ing. Jan Korda, Čistá u Horek 103 Čistá u Horek 51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29</v>
      </c>
      <c r="D130" s="40"/>
      <c r="E130" s="40"/>
      <c r="F130" s="27" t="str">
        <f>IF(E18="","",E18)</f>
        <v>Vyplň údaj</v>
      </c>
      <c r="G130" s="40"/>
      <c r="H130" s="40"/>
      <c r="I130" s="147" t="s">
        <v>36</v>
      </c>
      <c r="J130" s="36" t="str">
        <f>E24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4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07"/>
      <c r="B132" s="208"/>
      <c r="C132" s="209" t="s">
        <v>136</v>
      </c>
      <c r="D132" s="210" t="s">
        <v>64</v>
      </c>
      <c r="E132" s="210" t="s">
        <v>60</v>
      </c>
      <c r="F132" s="210" t="s">
        <v>61</v>
      </c>
      <c r="G132" s="210" t="s">
        <v>137</v>
      </c>
      <c r="H132" s="210" t="s">
        <v>138</v>
      </c>
      <c r="I132" s="211" t="s">
        <v>139</v>
      </c>
      <c r="J132" s="212" t="s">
        <v>118</v>
      </c>
      <c r="K132" s="213" t="s">
        <v>140</v>
      </c>
      <c r="L132" s="214"/>
      <c r="M132" s="100" t="s">
        <v>1</v>
      </c>
      <c r="N132" s="101" t="s">
        <v>43</v>
      </c>
      <c r="O132" s="101" t="s">
        <v>141</v>
      </c>
      <c r="P132" s="101" t="s">
        <v>142</v>
      </c>
      <c r="Q132" s="101" t="s">
        <v>143</v>
      </c>
      <c r="R132" s="101" t="s">
        <v>144</v>
      </c>
      <c r="S132" s="101" t="s">
        <v>145</v>
      </c>
      <c r="T132" s="102" t="s">
        <v>146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pans="1:63" s="2" customFormat="1" ht="22.8" customHeight="1">
      <c r="A133" s="38"/>
      <c r="B133" s="39"/>
      <c r="C133" s="107" t="s">
        <v>147</v>
      </c>
      <c r="D133" s="40"/>
      <c r="E133" s="40"/>
      <c r="F133" s="40"/>
      <c r="G133" s="40"/>
      <c r="H133" s="40"/>
      <c r="I133" s="144"/>
      <c r="J133" s="215">
        <f>BK133</f>
        <v>0</v>
      </c>
      <c r="K133" s="40"/>
      <c r="L133" s="44"/>
      <c r="M133" s="103"/>
      <c r="N133" s="216"/>
      <c r="O133" s="104"/>
      <c r="P133" s="217">
        <f>P134+P331+P431</f>
        <v>0</v>
      </c>
      <c r="Q133" s="104"/>
      <c r="R133" s="217">
        <f>R134+R331+R431</f>
        <v>14.653859880000002</v>
      </c>
      <c r="S133" s="104"/>
      <c r="T133" s="218">
        <f>T134+T331+T431</f>
        <v>6.894380440000001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78</v>
      </c>
      <c r="AU133" s="17" t="s">
        <v>120</v>
      </c>
      <c r="BK133" s="219">
        <f>BK134+BK331+BK431</f>
        <v>0</v>
      </c>
    </row>
    <row r="134" spans="1:63" s="12" customFormat="1" ht="25.9" customHeight="1">
      <c r="A134" s="12"/>
      <c r="B134" s="220"/>
      <c r="C134" s="221"/>
      <c r="D134" s="222" t="s">
        <v>78</v>
      </c>
      <c r="E134" s="223" t="s">
        <v>148</v>
      </c>
      <c r="F134" s="223" t="s">
        <v>149</v>
      </c>
      <c r="G134" s="221"/>
      <c r="H134" s="221"/>
      <c r="I134" s="224"/>
      <c r="J134" s="225">
        <f>BK134</f>
        <v>0</v>
      </c>
      <c r="K134" s="221"/>
      <c r="L134" s="226"/>
      <c r="M134" s="227"/>
      <c r="N134" s="228"/>
      <c r="O134" s="228"/>
      <c r="P134" s="229">
        <f>P135+P166+P234+P320+P329</f>
        <v>0</v>
      </c>
      <c r="Q134" s="228"/>
      <c r="R134" s="229">
        <f>R135+R166+R234+R320+R329</f>
        <v>12.828347570000002</v>
      </c>
      <c r="S134" s="228"/>
      <c r="T134" s="230">
        <f>T135+T166+T234+T320+T329</f>
        <v>6.464358000000001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87</v>
      </c>
      <c r="AT134" s="232" t="s">
        <v>78</v>
      </c>
      <c r="AU134" s="232" t="s">
        <v>79</v>
      </c>
      <c r="AY134" s="231" t="s">
        <v>150</v>
      </c>
      <c r="BK134" s="233">
        <f>BK135+BK166+BK234+BK320+BK329</f>
        <v>0</v>
      </c>
    </row>
    <row r="135" spans="1:63" s="12" customFormat="1" ht="22.8" customHeight="1">
      <c r="A135" s="12"/>
      <c r="B135" s="220"/>
      <c r="C135" s="221"/>
      <c r="D135" s="222" t="s">
        <v>78</v>
      </c>
      <c r="E135" s="234" t="s">
        <v>151</v>
      </c>
      <c r="F135" s="234" t="s">
        <v>152</v>
      </c>
      <c r="G135" s="221"/>
      <c r="H135" s="221"/>
      <c r="I135" s="224"/>
      <c r="J135" s="235">
        <f>BK135</f>
        <v>0</v>
      </c>
      <c r="K135" s="221"/>
      <c r="L135" s="226"/>
      <c r="M135" s="227"/>
      <c r="N135" s="228"/>
      <c r="O135" s="228"/>
      <c r="P135" s="229">
        <f>SUM(P136:P165)</f>
        <v>0</v>
      </c>
      <c r="Q135" s="228"/>
      <c r="R135" s="229">
        <f>SUM(R136:R165)</f>
        <v>6.39601873</v>
      </c>
      <c r="S135" s="228"/>
      <c r="T135" s="230">
        <f>SUM(T136:T165)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87</v>
      </c>
      <c r="AT135" s="232" t="s">
        <v>78</v>
      </c>
      <c r="AU135" s="232" t="s">
        <v>87</v>
      </c>
      <c r="AY135" s="231" t="s">
        <v>150</v>
      </c>
      <c r="BK135" s="233">
        <f>SUM(BK136:BK165)</f>
        <v>0</v>
      </c>
    </row>
    <row r="136" spans="1:65" s="2" customFormat="1" ht="21.75" customHeight="1">
      <c r="A136" s="38"/>
      <c r="B136" s="39"/>
      <c r="C136" s="236" t="s">
        <v>87</v>
      </c>
      <c r="D136" s="236" t="s">
        <v>153</v>
      </c>
      <c r="E136" s="237" t="s">
        <v>426</v>
      </c>
      <c r="F136" s="238" t="s">
        <v>427</v>
      </c>
      <c r="G136" s="239" t="s">
        <v>156</v>
      </c>
      <c r="H136" s="240">
        <v>3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45</v>
      </c>
      <c r="O136" s="91"/>
      <c r="P136" s="246">
        <f>O136*H136</f>
        <v>0</v>
      </c>
      <c r="Q136" s="246">
        <v>0.02606</v>
      </c>
      <c r="R136" s="246">
        <f>Q136*H136</f>
        <v>0.07818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157</v>
      </c>
      <c r="AT136" s="248" t="s">
        <v>153</v>
      </c>
      <c r="AU136" s="248" t="s">
        <v>158</v>
      </c>
      <c r="AY136" s="17" t="s">
        <v>150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158</v>
      </c>
      <c r="BK136" s="249">
        <f>ROUND(I136*H136,2)</f>
        <v>0</v>
      </c>
      <c r="BL136" s="17" t="s">
        <v>157</v>
      </c>
      <c r="BM136" s="248" t="s">
        <v>789</v>
      </c>
    </row>
    <row r="137" spans="1:65" s="2" customFormat="1" ht="21.75" customHeight="1">
      <c r="A137" s="38"/>
      <c r="B137" s="39"/>
      <c r="C137" s="236" t="s">
        <v>158</v>
      </c>
      <c r="D137" s="236" t="s">
        <v>153</v>
      </c>
      <c r="E137" s="237" t="s">
        <v>790</v>
      </c>
      <c r="F137" s="238" t="s">
        <v>791</v>
      </c>
      <c r="G137" s="239" t="s">
        <v>156</v>
      </c>
      <c r="H137" s="240">
        <v>1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45</v>
      </c>
      <c r="O137" s="91"/>
      <c r="P137" s="246">
        <f>O137*H137</f>
        <v>0</v>
      </c>
      <c r="Q137" s="246">
        <v>0.03909</v>
      </c>
      <c r="R137" s="246">
        <f>Q137*H137</f>
        <v>0.03909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157</v>
      </c>
      <c r="AT137" s="248" t="s">
        <v>153</v>
      </c>
      <c r="AU137" s="248" t="s">
        <v>158</v>
      </c>
      <c r="AY137" s="17" t="s">
        <v>150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158</v>
      </c>
      <c r="BK137" s="249">
        <f>ROUND(I137*H137,2)</f>
        <v>0</v>
      </c>
      <c r="BL137" s="17" t="s">
        <v>157</v>
      </c>
      <c r="BM137" s="248" t="s">
        <v>792</v>
      </c>
    </row>
    <row r="138" spans="1:65" s="2" customFormat="1" ht="21.75" customHeight="1">
      <c r="A138" s="38"/>
      <c r="B138" s="39"/>
      <c r="C138" s="236" t="s">
        <v>151</v>
      </c>
      <c r="D138" s="236" t="s">
        <v>153</v>
      </c>
      <c r="E138" s="237" t="s">
        <v>439</v>
      </c>
      <c r="F138" s="238" t="s">
        <v>440</v>
      </c>
      <c r="G138" s="239" t="s">
        <v>169</v>
      </c>
      <c r="H138" s="240">
        <v>34.769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0.06917</v>
      </c>
      <c r="R138" s="246">
        <f>Q138*H138</f>
        <v>2.4049717299999998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157</v>
      </c>
      <c r="AT138" s="248" t="s">
        <v>153</v>
      </c>
      <c r="AU138" s="248" t="s">
        <v>158</v>
      </c>
      <c r="AY138" s="17" t="s">
        <v>150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158</v>
      </c>
      <c r="BK138" s="249">
        <f>ROUND(I138*H138,2)</f>
        <v>0</v>
      </c>
      <c r="BL138" s="17" t="s">
        <v>157</v>
      </c>
      <c r="BM138" s="248" t="s">
        <v>793</v>
      </c>
    </row>
    <row r="139" spans="1:51" s="13" customFormat="1" ht="12">
      <c r="A139" s="13"/>
      <c r="B139" s="250"/>
      <c r="C139" s="251"/>
      <c r="D139" s="252" t="s">
        <v>160</v>
      </c>
      <c r="E139" s="253" t="s">
        <v>1</v>
      </c>
      <c r="F139" s="254" t="s">
        <v>794</v>
      </c>
      <c r="G139" s="251"/>
      <c r="H139" s="253" t="s">
        <v>1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160</v>
      </c>
      <c r="AU139" s="260" t="s">
        <v>158</v>
      </c>
      <c r="AV139" s="13" t="s">
        <v>87</v>
      </c>
      <c r="AW139" s="13" t="s">
        <v>35</v>
      </c>
      <c r="AX139" s="13" t="s">
        <v>79</v>
      </c>
      <c r="AY139" s="260" t="s">
        <v>150</v>
      </c>
    </row>
    <row r="140" spans="1:51" s="14" customFormat="1" ht="12">
      <c r="A140" s="14"/>
      <c r="B140" s="261"/>
      <c r="C140" s="262"/>
      <c r="D140" s="252" t="s">
        <v>160</v>
      </c>
      <c r="E140" s="263" t="s">
        <v>1</v>
      </c>
      <c r="F140" s="264" t="s">
        <v>795</v>
      </c>
      <c r="G140" s="262"/>
      <c r="H140" s="265">
        <v>12.752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160</v>
      </c>
      <c r="AU140" s="271" t="s">
        <v>158</v>
      </c>
      <c r="AV140" s="14" t="s">
        <v>158</v>
      </c>
      <c r="AW140" s="14" t="s">
        <v>35</v>
      </c>
      <c r="AX140" s="14" t="s">
        <v>79</v>
      </c>
      <c r="AY140" s="271" t="s">
        <v>150</v>
      </c>
    </row>
    <row r="141" spans="1:51" s="14" customFormat="1" ht="12">
      <c r="A141" s="14"/>
      <c r="B141" s="261"/>
      <c r="C141" s="262"/>
      <c r="D141" s="252" t="s">
        <v>160</v>
      </c>
      <c r="E141" s="263" t="s">
        <v>1</v>
      </c>
      <c r="F141" s="264" t="s">
        <v>447</v>
      </c>
      <c r="G141" s="262"/>
      <c r="H141" s="265">
        <v>-1.6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160</v>
      </c>
      <c r="AU141" s="271" t="s">
        <v>158</v>
      </c>
      <c r="AV141" s="14" t="s">
        <v>158</v>
      </c>
      <c r="AW141" s="14" t="s">
        <v>35</v>
      </c>
      <c r="AX141" s="14" t="s">
        <v>79</v>
      </c>
      <c r="AY141" s="271" t="s">
        <v>150</v>
      </c>
    </row>
    <row r="142" spans="1:51" s="13" customFormat="1" ht="12">
      <c r="A142" s="13"/>
      <c r="B142" s="250"/>
      <c r="C142" s="251"/>
      <c r="D142" s="252" t="s">
        <v>160</v>
      </c>
      <c r="E142" s="253" t="s">
        <v>1</v>
      </c>
      <c r="F142" s="254" t="s">
        <v>796</v>
      </c>
      <c r="G142" s="251"/>
      <c r="H142" s="253" t="s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160</v>
      </c>
      <c r="AU142" s="260" t="s">
        <v>158</v>
      </c>
      <c r="AV142" s="13" t="s">
        <v>87</v>
      </c>
      <c r="AW142" s="13" t="s">
        <v>35</v>
      </c>
      <c r="AX142" s="13" t="s">
        <v>79</v>
      </c>
      <c r="AY142" s="260" t="s">
        <v>150</v>
      </c>
    </row>
    <row r="143" spans="1:51" s="14" customFormat="1" ht="12">
      <c r="A143" s="14"/>
      <c r="B143" s="261"/>
      <c r="C143" s="262"/>
      <c r="D143" s="252" t="s">
        <v>160</v>
      </c>
      <c r="E143" s="263" t="s">
        <v>1</v>
      </c>
      <c r="F143" s="264" t="s">
        <v>797</v>
      </c>
      <c r="G143" s="262"/>
      <c r="H143" s="265">
        <v>26.617</v>
      </c>
      <c r="I143" s="266"/>
      <c r="J143" s="262"/>
      <c r="K143" s="262"/>
      <c r="L143" s="267"/>
      <c r="M143" s="268"/>
      <c r="N143" s="269"/>
      <c r="O143" s="269"/>
      <c r="P143" s="269"/>
      <c r="Q143" s="269"/>
      <c r="R143" s="269"/>
      <c r="S143" s="269"/>
      <c r="T143" s="27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1" t="s">
        <v>160</v>
      </c>
      <c r="AU143" s="271" t="s">
        <v>158</v>
      </c>
      <c r="AV143" s="14" t="s">
        <v>158</v>
      </c>
      <c r="AW143" s="14" t="s">
        <v>35</v>
      </c>
      <c r="AX143" s="14" t="s">
        <v>79</v>
      </c>
      <c r="AY143" s="271" t="s">
        <v>150</v>
      </c>
    </row>
    <row r="144" spans="1:51" s="14" customFormat="1" ht="12">
      <c r="A144" s="14"/>
      <c r="B144" s="261"/>
      <c r="C144" s="262"/>
      <c r="D144" s="252" t="s">
        <v>160</v>
      </c>
      <c r="E144" s="263" t="s">
        <v>1</v>
      </c>
      <c r="F144" s="264" t="s">
        <v>447</v>
      </c>
      <c r="G144" s="262"/>
      <c r="H144" s="265">
        <v>-1.6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160</v>
      </c>
      <c r="AU144" s="271" t="s">
        <v>158</v>
      </c>
      <c r="AV144" s="14" t="s">
        <v>158</v>
      </c>
      <c r="AW144" s="14" t="s">
        <v>35</v>
      </c>
      <c r="AX144" s="14" t="s">
        <v>79</v>
      </c>
      <c r="AY144" s="271" t="s">
        <v>150</v>
      </c>
    </row>
    <row r="145" spans="1:51" s="14" customFormat="1" ht="12">
      <c r="A145" s="14"/>
      <c r="B145" s="261"/>
      <c r="C145" s="262"/>
      <c r="D145" s="252" t="s">
        <v>160</v>
      </c>
      <c r="E145" s="263" t="s">
        <v>1</v>
      </c>
      <c r="F145" s="264" t="s">
        <v>444</v>
      </c>
      <c r="G145" s="262"/>
      <c r="H145" s="265">
        <v>-1.4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160</v>
      </c>
      <c r="AU145" s="271" t="s">
        <v>158</v>
      </c>
      <c r="AV145" s="14" t="s">
        <v>158</v>
      </c>
      <c r="AW145" s="14" t="s">
        <v>35</v>
      </c>
      <c r="AX145" s="14" t="s">
        <v>79</v>
      </c>
      <c r="AY145" s="271" t="s">
        <v>150</v>
      </c>
    </row>
    <row r="146" spans="1:51" s="15" customFormat="1" ht="12">
      <c r="A146" s="15"/>
      <c r="B146" s="283"/>
      <c r="C146" s="284"/>
      <c r="D146" s="252" t="s">
        <v>160</v>
      </c>
      <c r="E146" s="285" t="s">
        <v>1</v>
      </c>
      <c r="F146" s="286" t="s">
        <v>194</v>
      </c>
      <c r="G146" s="284"/>
      <c r="H146" s="287">
        <v>34.769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3" t="s">
        <v>160</v>
      </c>
      <c r="AU146" s="293" t="s">
        <v>158</v>
      </c>
      <c r="AV146" s="15" t="s">
        <v>157</v>
      </c>
      <c r="AW146" s="15" t="s">
        <v>35</v>
      </c>
      <c r="AX146" s="15" t="s">
        <v>87</v>
      </c>
      <c r="AY146" s="293" t="s">
        <v>150</v>
      </c>
    </row>
    <row r="147" spans="1:65" s="2" customFormat="1" ht="21.75" customHeight="1">
      <c r="A147" s="38"/>
      <c r="B147" s="39"/>
      <c r="C147" s="236" t="s">
        <v>157</v>
      </c>
      <c r="D147" s="236" t="s">
        <v>153</v>
      </c>
      <c r="E147" s="237" t="s">
        <v>798</v>
      </c>
      <c r="F147" s="238" t="s">
        <v>799</v>
      </c>
      <c r="G147" s="239" t="s">
        <v>169</v>
      </c>
      <c r="H147" s="240">
        <v>4.028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45</v>
      </c>
      <c r="O147" s="91"/>
      <c r="P147" s="246">
        <f>O147*H147</f>
        <v>0</v>
      </c>
      <c r="Q147" s="246">
        <v>0.10325</v>
      </c>
      <c r="R147" s="246">
        <f>Q147*H147</f>
        <v>0.41589099999999996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157</v>
      </c>
      <c r="AT147" s="248" t="s">
        <v>153</v>
      </c>
      <c r="AU147" s="248" t="s">
        <v>158</v>
      </c>
      <c r="AY147" s="17" t="s">
        <v>150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158</v>
      </c>
      <c r="BK147" s="249">
        <f>ROUND(I147*H147,2)</f>
        <v>0</v>
      </c>
      <c r="BL147" s="17" t="s">
        <v>157</v>
      </c>
      <c r="BM147" s="248" t="s">
        <v>800</v>
      </c>
    </row>
    <row r="148" spans="1:51" s="13" customFormat="1" ht="12">
      <c r="A148" s="13"/>
      <c r="B148" s="250"/>
      <c r="C148" s="251"/>
      <c r="D148" s="252" t="s">
        <v>160</v>
      </c>
      <c r="E148" s="253" t="s">
        <v>1</v>
      </c>
      <c r="F148" s="254" t="s">
        <v>801</v>
      </c>
      <c r="G148" s="251"/>
      <c r="H148" s="253" t="s">
        <v>1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160</v>
      </c>
      <c r="AU148" s="260" t="s">
        <v>158</v>
      </c>
      <c r="AV148" s="13" t="s">
        <v>87</v>
      </c>
      <c r="AW148" s="13" t="s">
        <v>35</v>
      </c>
      <c r="AX148" s="13" t="s">
        <v>79</v>
      </c>
      <c r="AY148" s="260" t="s">
        <v>150</v>
      </c>
    </row>
    <row r="149" spans="1:51" s="14" customFormat="1" ht="12">
      <c r="A149" s="14"/>
      <c r="B149" s="261"/>
      <c r="C149" s="262"/>
      <c r="D149" s="252" t="s">
        <v>160</v>
      </c>
      <c r="E149" s="263" t="s">
        <v>1</v>
      </c>
      <c r="F149" s="264" t="s">
        <v>802</v>
      </c>
      <c r="G149" s="262"/>
      <c r="H149" s="265">
        <v>5.828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160</v>
      </c>
      <c r="AU149" s="271" t="s">
        <v>158</v>
      </c>
      <c r="AV149" s="14" t="s">
        <v>158</v>
      </c>
      <c r="AW149" s="14" t="s">
        <v>35</v>
      </c>
      <c r="AX149" s="14" t="s">
        <v>79</v>
      </c>
      <c r="AY149" s="271" t="s">
        <v>150</v>
      </c>
    </row>
    <row r="150" spans="1:51" s="14" customFormat="1" ht="12">
      <c r="A150" s="14"/>
      <c r="B150" s="261"/>
      <c r="C150" s="262"/>
      <c r="D150" s="252" t="s">
        <v>160</v>
      </c>
      <c r="E150" s="263" t="s">
        <v>1</v>
      </c>
      <c r="F150" s="264" t="s">
        <v>212</v>
      </c>
      <c r="G150" s="262"/>
      <c r="H150" s="265">
        <v>-1.8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160</v>
      </c>
      <c r="AU150" s="271" t="s">
        <v>158</v>
      </c>
      <c r="AV150" s="14" t="s">
        <v>158</v>
      </c>
      <c r="AW150" s="14" t="s">
        <v>35</v>
      </c>
      <c r="AX150" s="14" t="s">
        <v>79</v>
      </c>
      <c r="AY150" s="271" t="s">
        <v>150</v>
      </c>
    </row>
    <row r="151" spans="1:51" s="15" customFormat="1" ht="12">
      <c r="A151" s="15"/>
      <c r="B151" s="283"/>
      <c r="C151" s="284"/>
      <c r="D151" s="252" t="s">
        <v>160</v>
      </c>
      <c r="E151" s="285" t="s">
        <v>1</v>
      </c>
      <c r="F151" s="286" t="s">
        <v>194</v>
      </c>
      <c r="G151" s="284"/>
      <c r="H151" s="287">
        <v>4.028</v>
      </c>
      <c r="I151" s="288"/>
      <c r="J151" s="284"/>
      <c r="K151" s="284"/>
      <c r="L151" s="289"/>
      <c r="M151" s="290"/>
      <c r="N151" s="291"/>
      <c r="O151" s="291"/>
      <c r="P151" s="291"/>
      <c r="Q151" s="291"/>
      <c r="R151" s="291"/>
      <c r="S151" s="291"/>
      <c r="T151" s="29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3" t="s">
        <v>160</v>
      </c>
      <c r="AU151" s="293" t="s">
        <v>158</v>
      </c>
      <c r="AV151" s="15" t="s">
        <v>157</v>
      </c>
      <c r="AW151" s="15" t="s">
        <v>35</v>
      </c>
      <c r="AX151" s="15" t="s">
        <v>87</v>
      </c>
      <c r="AY151" s="293" t="s">
        <v>150</v>
      </c>
    </row>
    <row r="152" spans="1:65" s="2" customFormat="1" ht="21.75" customHeight="1">
      <c r="A152" s="38"/>
      <c r="B152" s="39"/>
      <c r="C152" s="236" t="s">
        <v>195</v>
      </c>
      <c r="D152" s="236" t="s">
        <v>153</v>
      </c>
      <c r="E152" s="237" t="s">
        <v>448</v>
      </c>
      <c r="F152" s="238" t="s">
        <v>449</v>
      </c>
      <c r="G152" s="239" t="s">
        <v>226</v>
      </c>
      <c r="H152" s="240">
        <v>12.38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45</v>
      </c>
      <c r="O152" s="91"/>
      <c r="P152" s="246">
        <f>O152*H152</f>
        <v>0</v>
      </c>
      <c r="Q152" s="246">
        <v>8E-05</v>
      </c>
      <c r="R152" s="246">
        <f>Q152*H152</f>
        <v>0.0009904000000000002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157</v>
      </c>
      <c r="AT152" s="248" t="s">
        <v>153</v>
      </c>
      <c r="AU152" s="248" t="s">
        <v>158</v>
      </c>
      <c r="AY152" s="17" t="s">
        <v>150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158</v>
      </c>
      <c r="BK152" s="249">
        <f>ROUND(I152*H152,2)</f>
        <v>0</v>
      </c>
      <c r="BL152" s="17" t="s">
        <v>157</v>
      </c>
      <c r="BM152" s="248" t="s">
        <v>803</v>
      </c>
    </row>
    <row r="153" spans="1:51" s="13" customFormat="1" ht="12">
      <c r="A153" s="13"/>
      <c r="B153" s="250"/>
      <c r="C153" s="251"/>
      <c r="D153" s="252" t="s">
        <v>160</v>
      </c>
      <c r="E153" s="253" t="s">
        <v>1</v>
      </c>
      <c r="F153" s="254" t="s">
        <v>794</v>
      </c>
      <c r="G153" s="251"/>
      <c r="H153" s="253" t="s">
        <v>1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160</v>
      </c>
      <c r="AU153" s="260" t="s">
        <v>158</v>
      </c>
      <c r="AV153" s="13" t="s">
        <v>87</v>
      </c>
      <c r="AW153" s="13" t="s">
        <v>35</v>
      </c>
      <c r="AX153" s="13" t="s">
        <v>79</v>
      </c>
      <c r="AY153" s="260" t="s">
        <v>150</v>
      </c>
    </row>
    <row r="154" spans="1:51" s="14" customFormat="1" ht="12">
      <c r="A154" s="14"/>
      <c r="B154" s="261"/>
      <c r="C154" s="262"/>
      <c r="D154" s="252" t="s">
        <v>160</v>
      </c>
      <c r="E154" s="263" t="s">
        <v>1</v>
      </c>
      <c r="F154" s="264" t="s">
        <v>804</v>
      </c>
      <c r="G154" s="262"/>
      <c r="H154" s="265">
        <v>4.01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160</v>
      </c>
      <c r="AU154" s="271" t="s">
        <v>158</v>
      </c>
      <c r="AV154" s="14" t="s">
        <v>158</v>
      </c>
      <c r="AW154" s="14" t="s">
        <v>35</v>
      </c>
      <c r="AX154" s="14" t="s">
        <v>79</v>
      </c>
      <c r="AY154" s="271" t="s">
        <v>150</v>
      </c>
    </row>
    <row r="155" spans="1:51" s="13" customFormat="1" ht="12">
      <c r="A155" s="13"/>
      <c r="B155" s="250"/>
      <c r="C155" s="251"/>
      <c r="D155" s="252" t="s">
        <v>160</v>
      </c>
      <c r="E155" s="253" t="s">
        <v>1</v>
      </c>
      <c r="F155" s="254" t="s">
        <v>796</v>
      </c>
      <c r="G155" s="251"/>
      <c r="H155" s="253" t="s">
        <v>1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160</v>
      </c>
      <c r="AU155" s="260" t="s">
        <v>158</v>
      </c>
      <c r="AV155" s="13" t="s">
        <v>87</v>
      </c>
      <c r="AW155" s="13" t="s">
        <v>35</v>
      </c>
      <c r="AX155" s="13" t="s">
        <v>79</v>
      </c>
      <c r="AY155" s="260" t="s">
        <v>150</v>
      </c>
    </row>
    <row r="156" spans="1:51" s="14" customFormat="1" ht="12">
      <c r="A156" s="14"/>
      <c r="B156" s="261"/>
      <c r="C156" s="262"/>
      <c r="D156" s="252" t="s">
        <v>160</v>
      </c>
      <c r="E156" s="263" t="s">
        <v>1</v>
      </c>
      <c r="F156" s="264" t="s">
        <v>805</v>
      </c>
      <c r="G156" s="262"/>
      <c r="H156" s="265">
        <v>8.37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1" t="s">
        <v>160</v>
      </c>
      <c r="AU156" s="271" t="s">
        <v>158</v>
      </c>
      <c r="AV156" s="14" t="s">
        <v>158</v>
      </c>
      <c r="AW156" s="14" t="s">
        <v>35</v>
      </c>
      <c r="AX156" s="14" t="s">
        <v>79</v>
      </c>
      <c r="AY156" s="271" t="s">
        <v>150</v>
      </c>
    </row>
    <row r="157" spans="1:51" s="15" customFormat="1" ht="12">
      <c r="A157" s="15"/>
      <c r="B157" s="283"/>
      <c r="C157" s="284"/>
      <c r="D157" s="252" t="s">
        <v>160</v>
      </c>
      <c r="E157" s="285" t="s">
        <v>1</v>
      </c>
      <c r="F157" s="286" t="s">
        <v>194</v>
      </c>
      <c r="G157" s="284"/>
      <c r="H157" s="287">
        <v>12.38</v>
      </c>
      <c r="I157" s="288"/>
      <c r="J157" s="284"/>
      <c r="K157" s="284"/>
      <c r="L157" s="289"/>
      <c r="M157" s="290"/>
      <c r="N157" s="291"/>
      <c r="O157" s="291"/>
      <c r="P157" s="291"/>
      <c r="Q157" s="291"/>
      <c r="R157" s="291"/>
      <c r="S157" s="291"/>
      <c r="T157" s="29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3" t="s">
        <v>160</v>
      </c>
      <c r="AU157" s="293" t="s">
        <v>158</v>
      </c>
      <c r="AV157" s="15" t="s">
        <v>157</v>
      </c>
      <c r="AW157" s="15" t="s">
        <v>35</v>
      </c>
      <c r="AX157" s="15" t="s">
        <v>87</v>
      </c>
      <c r="AY157" s="293" t="s">
        <v>150</v>
      </c>
    </row>
    <row r="158" spans="1:65" s="2" customFormat="1" ht="21.75" customHeight="1">
      <c r="A158" s="38"/>
      <c r="B158" s="39"/>
      <c r="C158" s="236" t="s">
        <v>173</v>
      </c>
      <c r="D158" s="236" t="s">
        <v>153</v>
      </c>
      <c r="E158" s="237" t="s">
        <v>806</v>
      </c>
      <c r="F158" s="238" t="s">
        <v>807</v>
      </c>
      <c r="G158" s="239" t="s">
        <v>226</v>
      </c>
      <c r="H158" s="240">
        <v>1.81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45</v>
      </c>
      <c r="O158" s="91"/>
      <c r="P158" s="246">
        <f>O158*H158</f>
        <v>0</v>
      </c>
      <c r="Q158" s="246">
        <v>0.00012</v>
      </c>
      <c r="R158" s="246">
        <f>Q158*H158</f>
        <v>0.00021720000000000002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157</v>
      </c>
      <c r="AT158" s="248" t="s">
        <v>153</v>
      </c>
      <c r="AU158" s="248" t="s">
        <v>158</v>
      </c>
      <c r="AY158" s="17" t="s">
        <v>150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158</v>
      </c>
      <c r="BK158" s="249">
        <f>ROUND(I158*H158,2)</f>
        <v>0</v>
      </c>
      <c r="BL158" s="17" t="s">
        <v>157</v>
      </c>
      <c r="BM158" s="248" t="s">
        <v>808</v>
      </c>
    </row>
    <row r="159" spans="1:51" s="13" customFormat="1" ht="12">
      <c r="A159" s="13"/>
      <c r="B159" s="250"/>
      <c r="C159" s="251"/>
      <c r="D159" s="252" t="s">
        <v>160</v>
      </c>
      <c r="E159" s="253" t="s">
        <v>1</v>
      </c>
      <c r="F159" s="254" t="s">
        <v>801</v>
      </c>
      <c r="G159" s="251"/>
      <c r="H159" s="253" t="s">
        <v>1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160</v>
      </c>
      <c r="AU159" s="260" t="s">
        <v>158</v>
      </c>
      <c r="AV159" s="13" t="s">
        <v>87</v>
      </c>
      <c r="AW159" s="13" t="s">
        <v>35</v>
      </c>
      <c r="AX159" s="13" t="s">
        <v>79</v>
      </c>
      <c r="AY159" s="260" t="s">
        <v>150</v>
      </c>
    </row>
    <row r="160" spans="1:51" s="14" customFormat="1" ht="12">
      <c r="A160" s="14"/>
      <c r="B160" s="261"/>
      <c r="C160" s="262"/>
      <c r="D160" s="252" t="s">
        <v>160</v>
      </c>
      <c r="E160" s="263" t="s">
        <v>1</v>
      </c>
      <c r="F160" s="264" t="s">
        <v>809</v>
      </c>
      <c r="G160" s="262"/>
      <c r="H160" s="265">
        <v>1.81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160</v>
      </c>
      <c r="AU160" s="271" t="s">
        <v>158</v>
      </c>
      <c r="AV160" s="14" t="s">
        <v>158</v>
      </c>
      <c r="AW160" s="14" t="s">
        <v>35</v>
      </c>
      <c r="AX160" s="14" t="s">
        <v>87</v>
      </c>
      <c r="AY160" s="271" t="s">
        <v>150</v>
      </c>
    </row>
    <row r="161" spans="1:65" s="2" customFormat="1" ht="21.75" customHeight="1">
      <c r="A161" s="38"/>
      <c r="B161" s="39"/>
      <c r="C161" s="236" t="s">
        <v>215</v>
      </c>
      <c r="D161" s="236" t="s">
        <v>153</v>
      </c>
      <c r="E161" s="237" t="s">
        <v>453</v>
      </c>
      <c r="F161" s="238" t="s">
        <v>454</v>
      </c>
      <c r="G161" s="239" t="s">
        <v>226</v>
      </c>
      <c r="H161" s="240">
        <v>19.2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45</v>
      </c>
      <c r="O161" s="91"/>
      <c r="P161" s="246">
        <f>O161*H161</f>
        <v>0</v>
      </c>
      <c r="Q161" s="246">
        <v>0.00012</v>
      </c>
      <c r="R161" s="246">
        <f>Q161*H161</f>
        <v>0.002304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157</v>
      </c>
      <c r="AT161" s="248" t="s">
        <v>153</v>
      </c>
      <c r="AU161" s="248" t="s">
        <v>158</v>
      </c>
      <c r="AY161" s="17" t="s">
        <v>150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158</v>
      </c>
      <c r="BK161" s="249">
        <f>ROUND(I161*H161,2)</f>
        <v>0</v>
      </c>
      <c r="BL161" s="17" t="s">
        <v>157</v>
      </c>
      <c r="BM161" s="248" t="s">
        <v>810</v>
      </c>
    </row>
    <row r="162" spans="1:51" s="14" customFormat="1" ht="12">
      <c r="A162" s="14"/>
      <c r="B162" s="261"/>
      <c r="C162" s="262"/>
      <c r="D162" s="252" t="s">
        <v>160</v>
      </c>
      <c r="E162" s="263" t="s">
        <v>1</v>
      </c>
      <c r="F162" s="264" t="s">
        <v>811</v>
      </c>
      <c r="G162" s="262"/>
      <c r="H162" s="265">
        <v>19.2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160</v>
      </c>
      <c r="AU162" s="271" t="s">
        <v>158</v>
      </c>
      <c r="AV162" s="14" t="s">
        <v>158</v>
      </c>
      <c r="AW162" s="14" t="s">
        <v>35</v>
      </c>
      <c r="AX162" s="14" t="s">
        <v>87</v>
      </c>
      <c r="AY162" s="271" t="s">
        <v>150</v>
      </c>
    </row>
    <row r="163" spans="1:65" s="2" customFormat="1" ht="21.75" customHeight="1">
      <c r="A163" s="38"/>
      <c r="B163" s="39"/>
      <c r="C163" s="236" t="s">
        <v>165</v>
      </c>
      <c r="D163" s="236" t="s">
        <v>153</v>
      </c>
      <c r="E163" s="237" t="s">
        <v>812</v>
      </c>
      <c r="F163" s="238" t="s">
        <v>813</v>
      </c>
      <c r="G163" s="239" t="s">
        <v>169</v>
      </c>
      <c r="H163" s="240">
        <v>21.536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45</v>
      </c>
      <c r="O163" s="91"/>
      <c r="P163" s="246">
        <f>O163*H163</f>
        <v>0</v>
      </c>
      <c r="Q163" s="246">
        <v>0.1604</v>
      </c>
      <c r="R163" s="246">
        <f>Q163*H163</f>
        <v>3.4543744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157</v>
      </c>
      <c r="AT163" s="248" t="s">
        <v>153</v>
      </c>
      <c r="AU163" s="248" t="s">
        <v>158</v>
      </c>
      <c r="AY163" s="17" t="s">
        <v>150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158</v>
      </c>
      <c r="BK163" s="249">
        <f>ROUND(I163*H163,2)</f>
        <v>0</v>
      </c>
      <c r="BL163" s="17" t="s">
        <v>157</v>
      </c>
      <c r="BM163" s="248" t="s">
        <v>814</v>
      </c>
    </row>
    <row r="164" spans="1:51" s="13" customFormat="1" ht="12">
      <c r="A164" s="13"/>
      <c r="B164" s="250"/>
      <c r="C164" s="251"/>
      <c r="D164" s="252" t="s">
        <v>160</v>
      </c>
      <c r="E164" s="253" t="s">
        <v>1</v>
      </c>
      <c r="F164" s="254" t="s">
        <v>815</v>
      </c>
      <c r="G164" s="251"/>
      <c r="H164" s="253" t="s">
        <v>1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160</v>
      </c>
      <c r="AU164" s="260" t="s">
        <v>158</v>
      </c>
      <c r="AV164" s="13" t="s">
        <v>87</v>
      </c>
      <c r="AW164" s="13" t="s">
        <v>35</v>
      </c>
      <c r="AX164" s="13" t="s">
        <v>79</v>
      </c>
      <c r="AY164" s="260" t="s">
        <v>150</v>
      </c>
    </row>
    <row r="165" spans="1:51" s="14" customFormat="1" ht="12">
      <c r="A165" s="14"/>
      <c r="B165" s="261"/>
      <c r="C165" s="262"/>
      <c r="D165" s="252" t="s">
        <v>160</v>
      </c>
      <c r="E165" s="263" t="s">
        <v>1</v>
      </c>
      <c r="F165" s="264" t="s">
        <v>816</v>
      </c>
      <c r="G165" s="262"/>
      <c r="H165" s="265">
        <v>21.536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160</v>
      </c>
      <c r="AU165" s="271" t="s">
        <v>158</v>
      </c>
      <c r="AV165" s="14" t="s">
        <v>158</v>
      </c>
      <c r="AW165" s="14" t="s">
        <v>35</v>
      </c>
      <c r="AX165" s="14" t="s">
        <v>87</v>
      </c>
      <c r="AY165" s="271" t="s">
        <v>150</v>
      </c>
    </row>
    <row r="166" spans="1:63" s="12" customFormat="1" ht="22.8" customHeight="1">
      <c r="A166" s="12"/>
      <c r="B166" s="220"/>
      <c r="C166" s="221"/>
      <c r="D166" s="222" t="s">
        <v>78</v>
      </c>
      <c r="E166" s="234" t="s">
        <v>173</v>
      </c>
      <c r="F166" s="234" t="s">
        <v>174</v>
      </c>
      <c r="G166" s="221"/>
      <c r="H166" s="221"/>
      <c r="I166" s="224"/>
      <c r="J166" s="235">
        <f>BK166</f>
        <v>0</v>
      </c>
      <c r="K166" s="221"/>
      <c r="L166" s="226"/>
      <c r="M166" s="227"/>
      <c r="N166" s="228"/>
      <c r="O166" s="228"/>
      <c r="P166" s="229">
        <f>SUM(P167:P233)</f>
        <v>0</v>
      </c>
      <c r="Q166" s="228"/>
      <c r="R166" s="229">
        <f>SUM(R167:R233)</f>
        <v>5.819091340000001</v>
      </c>
      <c r="S166" s="228"/>
      <c r="T166" s="230">
        <f>SUM(T167:T233)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1" t="s">
        <v>87</v>
      </c>
      <c r="AT166" s="232" t="s">
        <v>78</v>
      </c>
      <c r="AU166" s="232" t="s">
        <v>87</v>
      </c>
      <c r="AY166" s="231" t="s">
        <v>150</v>
      </c>
      <c r="BK166" s="233">
        <f>SUM(BK167:BK233)</f>
        <v>0</v>
      </c>
    </row>
    <row r="167" spans="1:65" s="2" customFormat="1" ht="21.75" customHeight="1">
      <c r="A167" s="38"/>
      <c r="B167" s="39"/>
      <c r="C167" s="236" t="s">
        <v>236</v>
      </c>
      <c r="D167" s="236" t="s">
        <v>153</v>
      </c>
      <c r="E167" s="237" t="s">
        <v>461</v>
      </c>
      <c r="F167" s="238" t="s">
        <v>462</v>
      </c>
      <c r="G167" s="239" t="s">
        <v>169</v>
      </c>
      <c r="H167" s="240">
        <v>73.43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45</v>
      </c>
      <c r="O167" s="91"/>
      <c r="P167" s="246">
        <f>O167*H167</f>
        <v>0</v>
      </c>
      <c r="Q167" s="246">
        <v>0.017</v>
      </c>
      <c r="R167" s="246">
        <f>Q167*H167</f>
        <v>1.2483100000000003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157</v>
      </c>
      <c r="AT167" s="248" t="s">
        <v>153</v>
      </c>
      <c r="AU167" s="248" t="s">
        <v>158</v>
      </c>
      <c r="AY167" s="17" t="s">
        <v>150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158</v>
      </c>
      <c r="BK167" s="249">
        <f>ROUND(I167*H167,2)</f>
        <v>0</v>
      </c>
      <c r="BL167" s="17" t="s">
        <v>157</v>
      </c>
      <c r="BM167" s="248" t="s">
        <v>817</v>
      </c>
    </row>
    <row r="168" spans="1:51" s="13" customFormat="1" ht="12">
      <c r="A168" s="13"/>
      <c r="B168" s="250"/>
      <c r="C168" s="251"/>
      <c r="D168" s="252" t="s">
        <v>160</v>
      </c>
      <c r="E168" s="253" t="s">
        <v>1</v>
      </c>
      <c r="F168" s="254" t="s">
        <v>818</v>
      </c>
      <c r="G168" s="251"/>
      <c r="H168" s="253" t="s">
        <v>1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160</v>
      </c>
      <c r="AU168" s="260" t="s">
        <v>158</v>
      </c>
      <c r="AV168" s="13" t="s">
        <v>87</v>
      </c>
      <c r="AW168" s="13" t="s">
        <v>35</v>
      </c>
      <c r="AX168" s="13" t="s">
        <v>79</v>
      </c>
      <c r="AY168" s="260" t="s">
        <v>150</v>
      </c>
    </row>
    <row r="169" spans="1:51" s="14" customFormat="1" ht="12">
      <c r="A169" s="14"/>
      <c r="B169" s="261"/>
      <c r="C169" s="262"/>
      <c r="D169" s="252" t="s">
        <v>160</v>
      </c>
      <c r="E169" s="263" t="s">
        <v>1</v>
      </c>
      <c r="F169" s="264" t="s">
        <v>819</v>
      </c>
      <c r="G169" s="262"/>
      <c r="H169" s="265">
        <v>18.86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160</v>
      </c>
      <c r="AU169" s="271" t="s">
        <v>158</v>
      </c>
      <c r="AV169" s="14" t="s">
        <v>158</v>
      </c>
      <c r="AW169" s="14" t="s">
        <v>35</v>
      </c>
      <c r="AX169" s="14" t="s">
        <v>79</v>
      </c>
      <c r="AY169" s="271" t="s">
        <v>150</v>
      </c>
    </row>
    <row r="170" spans="1:51" s="13" customFormat="1" ht="12">
      <c r="A170" s="13"/>
      <c r="B170" s="250"/>
      <c r="C170" s="251"/>
      <c r="D170" s="252" t="s">
        <v>160</v>
      </c>
      <c r="E170" s="253" t="s">
        <v>1</v>
      </c>
      <c r="F170" s="254" t="s">
        <v>820</v>
      </c>
      <c r="G170" s="251"/>
      <c r="H170" s="253" t="s">
        <v>1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160</v>
      </c>
      <c r="AU170" s="260" t="s">
        <v>158</v>
      </c>
      <c r="AV170" s="13" t="s">
        <v>87</v>
      </c>
      <c r="AW170" s="13" t="s">
        <v>35</v>
      </c>
      <c r="AX170" s="13" t="s">
        <v>79</v>
      </c>
      <c r="AY170" s="260" t="s">
        <v>150</v>
      </c>
    </row>
    <row r="171" spans="1:51" s="14" customFormat="1" ht="12">
      <c r="A171" s="14"/>
      <c r="B171" s="261"/>
      <c r="C171" s="262"/>
      <c r="D171" s="252" t="s">
        <v>160</v>
      </c>
      <c r="E171" s="263" t="s">
        <v>1</v>
      </c>
      <c r="F171" s="264" t="s">
        <v>821</v>
      </c>
      <c r="G171" s="262"/>
      <c r="H171" s="265">
        <v>2.38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160</v>
      </c>
      <c r="AU171" s="271" t="s">
        <v>158</v>
      </c>
      <c r="AV171" s="14" t="s">
        <v>158</v>
      </c>
      <c r="AW171" s="14" t="s">
        <v>35</v>
      </c>
      <c r="AX171" s="14" t="s">
        <v>79</v>
      </c>
      <c r="AY171" s="271" t="s">
        <v>150</v>
      </c>
    </row>
    <row r="172" spans="1:51" s="13" customFormat="1" ht="12">
      <c r="A172" s="13"/>
      <c r="B172" s="250"/>
      <c r="C172" s="251"/>
      <c r="D172" s="252" t="s">
        <v>160</v>
      </c>
      <c r="E172" s="253" t="s">
        <v>1</v>
      </c>
      <c r="F172" s="254" t="s">
        <v>801</v>
      </c>
      <c r="G172" s="251"/>
      <c r="H172" s="253" t="s">
        <v>1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160</v>
      </c>
      <c r="AU172" s="260" t="s">
        <v>158</v>
      </c>
      <c r="AV172" s="13" t="s">
        <v>87</v>
      </c>
      <c r="AW172" s="13" t="s">
        <v>35</v>
      </c>
      <c r="AX172" s="13" t="s">
        <v>79</v>
      </c>
      <c r="AY172" s="260" t="s">
        <v>150</v>
      </c>
    </row>
    <row r="173" spans="1:51" s="14" customFormat="1" ht="12">
      <c r="A173" s="14"/>
      <c r="B173" s="261"/>
      <c r="C173" s="262"/>
      <c r="D173" s="252" t="s">
        <v>160</v>
      </c>
      <c r="E173" s="263" t="s">
        <v>1</v>
      </c>
      <c r="F173" s="264" t="s">
        <v>822</v>
      </c>
      <c r="G173" s="262"/>
      <c r="H173" s="265">
        <v>9.23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1" t="s">
        <v>160</v>
      </c>
      <c r="AU173" s="271" t="s">
        <v>158</v>
      </c>
      <c r="AV173" s="14" t="s">
        <v>158</v>
      </c>
      <c r="AW173" s="14" t="s">
        <v>35</v>
      </c>
      <c r="AX173" s="14" t="s">
        <v>79</v>
      </c>
      <c r="AY173" s="271" t="s">
        <v>150</v>
      </c>
    </row>
    <row r="174" spans="1:51" s="13" customFormat="1" ht="12">
      <c r="A174" s="13"/>
      <c r="B174" s="250"/>
      <c r="C174" s="251"/>
      <c r="D174" s="252" t="s">
        <v>160</v>
      </c>
      <c r="E174" s="253" t="s">
        <v>1</v>
      </c>
      <c r="F174" s="254" t="s">
        <v>823</v>
      </c>
      <c r="G174" s="251"/>
      <c r="H174" s="253" t="s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160</v>
      </c>
      <c r="AU174" s="260" t="s">
        <v>158</v>
      </c>
      <c r="AV174" s="13" t="s">
        <v>87</v>
      </c>
      <c r="AW174" s="13" t="s">
        <v>35</v>
      </c>
      <c r="AX174" s="13" t="s">
        <v>79</v>
      </c>
      <c r="AY174" s="260" t="s">
        <v>150</v>
      </c>
    </row>
    <row r="175" spans="1:51" s="14" customFormat="1" ht="12">
      <c r="A175" s="14"/>
      <c r="B175" s="261"/>
      <c r="C175" s="262"/>
      <c r="D175" s="252" t="s">
        <v>160</v>
      </c>
      <c r="E175" s="263" t="s">
        <v>1</v>
      </c>
      <c r="F175" s="264" t="s">
        <v>824</v>
      </c>
      <c r="G175" s="262"/>
      <c r="H175" s="265">
        <v>3.39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160</v>
      </c>
      <c r="AU175" s="271" t="s">
        <v>158</v>
      </c>
      <c r="AV175" s="14" t="s">
        <v>158</v>
      </c>
      <c r="AW175" s="14" t="s">
        <v>35</v>
      </c>
      <c r="AX175" s="14" t="s">
        <v>79</v>
      </c>
      <c r="AY175" s="271" t="s">
        <v>150</v>
      </c>
    </row>
    <row r="176" spans="1:51" s="13" customFormat="1" ht="12">
      <c r="A176" s="13"/>
      <c r="B176" s="250"/>
      <c r="C176" s="251"/>
      <c r="D176" s="252" t="s">
        <v>160</v>
      </c>
      <c r="E176" s="253" t="s">
        <v>1</v>
      </c>
      <c r="F176" s="254" t="s">
        <v>825</v>
      </c>
      <c r="G176" s="251"/>
      <c r="H176" s="253" t="s">
        <v>1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160</v>
      </c>
      <c r="AU176" s="260" t="s">
        <v>158</v>
      </c>
      <c r="AV176" s="13" t="s">
        <v>87</v>
      </c>
      <c r="AW176" s="13" t="s">
        <v>35</v>
      </c>
      <c r="AX176" s="13" t="s">
        <v>79</v>
      </c>
      <c r="AY176" s="260" t="s">
        <v>150</v>
      </c>
    </row>
    <row r="177" spans="1:51" s="14" customFormat="1" ht="12">
      <c r="A177" s="14"/>
      <c r="B177" s="261"/>
      <c r="C177" s="262"/>
      <c r="D177" s="252" t="s">
        <v>160</v>
      </c>
      <c r="E177" s="263" t="s">
        <v>1</v>
      </c>
      <c r="F177" s="264" t="s">
        <v>826</v>
      </c>
      <c r="G177" s="262"/>
      <c r="H177" s="265">
        <v>1.44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160</v>
      </c>
      <c r="AU177" s="271" t="s">
        <v>158</v>
      </c>
      <c r="AV177" s="14" t="s">
        <v>158</v>
      </c>
      <c r="AW177" s="14" t="s">
        <v>35</v>
      </c>
      <c r="AX177" s="14" t="s">
        <v>79</v>
      </c>
      <c r="AY177" s="271" t="s">
        <v>150</v>
      </c>
    </row>
    <row r="178" spans="1:51" s="13" customFormat="1" ht="12">
      <c r="A178" s="13"/>
      <c r="B178" s="250"/>
      <c r="C178" s="251"/>
      <c r="D178" s="252" t="s">
        <v>160</v>
      </c>
      <c r="E178" s="253" t="s">
        <v>1</v>
      </c>
      <c r="F178" s="254" t="s">
        <v>815</v>
      </c>
      <c r="G178" s="251"/>
      <c r="H178" s="253" t="s">
        <v>1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160</v>
      </c>
      <c r="AU178" s="260" t="s">
        <v>158</v>
      </c>
      <c r="AV178" s="13" t="s">
        <v>87</v>
      </c>
      <c r="AW178" s="13" t="s">
        <v>35</v>
      </c>
      <c r="AX178" s="13" t="s">
        <v>79</v>
      </c>
      <c r="AY178" s="260" t="s">
        <v>150</v>
      </c>
    </row>
    <row r="179" spans="1:51" s="14" customFormat="1" ht="12">
      <c r="A179" s="14"/>
      <c r="B179" s="261"/>
      <c r="C179" s="262"/>
      <c r="D179" s="252" t="s">
        <v>160</v>
      </c>
      <c r="E179" s="263" t="s">
        <v>1</v>
      </c>
      <c r="F179" s="264" t="s">
        <v>827</v>
      </c>
      <c r="G179" s="262"/>
      <c r="H179" s="265">
        <v>21.4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160</v>
      </c>
      <c r="AU179" s="271" t="s">
        <v>158</v>
      </c>
      <c r="AV179" s="14" t="s">
        <v>158</v>
      </c>
      <c r="AW179" s="14" t="s">
        <v>35</v>
      </c>
      <c r="AX179" s="14" t="s">
        <v>79</v>
      </c>
      <c r="AY179" s="271" t="s">
        <v>150</v>
      </c>
    </row>
    <row r="180" spans="1:51" s="13" customFormat="1" ht="12">
      <c r="A180" s="13"/>
      <c r="B180" s="250"/>
      <c r="C180" s="251"/>
      <c r="D180" s="252" t="s">
        <v>160</v>
      </c>
      <c r="E180" s="253" t="s">
        <v>1</v>
      </c>
      <c r="F180" s="254" t="s">
        <v>828</v>
      </c>
      <c r="G180" s="251"/>
      <c r="H180" s="253" t="s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160</v>
      </c>
      <c r="AU180" s="260" t="s">
        <v>158</v>
      </c>
      <c r="AV180" s="13" t="s">
        <v>87</v>
      </c>
      <c r="AW180" s="13" t="s">
        <v>35</v>
      </c>
      <c r="AX180" s="13" t="s">
        <v>79</v>
      </c>
      <c r="AY180" s="260" t="s">
        <v>150</v>
      </c>
    </row>
    <row r="181" spans="1:51" s="14" customFormat="1" ht="12">
      <c r="A181" s="14"/>
      <c r="B181" s="261"/>
      <c r="C181" s="262"/>
      <c r="D181" s="252" t="s">
        <v>160</v>
      </c>
      <c r="E181" s="263" t="s">
        <v>1</v>
      </c>
      <c r="F181" s="264" t="s">
        <v>829</v>
      </c>
      <c r="G181" s="262"/>
      <c r="H181" s="265">
        <v>16.73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160</v>
      </c>
      <c r="AU181" s="271" t="s">
        <v>158</v>
      </c>
      <c r="AV181" s="14" t="s">
        <v>158</v>
      </c>
      <c r="AW181" s="14" t="s">
        <v>35</v>
      </c>
      <c r="AX181" s="14" t="s">
        <v>79</v>
      </c>
      <c r="AY181" s="271" t="s">
        <v>150</v>
      </c>
    </row>
    <row r="182" spans="1:51" s="15" customFormat="1" ht="12">
      <c r="A182" s="15"/>
      <c r="B182" s="283"/>
      <c r="C182" s="284"/>
      <c r="D182" s="252" t="s">
        <v>160</v>
      </c>
      <c r="E182" s="285" t="s">
        <v>1</v>
      </c>
      <c r="F182" s="286" t="s">
        <v>194</v>
      </c>
      <c r="G182" s="284"/>
      <c r="H182" s="287">
        <v>73.43</v>
      </c>
      <c r="I182" s="288"/>
      <c r="J182" s="284"/>
      <c r="K182" s="284"/>
      <c r="L182" s="289"/>
      <c r="M182" s="290"/>
      <c r="N182" s="291"/>
      <c r="O182" s="291"/>
      <c r="P182" s="291"/>
      <c r="Q182" s="291"/>
      <c r="R182" s="291"/>
      <c r="S182" s="291"/>
      <c r="T182" s="29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3" t="s">
        <v>160</v>
      </c>
      <c r="AU182" s="293" t="s">
        <v>158</v>
      </c>
      <c r="AV182" s="15" t="s">
        <v>157</v>
      </c>
      <c r="AW182" s="15" t="s">
        <v>35</v>
      </c>
      <c r="AX182" s="15" t="s">
        <v>87</v>
      </c>
      <c r="AY182" s="293" t="s">
        <v>150</v>
      </c>
    </row>
    <row r="183" spans="1:65" s="2" customFormat="1" ht="16.5" customHeight="1">
      <c r="A183" s="38"/>
      <c r="B183" s="39"/>
      <c r="C183" s="236" t="s">
        <v>240</v>
      </c>
      <c r="D183" s="236" t="s">
        <v>153</v>
      </c>
      <c r="E183" s="237" t="s">
        <v>830</v>
      </c>
      <c r="F183" s="238" t="s">
        <v>831</v>
      </c>
      <c r="G183" s="239" t="s">
        <v>169</v>
      </c>
      <c r="H183" s="240">
        <v>21.401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45</v>
      </c>
      <c r="O183" s="91"/>
      <c r="P183" s="246">
        <f>O183*H183</f>
        <v>0</v>
      </c>
      <c r="Q183" s="246">
        <v>0.0065</v>
      </c>
      <c r="R183" s="246">
        <f>Q183*H183</f>
        <v>0.1391065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157</v>
      </c>
      <c r="AT183" s="248" t="s">
        <v>153</v>
      </c>
      <c r="AU183" s="248" t="s">
        <v>158</v>
      </c>
      <c r="AY183" s="17" t="s">
        <v>150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158</v>
      </c>
      <c r="BK183" s="249">
        <f>ROUND(I183*H183,2)</f>
        <v>0</v>
      </c>
      <c r="BL183" s="17" t="s">
        <v>157</v>
      </c>
      <c r="BM183" s="248" t="s">
        <v>832</v>
      </c>
    </row>
    <row r="184" spans="1:51" s="13" customFormat="1" ht="12">
      <c r="A184" s="13"/>
      <c r="B184" s="250"/>
      <c r="C184" s="251"/>
      <c r="D184" s="252" t="s">
        <v>160</v>
      </c>
      <c r="E184" s="253" t="s">
        <v>1</v>
      </c>
      <c r="F184" s="254" t="s">
        <v>815</v>
      </c>
      <c r="G184" s="251"/>
      <c r="H184" s="253" t="s">
        <v>1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160</v>
      </c>
      <c r="AU184" s="260" t="s">
        <v>158</v>
      </c>
      <c r="AV184" s="13" t="s">
        <v>87</v>
      </c>
      <c r="AW184" s="13" t="s">
        <v>35</v>
      </c>
      <c r="AX184" s="13" t="s">
        <v>79</v>
      </c>
      <c r="AY184" s="260" t="s">
        <v>150</v>
      </c>
    </row>
    <row r="185" spans="1:51" s="14" customFormat="1" ht="12">
      <c r="A185" s="14"/>
      <c r="B185" s="261"/>
      <c r="C185" s="262"/>
      <c r="D185" s="252" t="s">
        <v>160</v>
      </c>
      <c r="E185" s="263" t="s">
        <v>1</v>
      </c>
      <c r="F185" s="264" t="s">
        <v>833</v>
      </c>
      <c r="G185" s="262"/>
      <c r="H185" s="265">
        <v>21.401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1" t="s">
        <v>160</v>
      </c>
      <c r="AU185" s="271" t="s">
        <v>158</v>
      </c>
      <c r="AV185" s="14" t="s">
        <v>158</v>
      </c>
      <c r="AW185" s="14" t="s">
        <v>35</v>
      </c>
      <c r="AX185" s="14" t="s">
        <v>87</v>
      </c>
      <c r="AY185" s="271" t="s">
        <v>150</v>
      </c>
    </row>
    <row r="186" spans="1:65" s="2" customFormat="1" ht="21.75" customHeight="1">
      <c r="A186" s="38"/>
      <c r="B186" s="39"/>
      <c r="C186" s="236" t="s">
        <v>245</v>
      </c>
      <c r="D186" s="236" t="s">
        <v>153</v>
      </c>
      <c r="E186" s="237" t="s">
        <v>834</v>
      </c>
      <c r="F186" s="238" t="s">
        <v>835</v>
      </c>
      <c r="G186" s="239" t="s">
        <v>169</v>
      </c>
      <c r="H186" s="240">
        <v>21.401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45</v>
      </c>
      <c r="O186" s="91"/>
      <c r="P186" s="246">
        <f>O186*H186</f>
        <v>0</v>
      </c>
      <c r="Q186" s="246">
        <v>0.01733</v>
      </c>
      <c r="R186" s="246">
        <f>Q186*H186</f>
        <v>0.37087933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157</v>
      </c>
      <c r="AT186" s="248" t="s">
        <v>153</v>
      </c>
      <c r="AU186" s="248" t="s">
        <v>158</v>
      </c>
      <c r="AY186" s="17" t="s">
        <v>150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158</v>
      </c>
      <c r="BK186" s="249">
        <f>ROUND(I186*H186,2)</f>
        <v>0</v>
      </c>
      <c r="BL186" s="17" t="s">
        <v>157</v>
      </c>
      <c r="BM186" s="248" t="s">
        <v>836</v>
      </c>
    </row>
    <row r="187" spans="1:65" s="2" customFormat="1" ht="21.75" customHeight="1">
      <c r="A187" s="38"/>
      <c r="B187" s="39"/>
      <c r="C187" s="236" t="s">
        <v>257</v>
      </c>
      <c r="D187" s="236" t="s">
        <v>153</v>
      </c>
      <c r="E187" s="237" t="s">
        <v>837</v>
      </c>
      <c r="F187" s="238" t="s">
        <v>838</v>
      </c>
      <c r="G187" s="239" t="s">
        <v>169</v>
      </c>
      <c r="H187" s="240">
        <v>21.401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45</v>
      </c>
      <c r="O187" s="91"/>
      <c r="P187" s="246">
        <f>O187*H187</f>
        <v>0</v>
      </c>
      <c r="Q187" s="246">
        <v>0.00735</v>
      </c>
      <c r="R187" s="246">
        <f>Q187*H187</f>
        <v>0.15729735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157</v>
      </c>
      <c r="AT187" s="248" t="s">
        <v>153</v>
      </c>
      <c r="AU187" s="248" t="s">
        <v>158</v>
      </c>
      <c r="AY187" s="17" t="s">
        <v>150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158</v>
      </c>
      <c r="BK187" s="249">
        <f>ROUND(I187*H187,2)</f>
        <v>0</v>
      </c>
      <c r="BL187" s="17" t="s">
        <v>157</v>
      </c>
      <c r="BM187" s="248" t="s">
        <v>839</v>
      </c>
    </row>
    <row r="188" spans="1:65" s="2" customFormat="1" ht="21.75" customHeight="1">
      <c r="A188" s="38"/>
      <c r="B188" s="39"/>
      <c r="C188" s="236" t="s">
        <v>261</v>
      </c>
      <c r="D188" s="236" t="s">
        <v>153</v>
      </c>
      <c r="E188" s="237" t="s">
        <v>481</v>
      </c>
      <c r="F188" s="238" t="s">
        <v>482</v>
      </c>
      <c r="G188" s="239" t="s">
        <v>169</v>
      </c>
      <c r="H188" s="240">
        <v>77.594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45</v>
      </c>
      <c r="O188" s="91"/>
      <c r="P188" s="246">
        <f>O188*H188</f>
        <v>0</v>
      </c>
      <c r="Q188" s="246">
        <v>0.00438</v>
      </c>
      <c r="R188" s="246">
        <f>Q188*H188</f>
        <v>0.33986172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157</v>
      </c>
      <c r="AT188" s="248" t="s">
        <v>153</v>
      </c>
      <c r="AU188" s="248" t="s">
        <v>158</v>
      </c>
      <c r="AY188" s="17" t="s">
        <v>150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158</v>
      </c>
      <c r="BK188" s="249">
        <f>ROUND(I188*H188,2)</f>
        <v>0</v>
      </c>
      <c r="BL188" s="17" t="s">
        <v>157</v>
      </c>
      <c r="BM188" s="248" t="s">
        <v>840</v>
      </c>
    </row>
    <row r="189" spans="1:51" s="13" customFormat="1" ht="12">
      <c r="A189" s="13"/>
      <c r="B189" s="250"/>
      <c r="C189" s="251"/>
      <c r="D189" s="252" t="s">
        <v>160</v>
      </c>
      <c r="E189" s="253" t="s">
        <v>1</v>
      </c>
      <c r="F189" s="254" t="s">
        <v>841</v>
      </c>
      <c r="G189" s="251"/>
      <c r="H189" s="253" t="s">
        <v>1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160</v>
      </c>
      <c r="AU189" s="260" t="s">
        <v>158</v>
      </c>
      <c r="AV189" s="13" t="s">
        <v>87</v>
      </c>
      <c r="AW189" s="13" t="s">
        <v>35</v>
      </c>
      <c r="AX189" s="13" t="s">
        <v>79</v>
      </c>
      <c r="AY189" s="260" t="s">
        <v>150</v>
      </c>
    </row>
    <row r="190" spans="1:51" s="14" customFormat="1" ht="12">
      <c r="A190" s="14"/>
      <c r="B190" s="261"/>
      <c r="C190" s="262"/>
      <c r="D190" s="252" t="s">
        <v>160</v>
      </c>
      <c r="E190" s="263" t="s">
        <v>1</v>
      </c>
      <c r="F190" s="264" t="s">
        <v>842</v>
      </c>
      <c r="G190" s="262"/>
      <c r="H190" s="265">
        <v>69.538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1" t="s">
        <v>160</v>
      </c>
      <c r="AU190" s="271" t="s">
        <v>158</v>
      </c>
      <c r="AV190" s="14" t="s">
        <v>158</v>
      </c>
      <c r="AW190" s="14" t="s">
        <v>35</v>
      </c>
      <c r="AX190" s="14" t="s">
        <v>79</v>
      </c>
      <c r="AY190" s="271" t="s">
        <v>150</v>
      </c>
    </row>
    <row r="191" spans="1:51" s="13" customFormat="1" ht="12">
      <c r="A191" s="13"/>
      <c r="B191" s="250"/>
      <c r="C191" s="251"/>
      <c r="D191" s="252" t="s">
        <v>160</v>
      </c>
      <c r="E191" s="253" t="s">
        <v>1</v>
      </c>
      <c r="F191" s="254" t="s">
        <v>843</v>
      </c>
      <c r="G191" s="251"/>
      <c r="H191" s="253" t="s">
        <v>1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160</v>
      </c>
      <c r="AU191" s="260" t="s">
        <v>158</v>
      </c>
      <c r="AV191" s="13" t="s">
        <v>87</v>
      </c>
      <c r="AW191" s="13" t="s">
        <v>35</v>
      </c>
      <c r="AX191" s="13" t="s">
        <v>79</v>
      </c>
      <c r="AY191" s="260" t="s">
        <v>150</v>
      </c>
    </row>
    <row r="192" spans="1:51" s="14" customFormat="1" ht="12">
      <c r="A192" s="14"/>
      <c r="B192" s="261"/>
      <c r="C192" s="262"/>
      <c r="D192" s="252" t="s">
        <v>160</v>
      </c>
      <c r="E192" s="263" t="s">
        <v>1</v>
      </c>
      <c r="F192" s="264" t="s">
        <v>844</v>
      </c>
      <c r="G192" s="262"/>
      <c r="H192" s="265">
        <v>8.056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160</v>
      </c>
      <c r="AU192" s="271" t="s">
        <v>158</v>
      </c>
      <c r="AV192" s="14" t="s">
        <v>158</v>
      </c>
      <c r="AW192" s="14" t="s">
        <v>35</v>
      </c>
      <c r="AX192" s="14" t="s">
        <v>79</v>
      </c>
      <c r="AY192" s="271" t="s">
        <v>150</v>
      </c>
    </row>
    <row r="193" spans="1:51" s="15" customFormat="1" ht="12">
      <c r="A193" s="15"/>
      <c r="B193" s="283"/>
      <c r="C193" s="284"/>
      <c r="D193" s="252" t="s">
        <v>160</v>
      </c>
      <c r="E193" s="285" t="s">
        <v>1</v>
      </c>
      <c r="F193" s="286" t="s">
        <v>194</v>
      </c>
      <c r="G193" s="284"/>
      <c r="H193" s="287">
        <v>77.594</v>
      </c>
      <c r="I193" s="288"/>
      <c r="J193" s="284"/>
      <c r="K193" s="284"/>
      <c r="L193" s="289"/>
      <c r="M193" s="290"/>
      <c r="N193" s="291"/>
      <c r="O193" s="291"/>
      <c r="P193" s="291"/>
      <c r="Q193" s="291"/>
      <c r="R193" s="291"/>
      <c r="S193" s="291"/>
      <c r="T193" s="292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3" t="s">
        <v>160</v>
      </c>
      <c r="AU193" s="293" t="s">
        <v>158</v>
      </c>
      <c r="AV193" s="15" t="s">
        <v>157</v>
      </c>
      <c r="AW193" s="15" t="s">
        <v>35</v>
      </c>
      <c r="AX193" s="15" t="s">
        <v>87</v>
      </c>
      <c r="AY193" s="293" t="s">
        <v>150</v>
      </c>
    </row>
    <row r="194" spans="1:65" s="2" customFormat="1" ht="21.75" customHeight="1">
      <c r="A194" s="38"/>
      <c r="B194" s="39"/>
      <c r="C194" s="236" t="s">
        <v>265</v>
      </c>
      <c r="D194" s="236" t="s">
        <v>153</v>
      </c>
      <c r="E194" s="237" t="s">
        <v>486</v>
      </c>
      <c r="F194" s="238" t="s">
        <v>487</v>
      </c>
      <c r="G194" s="239" t="s">
        <v>169</v>
      </c>
      <c r="H194" s="240">
        <v>77.594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45</v>
      </c>
      <c r="O194" s="91"/>
      <c r="P194" s="246">
        <f>O194*H194</f>
        <v>0</v>
      </c>
      <c r="Q194" s="246">
        <v>0.00026</v>
      </c>
      <c r="R194" s="246">
        <f>Q194*H194</f>
        <v>0.02017444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157</v>
      </c>
      <c r="AT194" s="248" t="s">
        <v>153</v>
      </c>
      <c r="AU194" s="248" t="s">
        <v>158</v>
      </c>
      <c r="AY194" s="17" t="s">
        <v>150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158</v>
      </c>
      <c r="BK194" s="249">
        <f>ROUND(I194*H194,2)</f>
        <v>0</v>
      </c>
      <c r="BL194" s="17" t="s">
        <v>157</v>
      </c>
      <c r="BM194" s="248" t="s">
        <v>845</v>
      </c>
    </row>
    <row r="195" spans="1:65" s="2" customFormat="1" ht="21.75" customHeight="1">
      <c r="A195" s="38"/>
      <c r="B195" s="39"/>
      <c r="C195" s="236" t="s">
        <v>8</v>
      </c>
      <c r="D195" s="236" t="s">
        <v>153</v>
      </c>
      <c r="E195" s="237" t="s">
        <v>489</v>
      </c>
      <c r="F195" s="238" t="s">
        <v>490</v>
      </c>
      <c r="G195" s="239" t="s">
        <v>169</v>
      </c>
      <c r="H195" s="240">
        <v>63.588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45</v>
      </c>
      <c r="O195" s="91"/>
      <c r="P195" s="246">
        <f>O195*H195</f>
        <v>0</v>
      </c>
      <c r="Q195" s="246">
        <v>0.003</v>
      </c>
      <c r="R195" s="246">
        <f>Q195*H195</f>
        <v>0.19076400000000002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157</v>
      </c>
      <c r="AT195" s="248" t="s">
        <v>153</v>
      </c>
      <c r="AU195" s="248" t="s">
        <v>158</v>
      </c>
      <c r="AY195" s="17" t="s">
        <v>150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158</v>
      </c>
      <c r="BK195" s="249">
        <f>ROUND(I195*H195,2)</f>
        <v>0</v>
      </c>
      <c r="BL195" s="17" t="s">
        <v>157</v>
      </c>
      <c r="BM195" s="248" t="s">
        <v>846</v>
      </c>
    </row>
    <row r="196" spans="1:51" s="14" customFormat="1" ht="12">
      <c r="A196" s="14"/>
      <c r="B196" s="261"/>
      <c r="C196" s="262"/>
      <c r="D196" s="252" t="s">
        <v>160</v>
      </c>
      <c r="E196" s="263" t="s">
        <v>1</v>
      </c>
      <c r="F196" s="264" t="s">
        <v>847</v>
      </c>
      <c r="G196" s="262"/>
      <c r="H196" s="265">
        <v>77.594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160</v>
      </c>
      <c r="AU196" s="271" t="s">
        <v>158</v>
      </c>
      <c r="AV196" s="14" t="s">
        <v>158</v>
      </c>
      <c r="AW196" s="14" t="s">
        <v>35</v>
      </c>
      <c r="AX196" s="14" t="s">
        <v>79</v>
      </c>
      <c r="AY196" s="271" t="s">
        <v>150</v>
      </c>
    </row>
    <row r="197" spans="1:51" s="13" customFormat="1" ht="12">
      <c r="A197" s="13"/>
      <c r="B197" s="250"/>
      <c r="C197" s="251"/>
      <c r="D197" s="252" t="s">
        <v>160</v>
      </c>
      <c r="E197" s="253" t="s">
        <v>1</v>
      </c>
      <c r="F197" s="254" t="s">
        <v>494</v>
      </c>
      <c r="G197" s="251"/>
      <c r="H197" s="253" t="s">
        <v>1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160</v>
      </c>
      <c r="AU197" s="260" t="s">
        <v>158</v>
      </c>
      <c r="AV197" s="13" t="s">
        <v>87</v>
      </c>
      <c r="AW197" s="13" t="s">
        <v>35</v>
      </c>
      <c r="AX197" s="13" t="s">
        <v>79</v>
      </c>
      <c r="AY197" s="260" t="s">
        <v>150</v>
      </c>
    </row>
    <row r="198" spans="1:51" s="14" customFormat="1" ht="12">
      <c r="A198" s="14"/>
      <c r="B198" s="261"/>
      <c r="C198" s="262"/>
      <c r="D198" s="252" t="s">
        <v>160</v>
      </c>
      <c r="E198" s="263" t="s">
        <v>1</v>
      </c>
      <c r="F198" s="264" t="s">
        <v>848</v>
      </c>
      <c r="G198" s="262"/>
      <c r="H198" s="265">
        <v>-1.866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160</v>
      </c>
      <c r="AU198" s="271" t="s">
        <v>158</v>
      </c>
      <c r="AV198" s="14" t="s">
        <v>158</v>
      </c>
      <c r="AW198" s="14" t="s">
        <v>35</v>
      </c>
      <c r="AX198" s="14" t="s">
        <v>79</v>
      </c>
      <c r="AY198" s="271" t="s">
        <v>150</v>
      </c>
    </row>
    <row r="199" spans="1:51" s="14" customFormat="1" ht="12">
      <c r="A199" s="14"/>
      <c r="B199" s="261"/>
      <c r="C199" s="262"/>
      <c r="D199" s="252" t="s">
        <v>160</v>
      </c>
      <c r="E199" s="263" t="s">
        <v>1</v>
      </c>
      <c r="F199" s="264" t="s">
        <v>849</v>
      </c>
      <c r="G199" s="262"/>
      <c r="H199" s="265">
        <v>-12.14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160</v>
      </c>
      <c r="AU199" s="271" t="s">
        <v>158</v>
      </c>
      <c r="AV199" s="14" t="s">
        <v>158</v>
      </c>
      <c r="AW199" s="14" t="s">
        <v>35</v>
      </c>
      <c r="AX199" s="14" t="s">
        <v>79</v>
      </c>
      <c r="AY199" s="271" t="s">
        <v>150</v>
      </c>
    </row>
    <row r="200" spans="1:51" s="15" customFormat="1" ht="12">
      <c r="A200" s="15"/>
      <c r="B200" s="283"/>
      <c r="C200" s="284"/>
      <c r="D200" s="252" t="s">
        <v>160</v>
      </c>
      <c r="E200" s="285" t="s">
        <v>1</v>
      </c>
      <c r="F200" s="286" t="s">
        <v>194</v>
      </c>
      <c r="G200" s="284"/>
      <c r="H200" s="287">
        <v>63.588</v>
      </c>
      <c r="I200" s="288"/>
      <c r="J200" s="284"/>
      <c r="K200" s="284"/>
      <c r="L200" s="289"/>
      <c r="M200" s="290"/>
      <c r="N200" s="291"/>
      <c r="O200" s="291"/>
      <c r="P200" s="291"/>
      <c r="Q200" s="291"/>
      <c r="R200" s="291"/>
      <c r="S200" s="291"/>
      <c r="T200" s="29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3" t="s">
        <v>160</v>
      </c>
      <c r="AU200" s="293" t="s">
        <v>158</v>
      </c>
      <c r="AV200" s="15" t="s">
        <v>157</v>
      </c>
      <c r="AW200" s="15" t="s">
        <v>35</v>
      </c>
      <c r="AX200" s="15" t="s">
        <v>87</v>
      </c>
      <c r="AY200" s="293" t="s">
        <v>150</v>
      </c>
    </row>
    <row r="201" spans="1:65" s="2" customFormat="1" ht="21.75" customHeight="1">
      <c r="A201" s="38"/>
      <c r="B201" s="39"/>
      <c r="C201" s="236" t="s">
        <v>273</v>
      </c>
      <c r="D201" s="236" t="s">
        <v>153</v>
      </c>
      <c r="E201" s="237" t="s">
        <v>502</v>
      </c>
      <c r="F201" s="238" t="s">
        <v>503</v>
      </c>
      <c r="G201" s="239" t="s">
        <v>169</v>
      </c>
      <c r="H201" s="240">
        <v>174.894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45</v>
      </c>
      <c r="O201" s="91"/>
      <c r="P201" s="246">
        <f>O201*H201</f>
        <v>0</v>
      </c>
      <c r="Q201" s="246">
        <v>0.017</v>
      </c>
      <c r="R201" s="246">
        <f>Q201*H201</f>
        <v>2.9731980000000005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157</v>
      </c>
      <c r="AT201" s="248" t="s">
        <v>153</v>
      </c>
      <c r="AU201" s="248" t="s">
        <v>158</v>
      </c>
      <c r="AY201" s="17" t="s">
        <v>150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158</v>
      </c>
      <c r="BK201" s="249">
        <f>ROUND(I201*H201,2)</f>
        <v>0</v>
      </c>
      <c r="BL201" s="17" t="s">
        <v>157</v>
      </c>
      <c r="BM201" s="248" t="s">
        <v>850</v>
      </c>
    </row>
    <row r="202" spans="1:51" s="13" customFormat="1" ht="12">
      <c r="A202" s="13"/>
      <c r="B202" s="250"/>
      <c r="C202" s="251"/>
      <c r="D202" s="252" t="s">
        <v>160</v>
      </c>
      <c r="E202" s="253" t="s">
        <v>1</v>
      </c>
      <c r="F202" s="254" t="s">
        <v>818</v>
      </c>
      <c r="G202" s="251"/>
      <c r="H202" s="253" t="s">
        <v>1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160</v>
      </c>
      <c r="AU202" s="260" t="s">
        <v>158</v>
      </c>
      <c r="AV202" s="13" t="s">
        <v>87</v>
      </c>
      <c r="AW202" s="13" t="s">
        <v>35</v>
      </c>
      <c r="AX202" s="13" t="s">
        <v>79</v>
      </c>
      <c r="AY202" s="260" t="s">
        <v>150</v>
      </c>
    </row>
    <row r="203" spans="1:51" s="14" customFormat="1" ht="12">
      <c r="A203" s="14"/>
      <c r="B203" s="261"/>
      <c r="C203" s="262"/>
      <c r="D203" s="252" t="s">
        <v>160</v>
      </c>
      <c r="E203" s="263" t="s">
        <v>1</v>
      </c>
      <c r="F203" s="264" t="s">
        <v>851</v>
      </c>
      <c r="G203" s="262"/>
      <c r="H203" s="265">
        <v>67.62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160</v>
      </c>
      <c r="AU203" s="271" t="s">
        <v>158</v>
      </c>
      <c r="AV203" s="14" t="s">
        <v>158</v>
      </c>
      <c r="AW203" s="14" t="s">
        <v>35</v>
      </c>
      <c r="AX203" s="14" t="s">
        <v>79</v>
      </c>
      <c r="AY203" s="271" t="s">
        <v>150</v>
      </c>
    </row>
    <row r="204" spans="1:51" s="14" customFormat="1" ht="12">
      <c r="A204" s="14"/>
      <c r="B204" s="261"/>
      <c r="C204" s="262"/>
      <c r="D204" s="252" t="s">
        <v>160</v>
      </c>
      <c r="E204" s="263" t="s">
        <v>1</v>
      </c>
      <c r="F204" s="264" t="s">
        <v>852</v>
      </c>
      <c r="G204" s="262"/>
      <c r="H204" s="265">
        <v>-6.4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1" t="s">
        <v>160</v>
      </c>
      <c r="AU204" s="271" t="s">
        <v>158</v>
      </c>
      <c r="AV204" s="14" t="s">
        <v>158</v>
      </c>
      <c r="AW204" s="14" t="s">
        <v>35</v>
      </c>
      <c r="AX204" s="14" t="s">
        <v>79</v>
      </c>
      <c r="AY204" s="271" t="s">
        <v>150</v>
      </c>
    </row>
    <row r="205" spans="1:51" s="13" customFormat="1" ht="12">
      <c r="A205" s="13"/>
      <c r="B205" s="250"/>
      <c r="C205" s="251"/>
      <c r="D205" s="252" t="s">
        <v>160</v>
      </c>
      <c r="E205" s="253" t="s">
        <v>1</v>
      </c>
      <c r="F205" s="254" t="s">
        <v>820</v>
      </c>
      <c r="G205" s="251"/>
      <c r="H205" s="253" t="s">
        <v>1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160</v>
      </c>
      <c r="AU205" s="260" t="s">
        <v>158</v>
      </c>
      <c r="AV205" s="13" t="s">
        <v>87</v>
      </c>
      <c r="AW205" s="13" t="s">
        <v>35</v>
      </c>
      <c r="AX205" s="13" t="s">
        <v>79</v>
      </c>
      <c r="AY205" s="260" t="s">
        <v>150</v>
      </c>
    </row>
    <row r="206" spans="1:51" s="14" customFormat="1" ht="12">
      <c r="A206" s="14"/>
      <c r="B206" s="261"/>
      <c r="C206" s="262"/>
      <c r="D206" s="252" t="s">
        <v>160</v>
      </c>
      <c r="E206" s="263" t="s">
        <v>1</v>
      </c>
      <c r="F206" s="264" t="s">
        <v>512</v>
      </c>
      <c r="G206" s="262"/>
      <c r="H206" s="265">
        <v>21.574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160</v>
      </c>
      <c r="AU206" s="271" t="s">
        <v>158</v>
      </c>
      <c r="AV206" s="14" t="s">
        <v>158</v>
      </c>
      <c r="AW206" s="14" t="s">
        <v>35</v>
      </c>
      <c r="AX206" s="14" t="s">
        <v>79</v>
      </c>
      <c r="AY206" s="271" t="s">
        <v>150</v>
      </c>
    </row>
    <row r="207" spans="1:51" s="14" customFormat="1" ht="12">
      <c r="A207" s="14"/>
      <c r="B207" s="261"/>
      <c r="C207" s="262"/>
      <c r="D207" s="252" t="s">
        <v>160</v>
      </c>
      <c r="E207" s="263" t="s">
        <v>1</v>
      </c>
      <c r="F207" s="264" t="s">
        <v>447</v>
      </c>
      <c r="G207" s="262"/>
      <c r="H207" s="265">
        <v>-1.6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1" t="s">
        <v>160</v>
      </c>
      <c r="AU207" s="271" t="s">
        <v>158</v>
      </c>
      <c r="AV207" s="14" t="s">
        <v>158</v>
      </c>
      <c r="AW207" s="14" t="s">
        <v>35</v>
      </c>
      <c r="AX207" s="14" t="s">
        <v>79</v>
      </c>
      <c r="AY207" s="271" t="s">
        <v>150</v>
      </c>
    </row>
    <row r="208" spans="1:51" s="13" customFormat="1" ht="12">
      <c r="A208" s="13"/>
      <c r="B208" s="250"/>
      <c r="C208" s="251"/>
      <c r="D208" s="252" t="s">
        <v>160</v>
      </c>
      <c r="E208" s="253" t="s">
        <v>1</v>
      </c>
      <c r="F208" s="254" t="s">
        <v>801</v>
      </c>
      <c r="G208" s="251"/>
      <c r="H208" s="253" t="s">
        <v>1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160</v>
      </c>
      <c r="AU208" s="260" t="s">
        <v>158</v>
      </c>
      <c r="AV208" s="13" t="s">
        <v>87</v>
      </c>
      <c r="AW208" s="13" t="s">
        <v>35</v>
      </c>
      <c r="AX208" s="13" t="s">
        <v>79</v>
      </c>
      <c r="AY208" s="260" t="s">
        <v>150</v>
      </c>
    </row>
    <row r="209" spans="1:51" s="14" customFormat="1" ht="12">
      <c r="A209" s="14"/>
      <c r="B209" s="261"/>
      <c r="C209" s="262"/>
      <c r="D209" s="252" t="s">
        <v>160</v>
      </c>
      <c r="E209" s="263" t="s">
        <v>1</v>
      </c>
      <c r="F209" s="264" t="s">
        <v>853</v>
      </c>
      <c r="G209" s="262"/>
      <c r="H209" s="265">
        <v>38.64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160</v>
      </c>
      <c r="AU209" s="271" t="s">
        <v>158</v>
      </c>
      <c r="AV209" s="14" t="s">
        <v>158</v>
      </c>
      <c r="AW209" s="14" t="s">
        <v>35</v>
      </c>
      <c r="AX209" s="14" t="s">
        <v>79</v>
      </c>
      <c r="AY209" s="271" t="s">
        <v>150</v>
      </c>
    </row>
    <row r="210" spans="1:51" s="14" customFormat="1" ht="12">
      <c r="A210" s="14"/>
      <c r="B210" s="261"/>
      <c r="C210" s="262"/>
      <c r="D210" s="252" t="s">
        <v>160</v>
      </c>
      <c r="E210" s="263" t="s">
        <v>1</v>
      </c>
      <c r="F210" s="264" t="s">
        <v>204</v>
      </c>
      <c r="G210" s="262"/>
      <c r="H210" s="265">
        <v>-1.7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160</v>
      </c>
      <c r="AU210" s="271" t="s">
        <v>158</v>
      </c>
      <c r="AV210" s="14" t="s">
        <v>158</v>
      </c>
      <c r="AW210" s="14" t="s">
        <v>35</v>
      </c>
      <c r="AX210" s="14" t="s">
        <v>79</v>
      </c>
      <c r="AY210" s="271" t="s">
        <v>150</v>
      </c>
    </row>
    <row r="211" spans="1:51" s="13" customFormat="1" ht="12">
      <c r="A211" s="13"/>
      <c r="B211" s="250"/>
      <c r="C211" s="251"/>
      <c r="D211" s="252" t="s">
        <v>160</v>
      </c>
      <c r="E211" s="253" t="s">
        <v>1</v>
      </c>
      <c r="F211" s="254" t="s">
        <v>823</v>
      </c>
      <c r="G211" s="251"/>
      <c r="H211" s="253" t="s">
        <v>1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160</v>
      </c>
      <c r="AU211" s="260" t="s">
        <v>158</v>
      </c>
      <c r="AV211" s="13" t="s">
        <v>87</v>
      </c>
      <c r="AW211" s="13" t="s">
        <v>35</v>
      </c>
      <c r="AX211" s="13" t="s">
        <v>79</v>
      </c>
      <c r="AY211" s="260" t="s">
        <v>150</v>
      </c>
    </row>
    <row r="212" spans="1:51" s="14" customFormat="1" ht="12">
      <c r="A212" s="14"/>
      <c r="B212" s="261"/>
      <c r="C212" s="262"/>
      <c r="D212" s="252" t="s">
        <v>160</v>
      </c>
      <c r="E212" s="263" t="s">
        <v>1</v>
      </c>
      <c r="F212" s="264" t="s">
        <v>854</v>
      </c>
      <c r="G212" s="262"/>
      <c r="H212" s="265">
        <v>6.901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160</v>
      </c>
      <c r="AU212" s="271" t="s">
        <v>158</v>
      </c>
      <c r="AV212" s="14" t="s">
        <v>158</v>
      </c>
      <c r="AW212" s="14" t="s">
        <v>35</v>
      </c>
      <c r="AX212" s="14" t="s">
        <v>79</v>
      </c>
      <c r="AY212" s="271" t="s">
        <v>150</v>
      </c>
    </row>
    <row r="213" spans="1:51" s="13" customFormat="1" ht="12">
      <c r="A213" s="13"/>
      <c r="B213" s="250"/>
      <c r="C213" s="251"/>
      <c r="D213" s="252" t="s">
        <v>160</v>
      </c>
      <c r="E213" s="253" t="s">
        <v>1</v>
      </c>
      <c r="F213" s="254" t="s">
        <v>825</v>
      </c>
      <c r="G213" s="251"/>
      <c r="H213" s="253" t="s">
        <v>1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160</v>
      </c>
      <c r="AU213" s="260" t="s">
        <v>158</v>
      </c>
      <c r="AV213" s="13" t="s">
        <v>87</v>
      </c>
      <c r="AW213" s="13" t="s">
        <v>35</v>
      </c>
      <c r="AX213" s="13" t="s">
        <v>79</v>
      </c>
      <c r="AY213" s="260" t="s">
        <v>150</v>
      </c>
    </row>
    <row r="214" spans="1:51" s="14" customFormat="1" ht="12">
      <c r="A214" s="14"/>
      <c r="B214" s="261"/>
      <c r="C214" s="262"/>
      <c r="D214" s="252" t="s">
        <v>160</v>
      </c>
      <c r="E214" s="263" t="s">
        <v>1</v>
      </c>
      <c r="F214" s="264" t="s">
        <v>855</v>
      </c>
      <c r="G214" s="262"/>
      <c r="H214" s="265">
        <v>2.862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1" t="s">
        <v>160</v>
      </c>
      <c r="AU214" s="271" t="s">
        <v>158</v>
      </c>
      <c r="AV214" s="14" t="s">
        <v>158</v>
      </c>
      <c r="AW214" s="14" t="s">
        <v>35</v>
      </c>
      <c r="AX214" s="14" t="s">
        <v>79</v>
      </c>
      <c r="AY214" s="271" t="s">
        <v>150</v>
      </c>
    </row>
    <row r="215" spans="1:51" s="13" customFormat="1" ht="12">
      <c r="A215" s="13"/>
      <c r="B215" s="250"/>
      <c r="C215" s="251"/>
      <c r="D215" s="252" t="s">
        <v>160</v>
      </c>
      <c r="E215" s="253" t="s">
        <v>1</v>
      </c>
      <c r="F215" s="254" t="s">
        <v>815</v>
      </c>
      <c r="G215" s="251"/>
      <c r="H215" s="253" t="s">
        <v>1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160</v>
      </c>
      <c r="AU215" s="260" t="s">
        <v>158</v>
      </c>
      <c r="AV215" s="13" t="s">
        <v>87</v>
      </c>
      <c r="AW215" s="13" t="s">
        <v>35</v>
      </c>
      <c r="AX215" s="13" t="s">
        <v>79</v>
      </c>
      <c r="AY215" s="260" t="s">
        <v>150</v>
      </c>
    </row>
    <row r="216" spans="1:51" s="14" customFormat="1" ht="12">
      <c r="A216" s="14"/>
      <c r="B216" s="261"/>
      <c r="C216" s="262"/>
      <c r="D216" s="252" t="s">
        <v>160</v>
      </c>
      <c r="E216" s="263" t="s">
        <v>1</v>
      </c>
      <c r="F216" s="264" t="s">
        <v>856</v>
      </c>
      <c r="G216" s="262"/>
      <c r="H216" s="265">
        <v>19.08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160</v>
      </c>
      <c r="AU216" s="271" t="s">
        <v>158</v>
      </c>
      <c r="AV216" s="14" t="s">
        <v>158</v>
      </c>
      <c r="AW216" s="14" t="s">
        <v>35</v>
      </c>
      <c r="AX216" s="14" t="s">
        <v>79</v>
      </c>
      <c r="AY216" s="271" t="s">
        <v>150</v>
      </c>
    </row>
    <row r="217" spans="1:51" s="14" customFormat="1" ht="12">
      <c r="A217" s="14"/>
      <c r="B217" s="261"/>
      <c r="C217" s="262"/>
      <c r="D217" s="252" t="s">
        <v>160</v>
      </c>
      <c r="E217" s="263" t="s">
        <v>1</v>
      </c>
      <c r="F217" s="264" t="s">
        <v>204</v>
      </c>
      <c r="G217" s="262"/>
      <c r="H217" s="265">
        <v>-1.7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160</v>
      </c>
      <c r="AU217" s="271" t="s">
        <v>158</v>
      </c>
      <c r="AV217" s="14" t="s">
        <v>158</v>
      </c>
      <c r="AW217" s="14" t="s">
        <v>35</v>
      </c>
      <c r="AX217" s="14" t="s">
        <v>79</v>
      </c>
      <c r="AY217" s="271" t="s">
        <v>150</v>
      </c>
    </row>
    <row r="218" spans="1:51" s="14" customFormat="1" ht="12">
      <c r="A218" s="14"/>
      <c r="B218" s="261"/>
      <c r="C218" s="262"/>
      <c r="D218" s="252" t="s">
        <v>160</v>
      </c>
      <c r="E218" s="263" t="s">
        <v>1</v>
      </c>
      <c r="F218" s="264" t="s">
        <v>857</v>
      </c>
      <c r="G218" s="262"/>
      <c r="H218" s="265">
        <v>-2.22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1" t="s">
        <v>160</v>
      </c>
      <c r="AU218" s="271" t="s">
        <v>158</v>
      </c>
      <c r="AV218" s="14" t="s">
        <v>158</v>
      </c>
      <c r="AW218" s="14" t="s">
        <v>35</v>
      </c>
      <c r="AX218" s="14" t="s">
        <v>79</v>
      </c>
      <c r="AY218" s="271" t="s">
        <v>150</v>
      </c>
    </row>
    <row r="219" spans="1:51" s="13" customFormat="1" ht="12">
      <c r="A219" s="13"/>
      <c r="B219" s="250"/>
      <c r="C219" s="251"/>
      <c r="D219" s="252" t="s">
        <v>160</v>
      </c>
      <c r="E219" s="253" t="s">
        <v>1</v>
      </c>
      <c r="F219" s="254" t="s">
        <v>828</v>
      </c>
      <c r="G219" s="251"/>
      <c r="H219" s="253" t="s">
        <v>1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160</v>
      </c>
      <c r="AU219" s="260" t="s">
        <v>158</v>
      </c>
      <c r="AV219" s="13" t="s">
        <v>87</v>
      </c>
      <c r="AW219" s="13" t="s">
        <v>35</v>
      </c>
      <c r="AX219" s="13" t="s">
        <v>79</v>
      </c>
      <c r="AY219" s="260" t="s">
        <v>150</v>
      </c>
    </row>
    <row r="220" spans="1:51" s="14" customFormat="1" ht="12">
      <c r="A220" s="14"/>
      <c r="B220" s="261"/>
      <c r="C220" s="262"/>
      <c r="D220" s="252" t="s">
        <v>160</v>
      </c>
      <c r="E220" s="263" t="s">
        <v>1</v>
      </c>
      <c r="F220" s="264" t="s">
        <v>858</v>
      </c>
      <c r="G220" s="262"/>
      <c r="H220" s="265">
        <v>36.157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160</v>
      </c>
      <c r="AU220" s="271" t="s">
        <v>158</v>
      </c>
      <c r="AV220" s="14" t="s">
        <v>158</v>
      </c>
      <c r="AW220" s="14" t="s">
        <v>35</v>
      </c>
      <c r="AX220" s="14" t="s">
        <v>79</v>
      </c>
      <c r="AY220" s="271" t="s">
        <v>150</v>
      </c>
    </row>
    <row r="221" spans="1:51" s="14" customFormat="1" ht="12">
      <c r="A221" s="14"/>
      <c r="B221" s="261"/>
      <c r="C221" s="262"/>
      <c r="D221" s="252" t="s">
        <v>160</v>
      </c>
      <c r="E221" s="263" t="s">
        <v>1</v>
      </c>
      <c r="F221" s="264" t="s">
        <v>859</v>
      </c>
      <c r="G221" s="262"/>
      <c r="H221" s="265">
        <v>-2.016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160</v>
      </c>
      <c r="AU221" s="271" t="s">
        <v>158</v>
      </c>
      <c r="AV221" s="14" t="s">
        <v>158</v>
      </c>
      <c r="AW221" s="14" t="s">
        <v>35</v>
      </c>
      <c r="AX221" s="14" t="s">
        <v>79</v>
      </c>
      <c r="AY221" s="271" t="s">
        <v>150</v>
      </c>
    </row>
    <row r="222" spans="1:51" s="14" customFormat="1" ht="12">
      <c r="A222" s="14"/>
      <c r="B222" s="261"/>
      <c r="C222" s="262"/>
      <c r="D222" s="252" t="s">
        <v>160</v>
      </c>
      <c r="E222" s="263" t="s">
        <v>1</v>
      </c>
      <c r="F222" s="264" t="s">
        <v>860</v>
      </c>
      <c r="G222" s="262"/>
      <c r="H222" s="265">
        <v>-2.304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1" t="s">
        <v>160</v>
      </c>
      <c r="AU222" s="271" t="s">
        <v>158</v>
      </c>
      <c r="AV222" s="14" t="s">
        <v>158</v>
      </c>
      <c r="AW222" s="14" t="s">
        <v>35</v>
      </c>
      <c r="AX222" s="14" t="s">
        <v>79</v>
      </c>
      <c r="AY222" s="271" t="s">
        <v>150</v>
      </c>
    </row>
    <row r="223" spans="1:51" s="15" customFormat="1" ht="12">
      <c r="A223" s="15"/>
      <c r="B223" s="283"/>
      <c r="C223" s="284"/>
      <c r="D223" s="252" t="s">
        <v>160</v>
      </c>
      <c r="E223" s="285" t="s">
        <v>1</v>
      </c>
      <c r="F223" s="286" t="s">
        <v>194</v>
      </c>
      <c r="G223" s="284"/>
      <c r="H223" s="287">
        <v>174.894</v>
      </c>
      <c r="I223" s="288"/>
      <c r="J223" s="284"/>
      <c r="K223" s="284"/>
      <c r="L223" s="289"/>
      <c r="M223" s="290"/>
      <c r="N223" s="291"/>
      <c r="O223" s="291"/>
      <c r="P223" s="291"/>
      <c r="Q223" s="291"/>
      <c r="R223" s="291"/>
      <c r="S223" s="291"/>
      <c r="T223" s="29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3" t="s">
        <v>160</v>
      </c>
      <c r="AU223" s="293" t="s">
        <v>158</v>
      </c>
      <c r="AV223" s="15" t="s">
        <v>157</v>
      </c>
      <c r="AW223" s="15" t="s">
        <v>35</v>
      </c>
      <c r="AX223" s="15" t="s">
        <v>87</v>
      </c>
      <c r="AY223" s="293" t="s">
        <v>150</v>
      </c>
    </row>
    <row r="224" spans="1:65" s="2" customFormat="1" ht="21.75" customHeight="1">
      <c r="A224" s="38"/>
      <c r="B224" s="39"/>
      <c r="C224" s="236" t="s">
        <v>277</v>
      </c>
      <c r="D224" s="236" t="s">
        <v>153</v>
      </c>
      <c r="E224" s="237" t="s">
        <v>216</v>
      </c>
      <c r="F224" s="238" t="s">
        <v>217</v>
      </c>
      <c r="G224" s="239" t="s">
        <v>169</v>
      </c>
      <c r="H224" s="240">
        <v>6.54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45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157</v>
      </c>
      <c r="AT224" s="248" t="s">
        <v>153</v>
      </c>
      <c r="AU224" s="248" t="s">
        <v>158</v>
      </c>
      <c r="AY224" s="17" t="s">
        <v>150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158</v>
      </c>
      <c r="BK224" s="249">
        <f>ROUND(I224*H224,2)</f>
        <v>0</v>
      </c>
      <c r="BL224" s="17" t="s">
        <v>157</v>
      </c>
      <c r="BM224" s="248" t="s">
        <v>861</v>
      </c>
    </row>
    <row r="225" spans="1:51" s="14" customFormat="1" ht="12">
      <c r="A225" s="14"/>
      <c r="B225" s="261"/>
      <c r="C225" s="262"/>
      <c r="D225" s="252" t="s">
        <v>160</v>
      </c>
      <c r="E225" s="263" t="s">
        <v>1</v>
      </c>
      <c r="F225" s="264" t="s">
        <v>862</v>
      </c>
      <c r="G225" s="262"/>
      <c r="H225" s="265">
        <v>2.016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1" t="s">
        <v>160</v>
      </c>
      <c r="AU225" s="271" t="s">
        <v>158</v>
      </c>
      <c r="AV225" s="14" t="s">
        <v>158</v>
      </c>
      <c r="AW225" s="14" t="s">
        <v>35</v>
      </c>
      <c r="AX225" s="14" t="s">
        <v>79</v>
      </c>
      <c r="AY225" s="271" t="s">
        <v>150</v>
      </c>
    </row>
    <row r="226" spans="1:51" s="14" customFormat="1" ht="12">
      <c r="A226" s="14"/>
      <c r="B226" s="261"/>
      <c r="C226" s="262"/>
      <c r="D226" s="252" t="s">
        <v>160</v>
      </c>
      <c r="E226" s="263" t="s">
        <v>1</v>
      </c>
      <c r="F226" s="264" t="s">
        <v>863</v>
      </c>
      <c r="G226" s="262"/>
      <c r="H226" s="265">
        <v>2.304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160</v>
      </c>
      <c r="AU226" s="271" t="s">
        <v>158</v>
      </c>
      <c r="AV226" s="14" t="s">
        <v>158</v>
      </c>
      <c r="AW226" s="14" t="s">
        <v>35</v>
      </c>
      <c r="AX226" s="14" t="s">
        <v>79</v>
      </c>
      <c r="AY226" s="271" t="s">
        <v>150</v>
      </c>
    </row>
    <row r="227" spans="1:51" s="14" customFormat="1" ht="12">
      <c r="A227" s="14"/>
      <c r="B227" s="261"/>
      <c r="C227" s="262"/>
      <c r="D227" s="252" t="s">
        <v>160</v>
      </c>
      <c r="E227" s="263" t="s">
        <v>1</v>
      </c>
      <c r="F227" s="264" t="s">
        <v>864</v>
      </c>
      <c r="G227" s="262"/>
      <c r="H227" s="265">
        <v>2.22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160</v>
      </c>
      <c r="AU227" s="271" t="s">
        <v>158</v>
      </c>
      <c r="AV227" s="14" t="s">
        <v>158</v>
      </c>
      <c r="AW227" s="14" t="s">
        <v>35</v>
      </c>
      <c r="AX227" s="14" t="s">
        <v>79</v>
      </c>
      <c r="AY227" s="271" t="s">
        <v>150</v>
      </c>
    </row>
    <row r="228" spans="1:51" s="15" customFormat="1" ht="12">
      <c r="A228" s="15"/>
      <c r="B228" s="283"/>
      <c r="C228" s="284"/>
      <c r="D228" s="252" t="s">
        <v>160</v>
      </c>
      <c r="E228" s="285" t="s">
        <v>1</v>
      </c>
      <c r="F228" s="286" t="s">
        <v>194</v>
      </c>
      <c r="G228" s="284"/>
      <c r="H228" s="287">
        <v>6.54</v>
      </c>
      <c r="I228" s="288"/>
      <c r="J228" s="284"/>
      <c r="K228" s="284"/>
      <c r="L228" s="289"/>
      <c r="M228" s="290"/>
      <c r="N228" s="291"/>
      <c r="O228" s="291"/>
      <c r="P228" s="291"/>
      <c r="Q228" s="291"/>
      <c r="R228" s="291"/>
      <c r="S228" s="291"/>
      <c r="T228" s="29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3" t="s">
        <v>160</v>
      </c>
      <c r="AU228" s="293" t="s">
        <v>158</v>
      </c>
      <c r="AV228" s="15" t="s">
        <v>157</v>
      </c>
      <c r="AW228" s="15" t="s">
        <v>35</v>
      </c>
      <c r="AX228" s="15" t="s">
        <v>87</v>
      </c>
      <c r="AY228" s="293" t="s">
        <v>150</v>
      </c>
    </row>
    <row r="229" spans="1:65" s="2" customFormat="1" ht="21.75" customHeight="1">
      <c r="A229" s="38"/>
      <c r="B229" s="39"/>
      <c r="C229" s="236" t="s">
        <v>281</v>
      </c>
      <c r="D229" s="236" t="s">
        <v>153</v>
      </c>
      <c r="E229" s="237" t="s">
        <v>224</v>
      </c>
      <c r="F229" s="238" t="s">
        <v>225</v>
      </c>
      <c r="G229" s="239" t="s">
        <v>226</v>
      </c>
      <c r="H229" s="240">
        <v>253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45</v>
      </c>
      <c r="O229" s="91"/>
      <c r="P229" s="246">
        <f>O229*H229</f>
        <v>0</v>
      </c>
      <c r="Q229" s="246">
        <v>0.0015</v>
      </c>
      <c r="R229" s="246">
        <f>Q229*H229</f>
        <v>0.3795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157</v>
      </c>
      <c r="AT229" s="248" t="s">
        <v>153</v>
      </c>
      <c r="AU229" s="248" t="s">
        <v>158</v>
      </c>
      <c r="AY229" s="17" t="s">
        <v>150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158</v>
      </c>
      <c r="BK229" s="249">
        <f>ROUND(I229*H229,2)</f>
        <v>0</v>
      </c>
      <c r="BL229" s="17" t="s">
        <v>157</v>
      </c>
      <c r="BM229" s="248" t="s">
        <v>865</v>
      </c>
    </row>
    <row r="230" spans="1:51" s="14" customFormat="1" ht="12">
      <c r="A230" s="14"/>
      <c r="B230" s="261"/>
      <c r="C230" s="262"/>
      <c r="D230" s="252" t="s">
        <v>160</v>
      </c>
      <c r="E230" s="263" t="s">
        <v>1</v>
      </c>
      <c r="F230" s="264" t="s">
        <v>866</v>
      </c>
      <c r="G230" s="262"/>
      <c r="H230" s="265">
        <v>97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160</v>
      </c>
      <c r="AU230" s="271" t="s">
        <v>158</v>
      </c>
      <c r="AV230" s="14" t="s">
        <v>158</v>
      </c>
      <c r="AW230" s="14" t="s">
        <v>35</v>
      </c>
      <c r="AX230" s="14" t="s">
        <v>79</v>
      </c>
      <c r="AY230" s="271" t="s">
        <v>150</v>
      </c>
    </row>
    <row r="231" spans="1:51" s="14" customFormat="1" ht="12">
      <c r="A231" s="14"/>
      <c r="B231" s="261"/>
      <c r="C231" s="262"/>
      <c r="D231" s="252" t="s">
        <v>160</v>
      </c>
      <c r="E231" s="263" t="s">
        <v>1</v>
      </c>
      <c r="F231" s="264" t="s">
        <v>867</v>
      </c>
      <c r="G231" s="262"/>
      <c r="H231" s="265">
        <v>96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160</v>
      </c>
      <c r="AU231" s="271" t="s">
        <v>158</v>
      </c>
      <c r="AV231" s="14" t="s">
        <v>158</v>
      </c>
      <c r="AW231" s="14" t="s">
        <v>35</v>
      </c>
      <c r="AX231" s="14" t="s">
        <v>79</v>
      </c>
      <c r="AY231" s="271" t="s">
        <v>150</v>
      </c>
    </row>
    <row r="232" spans="1:51" s="14" customFormat="1" ht="12">
      <c r="A232" s="14"/>
      <c r="B232" s="261"/>
      <c r="C232" s="262"/>
      <c r="D232" s="252" t="s">
        <v>160</v>
      </c>
      <c r="E232" s="263" t="s">
        <v>1</v>
      </c>
      <c r="F232" s="264" t="s">
        <v>868</v>
      </c>
      <c r="G232" s="262"/>
      <c r="H232" s="265">
        <v>60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160</v>
      </c>
      <c r="AU232" s="271" t="s">
        <v>158</v>
      </c>
      <c r="AV232" s="14" t="s">
        <v>158</v>
      </c>
      <c r="AW232" s="14" t="s">
        <v>35</v>
      </c>
      <c r="AX232" s="14" t="s">
        <v>79</v>
      </c>
      <c r="AY232" s="271" t="s">
        <v>150</v>
      </c>
    </row>
    <row r="233" spans="1:51" s="15" customFormat="1" ht="12">
      <c r="A233" s="15"/>
      <c r="B233" s="283"/>
      <c r="C233" s="284"/>
      <c r="D233" s="252" t="s">
        <v>160</v>
      </c>
      <c r="E233" s="285" t="s">
        <v>1</v>
      </c>
      <c r="F233" s="286" t="s">
        <v>194</v>
      </c>
      <c r="G233" s="284"/>
      <c r="H233" s="287">
        <v>253</v>
      </c>
      <c r="I233" s="288"/>
      <c r="J233" s="284"/>
      <c r="K233" s="284"/>
      <c r="L233" s="289"/>
      <c r="M233" s="290"/>
      <c r="N233" s="291"/>
      <c r="O233" s="291"/>
      <c r="P233" s="291"/>
      <c r="Q233" s="291"/>
      <c r="R233" s="291"/>
      <c r="S233" s="291"/>
      <c r="T233" s="292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3" t="s">
        <v>160</v>
      </c>
      <c r="AU233" s="293" t="s">
        <v>158</v>
      </c>
      <c r="AV233" s="15" t="s">
        <v>157</v>
      </c>
      <c r="AW233" s="15" t="s">
        <v>35</v>
      </c>
      <c r="AX233" s="15" t="s">
        <v>87</v>
      </c>
      <c r="AY233" s="293" t="s">
        <v>150</v>
      </c>
    </row>
    <row r="234" spans="1:63" s="12" customFormat="1" ht="22.8" customHeight="1">
      <c r="A234" s="12"/>
      <c r="B234" s="220"/>
      <c r="C234" s="221"/>
      <c r="D234" s="222" t="s">
        <v>78</v>
      </c>
      <c r="E234" s="234" t="s">
        <v>236</v>
      </c>
      <c r="F234" s="234" t="s">
        <v>244</v>
      </c>
      <c r="G234" s="221"/>
      <c r="H234" s="221"/>
      <c r="I234" s="224"/>
      <c r="J234" s="235">
        <f>BK234</f>
        <v>0</v>
      </c>
      <c r="K234" s="221"/>
      <c r="L234" s="226"/>
      <c r="M234" s="227"/>
      <c r="N234" s="228"/>
      <c r="O234" s="228"/>
      <c r="P234" s="229">
        <f>SUM(P235:P319)</f>
        <v>0</v>
      </c>
      <c r="Q234" s="228"/>
      <c r="R234" s="229">
        <f>SUM(R235:R319)</f>
        <v>0.6132375000000001</v>
      </c>
      <c r="S234" s="228"/>
      <c r="T234" s="230">
        <f>SUM(T235:T319)</f>
        <v>6.464358000000001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1" t="s">
        <v>87</v>
      </c>
      <c r="AT234" s="232" t="s">
        <v>78</v>
      </c>
      <c r="AU234" s="232" t="s">
        <v>87</v>
      </c>
      <c r="AY234" s="231" t="s">
        <v>150</v>
      </c>
      <c r="BK234" s="233">
        <f>SUM(BK235:BK319)</f>
        <v>0</v>
      </c>
    </row>
    <row r="235" spans="1:65" s="2" customFormat="1" ht="21.75" customHeight="1">
      <c r="A235" s="38"/>
      <c r="B235" s="39"/>
      <c r="C235" s="236" t="s">
        <v>286</v>
      </c>
      <c r="D235" s="236" t="s">
        <v>153</v>
      </c>
      <c r="E235" s="237" t="s">
        <v>246</v>
      </c>
      <c r="F235" s="238" t="s">
        <v>247</v>
      </c>
      <c r="G235" s="239" t="s">
        <v>169</v>
      </c>
      <c r="H235" s="240">
        <v>73.43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45</v>
      </c>
      <c r="O235" s="91"/>
      <c r="P235" s="246">
        <f>O235*H235</f>
        <v>0</v>
      </c>
      <c r="Q235" s="246">
        <v>0.00013</v>
      </c>
      <c r="R235" s="246">
        <f>Q235*H235</f>
        <v>0.0095459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157</v>
      </c>
      <c r="AT235" s="248" t="s">
        <v>153</v>
      </c>
      <c r="AU235" s="248" t="s">
        <v>158</v>
      </c>
      <c r="AY235" s="17" t="s">
        <v>150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158</v>
      </c>
      <c r="BK235" s="249">
        <f>ROUND(I235*H235,2)</f>
        <v>0</v>
      </c>
      <c r="BL235" s="17" t="s">
        <v>157</v>
      </c>
      <c r="BM235" s="248" t="s">
        <v>869</v>
      </c>
    </row>
    <row r="236" spans="1:51" s="13" customFormat="1" ht="12">
      <c r="A236" s="13"/>
      <c r="B236" s="250"/>
      <c r="C236" s="251"/>
      <c r="D236" s="252" t="s">
        <v>160</v>
      </c>
      <c r="E236" s="253" t="s">
        <v>1</v>
      </c>
      <c r="F236" s="254" t="s">
        <v>818</v>
      </c>
      <c r="G236" s="251"/>
      <c r="H236" s="253" t="s">
        <v>1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160</v>
      </c>
      <c r="AU236" s="260" t="s">
        <v>158</v>
      </c>
      <c r="AV236" s="13" t="s">
        <v>87</v>
      </c>
      <c r="AW236" s="13" t="s">
        <v>35</v>
      </c>
      <c r="AX236" s="13" t="s">
        <v>79</v>
      </c>
      <c r="AY236" s="260" t="s">
        <v>150</v>
      </c>
    </row>
    <row r="237" spans="1:51" s="14" customFormat="1" ht="12">
      <c r="A237" s="14"/>
      <c r="B237" s="261"/>
      <c r="C237" s="262"/>
      <c r="D237" s="252" t="s">
        <v>160</v>
      </c>
      <c r="E237" s="263" t="s">
        <v>1</v>
      </c>
      <c r="F237" s="264" t="s">
        <v>819</v>
      </c>
      <c r="G237" s="262"/>
      <c r="H237" s="265">
        <v>18.86</v>
      </c>
      <c r="I237" s="266"/>
      <c r="J237" s="262"/>
      <c r="K237" s="262"/>
      <c r="L237" s="267"/>
      <c r="M237" s="268"/>
      <c r="N237" s="269"/>
      <c r="O237" s="269"/>
      <c r="P237" s="269"/>
      <c r="Q237" s="269"/>
      <c r="R237" s="269"/>
      <c r="S237" s="269"/>
      <c r="T237" s="27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1" t="s">
        <v>160</v>
      </c>
      <c r="AU237" s="271" t="s">
        <v>158</v>
      </c>
      <c r="AV237" s="14" t="s">
        <v>158</v>
      </c>
      <c r="AW237" s="14" t="s">
        <v>35</v>
      </c>
      <c r="AX237" s="14" t="s">
        <v>79</v>
      </c>
      <c r="AY237" s="271" t="s">
        <v>150</v>
      </c>
    </row>
    <row r="238" spans="1:51" s="13" customFormat="1" ht="12">
      <c r="A238" s="13"/>
      <c r="B238" s="250"/>
      <c r="C238" s="251"/>
      <c r="D238" s="252" t="s">
        <v>160</v>
      </c>
      <c r="E238" s="253" t="s">
        <v>1</v>
      </c>
      <c r="F238" s="254" t="s">
        <v>820</v>
      </c>
      <c r="G238" s="251"/>
      <c r="H238" s="253" t="s">
        <v>1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160</v>
      </c>
      <c r="AU238" s="260" t="s">
        <v>158</v>
      </c>
      <c r="AV238" s="13" t="s">
        <v>87</v>
      </c>
      <c r="AW238" s="13" t="s">
        <v>35</v>
      </c>
      <c r="AX238" s="13" t="s">
        <v>79</v>
      </c>
      <c r="AY238" s="260" t="s">
        <v>150</v>
      </c>
    </row>
    <row r="239" spans="1:51" s="14" customFormat="1" ht="12">
      <c r="A239" s="14"/>
      <c r="B239" s="261"/>
      <c r="C239" s="262"/>
      <c r="D239" s="252" t="s">
        <v>160</v>
      </c>
      <c r="E239" s="263" t="s">
        <v>1</v>
      </c>
      <c r="F239" s="264" t="s">
        <v>821</v>
      </c>
      <c r="G239" s="262"/>
      <c r="H239" s="265">
        <v>2.38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160</v>
      </c>
      <c r="AU239" s="271" t="s">
        <v>158</v>
      </c>
      <c r="AV239" s="14" t="s">
        <v>158</v>
      </c>
      <c r="AW239" s="14" t="s">
        <v>35</v>
      </c>
      <c r="AX239" s="14" t="s">
        <v>79</v>
      </c>
      <c r="AY239" s="271" t="s">
        <v>150</v>
      </c>
    </row>
    <row r="240" spans="1:51" s="13" customFormat="1" ht="12">
      <c r="A240" s="13"/>
      <c r="B240" s="250"/>
      <c r="C240" s="251"/>
      <c r="D240" s="252" t="s">
        <v>160</v>
      </c>
      <c r="E240" s="253" t="s">
        <v>1</v>
      </c>
      <c r="F240" s="254" t="s">
        <v>801</v>
      </c>
      <c r="G240" s="251"/>
      <c r="H240" s="253" t="s">
        <v>1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160</v>
      </c>
      <c r="AU240" s="260" t="s">
        <v>158</v>
      </c>
      <c r="AV240" s="13" t="s">
        <v>87</v>
      </c>
      <c r="AW240" s="13" t="s">
        <v>35</v>
      </c>
      <c r="AX240" s="13" t="s">
        <v>79</v>
      </c>
      <c r="AY240" s="260" t="s">
        <v>150</v>
      </c>
    </row>
    <row r="241" spans="1:51" s="14" customFormat="1" ht="12">
      <c r="A241" s="14"/>
      <c r="B241" s="261"/>
      <c r="C241" s="262"/>
      <c r="D241" s="252" t="s">
        <v>160</v>
      </c>
      <c r="E241" s="263" t="s">
        <v>1</v>
      </c>
      <c r="F241" s="264" t="s">
        <v>822</v>
      </c>
      <c r="G241" s="262"/>
      <c r="H241" s="265">
        <v>9.23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1" t="s">
        <v>160</v>
      </c>
      <c r="AU241" s="271" t="s">
        <v>158</v>
      </c>
      <c r="AV241" s="14" t="s">
        <v>158</v>
      </c>
      <c r="AW241" s="14" t="s">
        <v>35</v>
      </c>
      <c r="AX241" s="14" t="s">
        <v>79</v>
      </c>
      <c r="AY241" s="271" t="s">
        <v>150</v>
      </c>
    </row>
    <row r="242" spans="1:51" s="13" customFormat="1" ht="12">
      <c r="A242" s="13"/>
      <c r="B242" s="250"/>
      <c r="C242" s="251"/>
      <c r="D242" s="252" t="s">
        <v>160</v>
      </c>
      <c r="E242" s="253" t="s">
        <v>1</v>
      </c>
      <c r="F242" s="254" t="s">
        <v>823</v>
      </c>
      <c r="G242" s="251"/>
      <c r="H242" s="253" t="s">
        <v>1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160</v>
      </c>
      <c r="AU242" s="260" t="s">
        <v>158</v>
      </c>
      <c r="AV242" s="13" t="s">
        <v>87</v>
      </c>
      <c r="AW242" s="13" t="s">
        <v>35</v>
      </c>
      <c r="AX242" s="13" t="s">
        <v>79</v>
      </c>
      <c r="AY242" s="260" t="s">
        <v>150</v>
      </c>
    </row>
    <row r="243" spans="1:51" s="14" customFormat="1" ht="12">
      <c r="A243" s="14"/>
      <c r="B243" s="261"/>
      <c r="C243" s="262"/>
      <c r="D243" s="252" t="s">
        <v>160</v>
      </c>
      <c r="E243" s="263" t="s">
        <v>1</v>
      </c>
      <c r="F243" s="264" t="s">
        <v>824</v>
      </c>
      <c r="G243" s="262"/>
      <c r="H243" s="265">
        <v>3.39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160</v>
      </c>
      <c r="AU243" s="271" t="s">
        <v>158</v>
      </c>
      <c r="AV243" s="14" t="s">
        <v>158</v>
      </c>
      <c r="AW243" s="14" t="s">
        <v>35</v>
      </c>
      <c r="AX243" s="14" t="s">
        <v>79</v>
      </c>
      <c r="AY243" s="271" t="s">
        <v>150</v>
      </c>
    </row>
    <row r="244" spans="1:51" s="13" customFormat="1" ht="12">
      <c r="A244" s="13"/>
      <c r="B244" s="250"/>
      <c r="C244" s="251"/>
      <c r="D244" s="252" t="s">
        <v>160</v>
      </c>
      <c r="E244" s="253" t="s">
        <v>1</v>
      </c>
      <c r="F244" s="254" t="s">
        <v>825</v>
      </c>
      <c r="G244" s="251"/>
      <c r="H244" s="253" t="s">
        <v>1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160</v>
      </c>
      <c r="AU244" s="260" t="s">
        <v>158</v>
      </c>
      <c r="AV244" s="13" t="s">
        <v>87</v>
      </c>
      <c r="AW244" s="13" t="s">
        <v>35</v>
      </c>
      <c r="AX244" s="13" t="s">
        <v>79</v>
      </c>
      <c r="AY244" s="260" t="s">
        <v>150</v>
      </c>
    </row>
    <row r="245" spans="1:51" s="14" customFormat="1" ht="12">
      <c r="A245" s="14"/>
      <c r="B245" s="261"/>
      <c r="C245" s="262"/>
      <c r="D245" s="252" t="s">
        <v>160</v>
      </c>
      <c r="E245" s="263" t="s">
        <v>1</v>
      </c>
      <c r="F245" s="264" t="s">
        <v>826</v>
      </c>
      <c r="G245" s="262"/>
      <c r="H245" s="265">
        <v>1.44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1" t="s">
        <v>160</v>
      </c>
      <c r="AU245" s="271" t="s">
        <v>158</v>
      </c>
      <c r="AV245" s="14" t="s">
        <v>158</v>
      </c>
      <c r="AW245" s="14" t="s">
        <v>35</v>
      </c>
      <c r="AX245" s="14" t="s">
        <v>79</v>
      </c>
      <c r="AY245" s="271" t="s">
        <v>150</v>
      </c>
    </row>
    <row r="246" spans="1:51" s="13" customFormat="1" ht="12">
      <c r="A246" s="13"/>
      <c r="B246" s="250"/>
      <c r="C246" s="251"/>
      <c r="D246" s="252" t="s">
        <v>160</v>
      </c>
      <c r="E246" s="253" t="s">
        <v>1</v>
      </c>
      <c r="F246" s="254" t="s">
        <v>815</v>
      </c>
      <c r="G246" s="251"/>
      <c r="H246" s="253" t="s">
        <v>1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160</v>
      </c>
      <c r="AU246" s="260" t="s">
        <v>158</v>
      </c>
      <c r="AV246" s="13" t="s">
        <v>87</v>
      </c>
      <c r="AW246" s="13" t="s">
        <v>35</v>
      </c>
      <c r="AX246" s="13" t="s">
        <v>79</v>
      </c>
      <c r="AY246" s="260" t="s">
        <v>150</v>
      </c>
    </row>
    <row r="247" spans="1:51" s="14" customFormat="1" ht="12">
      <c r="A247" s="14"/>
      <c r="B247" s="261"/>
      <c r="C247" s="262"/>
      <c r="D247" s="252" t="s">
        <v>160</v>
      </c>
      <c r="E247" s="263" t="s">
        <v>1</v>
      </c>
      <c r="F247" s="264" t="s">
        <v>827</v>
      </c>
      <c r="G247" s="262"/>
      <c r="H247" s="265">
        <v>21.4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160</v>
      </c>
      <c r="AU247" s="271" t="s">
        <v>158</v>
      </c>
      <c r="AV247" s="14" t="s">
        <v>158</v>
      </c>
      <c r="AW247" s="14" t="s">
        <v>35</v>
      </c>
      <c r="AX247" s="14" t="s">
        <v>79</v>
      </c>
      <c r="AY247" s="271" t="s">
        <v>150</v>
      </c>
    </row>
    <row r="248" spans="1:51" s="13" customFormat="1" ht="12">
      <c r="A248" s="13"/>
      <c r="B248" s="250"/>
      <c r="C248" s="251"/>
      <c r="D248" s="252" t="s">
        <v>160</v>
      </c>
      <c r="E248" s="253" t="s">
        <v>1</v>
      </c>
      <c r="F248" s="254" t="s">
        <v>828</v>
      </c>
      <c r="G248" s="251"/>
      <c r="H248" s="253" t="s">
        <v>1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160</v>
      </c>
      <c r="AU248" s="260" t="s">
        <v>158</v>
      </c>
      <c r="AV248" s="13" t="s">
        <v>87</v>
      </c>
      <c r="AW248" s="13" t="s">
        <v>35</v>
      </c>
      <c r="AX248" s="13" t="s">
        <v>79</v>
      </c>
      <c r="AY248" s="260" t="s">
        <v>150</v>
      </c>
    </row>
    <row r="249" spans="1:51" s="14" customFormat="1" ht="12">
      <c r="A249" s="14"/>
      <c r="B249" s="261"/>
      <c r="C249" s="262"/>
      <c r="D249" s="252" t="s">
        <v>160</v>
      </c>
      <c r="E249" s="263" t="s">
        <v>1</v>
      </c>
      <c r="F249" s="264" t="s">
        <v>829</v>
      </c>
      <c r="G249" s="262"/>
      <c r="H249" s="265">
        <v>16.73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1" t="s">
        <v>160</v>
      </c>
      <c r="AU249" s="271" t="s">
        <v>158</v>
      </c>
      <c r="AV249" s="14" t="s">
        <v>158</v>
      </c>
      <c r="AW249" s="14" t="s">
        <v>35</v>
      </c>
      <c r="AX249" s="14" t="s">
        <v>79</v>
      </c>
      <c r="AY249" s="271" t="s">
        <v>150</v>
      </c>
    </row>
    <row r="250" spans="1:51" s="15" customFormat="1" ht="12">
      <c r="A250" s="15"/>
      <c r="B250" s="283"/>
      <c r="C250" s="284"/>
      <c r="D250" s="252" t="s">
        <v>160</v>
      </c>
      <c r="E250" s="285" t="s">
        <v>1</v>
      </c>
      <c r="F250" s="286" t="s">
        <v>194</v>
      </c>
      <c r="G250" s="284"/>
      <c r="H250" s="287">
        <v>73.43</v>
      </c>
      <c r="I250" s="288"/>
      <c r="J250" s="284"/>
      <c r="K250" s="284"/>
      <c r="L250" s="289"/>
      <c r="M250" s="290"/>
      <c r="N250" s="291"/>
      <c r="O250" s="291"/>
      <c r="P250" s="291"/>
      <c r="Q250" s="291"/>
      <c r="R250" s="291"/>
      <c r="S250" s="291"/>
      <c r="T250" s="29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3" t="s">
        <v>160</v>
      </c>
      <c r="AU250" s="293" t="s">
        <v>158</v>
      </c>
      <c r="AV250" s="15" t="s">
        <v>157</v>
      </c>
      <c r="AW250" s="15" t="s">
        <v>35</v>
      </c>
      <c r="AX250" s="15" t="s">
        <v>87</v>
      </c>
      <c r="AY250" s="293" t="s">
        <v>150</v>
      </c>
    </row>
    <row r="251" spans="1:65" s="2" customFormat="1" ht="21.75" customHeight="1">
      <c r="A251" s="38"/>
      <c r="B251" s="39"/>
      <c r="C251" s="236" t="s">
        <v>290</v>
      </c>
      <c r="D251" s="236" t="s">
        <v>153</v>
      </c>
      <c r="E251" s="237" t="s">
        <v>258</v>
      </c>
      <c r="F251" s="238" t="s">
        <v>259</v>
      </c>
      <c r="G251" s="239" t="s">
        <v>169</v>
      </c>
      <c r="H251" s="240">
        <v>92.29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45</v>
      </c>
      <c r="O251" s="91"/>
      <c r="P251" s="246">
        <f>O251*H251</f>
        <v>0</v>
      </c>
      <c r="Q251" s="246">
        <v>4E-05</v>
      </c>
      <c r="R251" s="246">
        <f>Q251*H251</f>
        <v>0.0036916000000000006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157</v>
      </c>
      <c r="AT251" s="248" t="s">
        <v>153</v>
      </c>
      <c r="AU251" s="248" t="s">
        <v>158</v>
      </c>
      <c r="AY251" s="17" t="s">
        <v>150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158</v>
      </c>
      <c r="BK251" s="249">
        <f>ROUND(I251*H251,2)</f>
        <v>0</v>
      </c>
      <c r="BL251" s="17" t="s">
        <v>157</v>
      </c>
      <c r="BM251" s="248" t="s">
        <v>870</v>
      </c>
    </row>
    <row r="252" spans="1:51" s="13" customFormat="1" ht="12">
      <c r="A252" s="13"/>
      <c r="B252" s="250"/>
      <c r="C252" s="251"/>
      <c r="D252" s="252" t="s">
        <v>160</v>
      </c>
      <c r="E252" s="253" t="s">
        <v>1</v>
      </c>
      <c r="F252" s="254" t="s">
        <v>818</v>
      </c>
      <c r="G252" s="251"/>
      <c r="H252" s="253" t="s">
        <v>1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160</v>
      </c>
      <c r="AU252" s="260" t="s">
        <v>158</v>
      </c>
      <c r="AV252" s="13" t="s">
        <v>87</v>
      </c>
      <c r="AW252" s="13" t="s">
        <v>35</v>
      </c>
      <c r="AX252" s="13" t="s">
        <v>79</v>
      </c>
      <c r="AY252" s="260" t="s">
        <v>150</v>
      </c>
    </row>
    <row r="253" spans="1:51" s="14" customFormat="1" ht="12">
      <c r="A253" s="14"/>
      <c r="B253" s="261"/>
      <c r="C253" s="262"/>
      <c r="D253" s="252" t="s">
        <v>160</v>
      </c>
      <c r="E253" s="263" t="s">
        <v>1</v>
      </c>
      <c r="F253" s="264" t="s">
        <v>871</v>
      </c>
      <c r="G253" s="262"/>
      <c r="H253" s="265">
        <v>37.72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1" t="s">
        <v>160</v>
      </c>
      <c r="AU253" s="271" t="s">
        <v>158</v>
      </c>
      <c r="AV253" s="14" t="s">
        <v>158</v>
      </c>
      <c r="AW253" s="14" t="s">
        <v>35</v>
      </c>
      <c r="AX253" s="14" t="s">
        <v>79</v>
      </c>
      <c r="AY253" s="271" t="s">
        <v>150</v>
      </c>
    </row>
    <row r="254" spans="1:51" s="13" customFormat="1" ht="12">
      <c r="A254" s="13"/>
      <c r="B254" s="250"/>
      <c r="C254" s="251"/>
      <c r="D254" s="252" t="s">
        <v>160</v>
      </c>
      <c r="E254" s="253" t="s">
        <v>1</v>
      </c>
      <c r="F254" s="254" t="s">
        <v>820</v>
      </c>
      <c r="G254" s="251"/>
      <c r="H254" s="253" t="s">
        <v>1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160</v>
      </c>
      <c r="AU254" s="260" t="s">
        <v>158</v>
      </c>
      <c r="AV254" s="13" t="s">
        <v>87</v>
      </c>
      <c r="AW254" s="13" t="s">
        <v>35</v>
      </c>
      <c r="AX254" s="13" t="s">
        <v>79</v>
      </c>
      <c r="AY254" s="260" t="s">
        <v>150</v>
      </c>
    </row>
    <row r="255" spans="1:51" s="14" customFormat="1" ht="12">
      <c r="A255" s="14"/>
      <c r="B255" s="261"/>
      <c r="C255" s="262"/>
      <c r="D255" s="252" t="s">
        <v>160</v>
      </c>
      <c r="E255" s="263" t="s">
        <v>1</v>
      </c>
      <c r="F255" s="264" t="s">
        <v>821</v>
      </c>
      <c r="G255" s="262"/>
      <c r="H255" s="265">
        <v>2.38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160</v>
      </c>
      <c r="AU255" s="271" t="s">
        <v>158</v>
      </c>
      <c r="AV255" s="14" t="s">
        <v>158</v>
      </c>
      <c r="AW255" s="14" t="s">
        <v>35</v>
      </c>
      <c r="AX255" s="14" t="s">
        <v>79</v>
      </c>
      <c r="AY255" s="271" t="s">
        <v>150</v>
      </c>
    </row>
    <row r="256" spans="1:51" s="13" customFormat="1" ht="12">
      <c r="A256" s="13"/>
      <c r="B256" s="250"/>
      <c r="C256" s="251"/>
      <c r="D256" s="252" t="s">
        <v>160</v>
      </c>
      <c r="E256" s="253" t="s">
        <v>1</v>
      </c>
      <c r="F256" s="254" t="s">
        <v>801</v>
      </c>
      <c r="G256" s="251"/>
      <c r="H256" s="253" t="s">
        <v>1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160</v>
      </c>
      <c r="AU256" s="260" t="s">
        <v>158</v>
      </c>
      <c r="AV256" s="13" t="s">
        <v>87</v>
      </c>
      <c r="AW256" s="13" t="s">
        <v>35</v>
      </c>
      <c r="AX256" s="13" t="s">
        <v>79</v>
      </c>
      <c r="AY256" s="260" t="s">
        <v>150</v>
      </c>
    </row>
    <row r="257" spans="1:51" s="14" customFormat="1" ht="12">
      <c r="A257" s="14"/>
      <c r="B257" s="261"/>
      <c r="C257" s="262"/>
      <c r="D257" s="252" t="s">
        <v>160</v>
      </c>
      <c r="E257" s="263" t="s">
        <v>1</v>
      </c>
      <c r="F257" s="264" t="s">
        <v>822</v>
      </c>
      <c r="G257" s="262"/>
      <c r="H257" s="265">
        <v>9.23</v>
      </c>
      <c r="I257" s="266"/>
      <c r="J257" s="262"/>
      <c r="K257" s="262"/>
      <c r="L257" s="267"/>
      <c r="M257" s="268"/>
      <c r="N257" s="269"/>
      <c r="O257" s="269"/>
      <c r="P257" s="269"/>
      <c r="Q257" s="269"/>
      <c r="R257" s="269"/>
      <c r="S257" s="269"/>
      <c r="T257" s="27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1" t="s">
        <v>160</v>
      </c>
      <c r="AU257" s="271" t="s">
        <v>158</v>
      </c>
      <c r="AV257" s="14" t="s">
        <v>158</v>
      </c>
      <c r="AW257" s="14" t="s">
        <v>35</v>
      </c>
      <c r="AX257" s="14" t="s">
        <v>79</v>
      </c>
      <c r="AY257" s="271" t="s">
        <v>150</v>
      </c>
    </row>
    <row r="258" spans="1:51" s="13" customFormat="1" ht="12">
      <c r="A258" s="13"/>
      <c r="B258" s="250"/>
      <c r="C258" s="251"/>
      <c r="D258" s="252" t="s">
        <v>160</v>
      </c>
      <c r="E258" s="253" t="s">
        <v>1</v>
      </c>
      <c r="F258" s="254" t="s">
        <v>823</v>
      </c>
      <c r="G258" s="251"/>
      <c r="H258" s="253" t="s">
        <v>1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160</v>
      </c>
      <c r="AU258" s="260" t="s">
        <v>158</v>
      </c>
      <c r="AV258" s="13" t="s">
        <v>87</v>
      </c>
      <c r="AW258" s="13" t="s">
        <v>35</v>
      </c>
      <c r="AX258" s="13" t="s">
        <v>79</v>
      </c>
      <c r="AY258" s="260" t="s">
        <v>150</v>
      </c>
    </row>
    <row r="259" spans="1:51" s="14" customFormat="1" ht="12">
      <c r="A259" s="14"/>
      <c r="B259" s="261"/>
      <c r="C259" s="262"/>
      <c r="D259" s="252" t="s">
        <v>160</v>
      </c>
      <c r="E259" s="263" t="s">
        <v>1</v>
      </c>
      <c r="F259" s="264" t="s">
        <v>824</v>
      </c>
      <c r="G259" s="262"/>
      <c r="H259" s="265">
        <v>3.39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160</v>
      </c>
      <c r="AU259" s="271" t="s">
        <v>158</v>
      </c>
      <c r="AV259" s="14" t="s">
        <v>158</v>
      </c>
      <c r="AW259" s="14" t="s">
        <v>35</v>
      </c>
      <c r="AX259" s="14" t="s">
        <v>79</v>
      </c>
      <c r="AY259" s="271" t="s">
        <v>150</v>
      </c>
    </row>
    <row r="260" spans="1:51" s="13" customFormat="1" ht="12">
      <c r="A260" s="13"/>
      <c r="B260" s="250"/>
      <c r="C260" s="251"/>
      <c r="D260" s="252" t="s">
        <v>160</v>
      </c>
      <c r="E260" s="253" t="s">
        <v>1</v>
      </c>
      <c r="F260" s="254" t="s">
        <v>825</v>
      </c>
      <c r="G260" s="251"/>
      <c r="H260" s="253" t="s">
        <v>1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160</v>
      </c>
      <c r="AU260" s="260" t="s">
        <v>158</v>
      </c>
      <c r="AV260" s="13" t="s">
        <v>87</v>
      </c>
      <c r="AW260" s="13" t="s">
        <v>35</v>
      </c>
      <c r="AX260" s="13" t="s">
        <v>79</v>
      </c>
      <c r="AY260" s="260" t="s">
        <v>150</v>
      </c>
    </row>
    <row r="261" spans="1:51" s="14" customFormat="1" ht="12">
      <c r="A261" s="14"/>
      <c r="B261" s="261"/>
      <c r="C261" s="262"/>
      <c r="D261" s="252" t="s">
        <v>160</v>
      </c>
      <c r="E261" s="263" t="s">
        <v>1</v>
      </c>
      <c r="F261" s="264" t="s">
        <v>826</v>
      </c>
      <c r="G261" s="262"/>
      <c r="H261" s="265">
        <v>1.44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1" t="s">
        <v>160</v>
      </c>
      <c r="AU261" s="271" t="s">
        <v>158</v>
      </c>
      <c r="AV261" s="14" t="s">
        <v>158</v>
      </c>
      <c r="AW261" s="14" t="s">
        <v>35</v>
      </c>
      <c r="AX261" s="14" t="s">
        <v>79</v>
      </c>
      <c r="AY261" s="271" t="s">
        <v>150</v>
      </c>
    </row>
    <row r="262" spans="1:51" s="13" customFormat="1" ht="12">
      <c r="A262" s="13"/>
      <c r="B262" s="250"/>
      <c r="C262" s="251"/>
      <c r="D262" s="252" t="s">
        <v>160</v>
      </c>
      <c r="E262" s="253" t="s">
        <v>1</v>
      </c>
      <c r="F262" s="254" t="s">
        <v>815</v>
      </c>
      <c r="G262" s="251"/>
      <c r="H262" s="253" t="s">
        <v>1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160</v>
      </c>
      <c r="AU262" s="260" t="s">
        <v>158</v>
      </c>
      <c r="AV262" s="13" t="s">
        <v>87</v>
      </c>
      <c r="AW262" s="13" t="s">
        <v>35</v>
      </c>
      <c r="AX262" s="13" t="s">
        <v>79</v>
      </c>
      <c r="AY262" s="260" t="s">
        <v>150</v>
      </c>
    </row>
    <row r="263" spans="1:51" s="14" customFormat="1" ht="12">
      <c r="A263" s="14"/>
      <c r="B263" s="261"/>
      <c r="C263" s="262"/>
      <c r="D263" s="252" t="s">
        <v>160</v>
      </c>
      <c r="E263" s="263" t="s">
        <v>1</v>
      </c>
      <c r="F263" s="264" t="s">
        <v>827</v>
      </c>
      <c r="G263" s="262"/>
      <c r="H263" s="265">
        <v>21.4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1" t="s">
        <v>160</v>
      </c>
      <c r="AU263" s="271" t="s">
        <v>158</v>
      </c>
      <c r="AV263" s="14" t="s">
        <v>158</v>
      </c>
      <c r="AW263" s="14" t="s">
        <v>35</v>
      </c>
      <c r="AX263" s="14" t="s">
        <v>79</v>
      </c>
      <c r="AY263" s="271" t="s">
        <v>150</v>
      </c>
    </row>
    <row r="264" spans="1:51" s="13" customFormat="1" ht="12">
      <c r="A264" s="13"/>
      <c r="B264" s="250"/>
      <c r="C264" s="251"/>
      <c r="D264" s="252" t="s">
        <v>160</v>
      </c>
      <c r="E264" s="253" t="s">
        <v>1</v>
      </c>
      <c r="F264" s="254" t="s">
        <v>828</v>
      </c>
      <c r="G264" s="251"/>
      <c r="H264" s="253" t="s">
        <v>1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160</v>
      </c>
      <c r="AU264" s="260" t="s">
        <v>158</v>
      </c>
      <c r="AV264" s="13" t="s">
        <v>87</v>
      </c>
      <c r="AW264" s="13" t="s">
        <v>35</v>
      </c>
      <c r="AX264" s="13" t="s">
        <v>79</v>
      </c>
      <c r="AY264" s="260" t="s">
        <v>150</v>
      </c>
    </row>
    <row r="265" spans="1:51" s="14" customFormat="1" ht="12">
      <c r="A265" s="14"/>
      <c r="B265" s="261"/>
      <c r="C265" s="262"/>
      <c r="D265" s="252" t="s">
        <v>160</v>
      </c>
      <c r="E265" s="263" t="s">
        <v>1</v>
      </c>
      <c r="F265" s="264" t="s">
        <v>829</v>
      </c>
      <c r="G265" s="262"/>
      <c r="H265" s="265">
        <v>16.73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160</v>
      </c>
      <c r="AU265" s="271" t="s">
        <v>158</v>
      </c>
      <c r="AV265" s="14" t="s">
        <v>158</v>
      </c>
      <c r="AW265" s="14" t="s">
        <v>35</v>
      </c>
      <c r="AX265" s="14" t="s">
        <v>79</v>
      </c>
      <c r="AY265" s="271" t="s">
        <v>150</v>
      </c>
    </row>
    <row r="266" spans="1:51" s="15" customFormat="1" ht="12">
      <c r="A266" s="15"/>
      <c r="B266" s="283"/>
      <c r="C266" s="284"/>
      <c r="D266" s="252" t="s">
        <v>160</v>
      </c>
      <c r="E266" s="285" t="s">
        <v>1</v>
      </c>
      <c r="F266" s="286" t="s">
        <v>194</v>
      </c>
      <c r="G266" s="284"/>
      <c r="H266" s="287">
        <v>92.29</v>
      </c>
      <c r="I266" s="288"/>
      <c r="J266" s="284"/>
      <c r="K266" s="284"/>
      <c r="L266" s="289"/>
      <c r="M266" s="290"/>
      <c r="N266" s="291"/>
      <c r="O266" s="291"/>
      <c r="P266" s="291"/>
      <c r="Q266" s="291"/>
      <c r="R266" s="291"/>
      <c r="S266" s="291"/>
      <c r="T266" s="292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3" t="s">
        <v>160</v>
      </c>
      <c r="AU266" s="293" t="s">
        <v>158</v>
      </c>
      <c r="AV266" s="15" t="s">
        <v>157</v>
      </c>
      <c r="AW266" s="15" t="s">
        <v>35</v>
      </c>
      <c r="AX266" s="15" t="s">
        <v>87</v>
      </c>
      <c r="AY266" s="293" t="s">
        <v>150</v>
      </c>
    </row>
    <row r="267" spans="1:65" s="2" customFormat="1" ht="16.5" customHeight="1">
      <c r="A267" s="38"/>
      <c r="B267" s="39"/>
      <c r="C267" s="236" t="s">
        <v>7</v>
      </c>
      <c r="D267" s="236" t="s">
        <v>153</v>
      </c>
      <c r="E267" s="237" t="s">
        <v>872</v>
      </c>
      <c r="F267" s="238" t="s">
        <v>873</v>
      </c>
      <c r="G267" s="239" t="s">
        <v>169</v>
      </c>
      <c r="H267" s="240">
        <v>32.21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45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0.131</v>
      </c>
      <c r="T267" s="247">
        <f>S267*H267</f>
        <v>4.2195100000000005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157</v>
      </c>
      <c r="AT267" s="248" t="s">
        <v>153</v>
      </c>
      <c r="AU267" s="248" t="s">
        <v>158</v>
      </c>
      <c r="AY267" s="17" t="s">
        <v>150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158</v>
      </c>
      <c r="BK267" s="249">
        <f>ROUND(I267*H267,2)</f>
        <v>0</v>
      </c>
      <c r="BL267" s="17" t="s">
        <v>157</v>
      </c>
      <c r="BM267" s="248" t="s">
        <v>874</v>
      </c>
    </row>
    <row r="268" spans="1:51" s="13" customFormat="1" ht="12">
      <c r="A268" s="13"/>
      <c r="B268" s="250"/>
      <c r="C268" s="251"/>
      <c r="D268" s="252" t="s">
        <v>160</v>
      </c>
      <c r="E268" s="253" t="s">
        <v>1</v>
      </c>
      <c r="F268" s="254" t="s">
        <v>818</v>
      </c>
      <c r="G268" s="251"/>
      <c r="H268" s="253" t="s">
        <v>1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160</v>
      </c>
      <c r="AU268" s="260" t="s">
        <v>158</v>
      </c>
      <c r="AV268" s="13" t="s">
        <v>87</v>
      </c>
      <c r="AW268" s="13" t="s">
        <v>35</v>
      </c>
      <c r="AX268" s="13" t="s">
        <v>79</v>
      </c>
      <c r="AY268" s="260" t="s">
        <v>150</v>
      </c>
    </row>
    <row r="269" spans="1:51" s="14" customFormat="1" ht="12">
      <c r="A269" s="14"/>
      <c r="B269" s="261"/>
      <c r="C269" s="262"/>
      <c r="D269" s="252" t="s">
        <v>160</v>
      </c>
      <c r="E269" s="263" t="s">
        <v>1</v>
      </c>
      <c r="F269" s="264" t="s">
        <v>802</v>
      </c>
      <c r="G269" s="262"/>
      <c r="H269" s="265">
        <v>5.828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1" t="s">
        <v>160</v>
      </c>
      <c r="AU269" s="271" t="s">
        <v>158</v>
      </c>
      <c r="AV269" s="14" t="s">
        <v>158</v>
      </c>
      <c r="AW269" s="14" t="s">
        <v>35</v>
      </c>
      <c r="AX269" s="14" t="s">
        <v>79</v>
      </c>
      <c r="AY269" s="271" t="s">
        <v>150</v>
      </c>
    </row>
    <row r="270" spans="1:51" s="14" customFormat="1" ht="12">
      <c r="A270" s="14"/>
      <c r="B270" s="261"/>
      <c r="C270" s="262"/>
      <c r="D270" s="252" t="s">
        <v>160</v>
      </c>
      <c r="E270" s="263" t="s">
        <v>1</v>
      </c>
      <c r="F270" s="264" t="s">
        <v>447</v>
      </c>
      <c r="G270" s="262"/>
      <c r="H270" s="265">
        <v>-1.6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1" t="s">
        <v>160</v>
      </c>
      <c r="AU270" s="271" t="s">
        <v>158</v>
      </c>
      <c r="AV270" s="14" t="s">
        <v>158</v>
      </c>
      <c r="AW270" s="14" t="s">
        <v>35</v>
      </c>
      <c r="AX270" s="14" t="s">
        <v>79</v>
      </c>
      <c r="AY270" s="271" t="s">
        <v>150</v>
      </c>
    </row>
    <row r="271" spans="1:51" s="13" customFormat="1" ht="12">
      <c r="A271" s="13"/>
      <c r="B271" s="250"/>
      <c r="C271" s="251"/>
      <c r="D271" s="252" t="s">
        <v>160</v>
      </c>
      <c r="E271" s="253" t="s">
        <v>1</v>
      </c>
      <c r="F271" s="254" t="s">
        <v>828</v>
      </c>
      <c r="G271" s="251"/>
      <c r="H271" s="253" t="s">
        <v>1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160</v>
      </c>
      <c r="AU271" s="260" t="s">
        <v>158</v>
      </c>
      <c r="AV271" s="13" t="s">
        <v>87</v>
      </c>
      <c r="AW271" s="13" t="s">
        <v>35</v>
      </c>
      <c r="AX271" s="13" t="s">
        <v>79</v>
      </c>
      <c r="AY271" s="260" t="s">
        <v>150</v>
      </c>
    </row>
    <row r="272" spans="1:51" s="14" customFormat="1" ht="12">
      <c r="A272" s="14"/>
      <c r="B272" s="261"/>
      <c r="C272" s="262"/>
      <c r="D272" s="252" t="s">
        <v>160</v>
      </c>
      <c r="E272" s="263" t="s">
        <v>1</v>
      </c>
      <c r="F272" s="264" t="s">
        <v>875</v>
      </c>
      <c r="G272" s="262"/>
      <c r="H272" s="265">
        <v>29.582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1" t="s">
        <v>160</v>
      </c>
      <c r="AU272" s="271" t="s">
        <v>158</v>
      </c>
      <c r="AV272" s="14" t="s">
        <v>158</v>
      </c>
      <c r="AW272" s="14" t="s">
        <v>35</v>
      </c>
      <c r="AX272" s="14" t="s">
        <v>79</v>
      </c>
      <c r="AY272" s="271" t="s">
        <v>150</v>
      </c>
    </row>
    <row r="273" spans="1:51" s="14" customFormat="1" ht="12">
      <c r="A273" s="14"/>
      <c r="B273" s="261"/>
      <c r="C273" s="262"/>
      <c r="D273" s="252" t="s">
        <v>160</v>
      </c>
      <c r="E273" s="263" t="s">
        <v>1</v>
      </c>
      <c r="F273" s="264" t="s">
        <v>447</v>
      </c>
      <c r="G273" s="262"/>
      <c r="H273" s="265">
        <v>-1.6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1" t="s">
        <v>160</v>
      </c>
      <c r="AU273" s="271" t="s">
        <v>158</v>
      </c>
      <c r="AV273" s="14" t="s">
        <v>158</v>
      </c>
      <c r="AW273" s="14" t="s">
        <v>35</v>
      </c>
      <c r="AX273" s="14" t="s">
        <v>79</v>
      </c>
      <c r="AY273" s="271" t="s">
        <v>150</v>
      </c>
    </row>
    <row r="274" spans="1:51" s="15" customFormat="1" ht="12">
      <c r="A274" s="15"/>
      <c r="B274" s="283"/>
      <c r="C274" s="284"/>
      <c r="D274" s="252" t="s">
        <v>160</v>
      </c>
      <c r="E274" s="285" t="s">
        <v>1</v>
      </c>
      <c r="F274" s="286" t="s">
        <v>194</v>
      </c>
      <c r="G274" s="284"/>
      <c r="H274" s="287">
        <v>32.21</v>
      </c>
      <c r="I274" s="288"/>
      <c r="J274" s="284"/>
      <c r="K274" s="284"/>
      <c r="L274" s="289"/>
      <c r="M274" s="290"/>
      <c r="N274" s="291"/>
      <c r="O274" s="291"/>
      <c r="P274" s="291"/>
      <c r="Q274" s="291"/>
      <c r="R274" s="291"/>
      <c r="S274" s="291"/>
      <c r="T274" s="29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3" t="s">
        <v>160</v>
      </c>
      <c r="AU274" s="293" t="s">
        <v>158</v>
      </c>
      <c r="AV274" s="15" t="s">
        <v>157</v>
      </c>
      <c r="AW274" s="15" t="s">
        <v>35</v>
      </c>
      <c r="AX274" s="15" t="s">
        <v>87</v>
      </c>
      <c r="AY274" s="293" t="s">
        <v>150</v>
      </c>
    </row>
    <row r="275" spans="1:65" s="2" customFormat="1" ht="16.5" customHeight="1">
      <c r="A275" s="38"/>
      <c r="B275" s="39"/>
      <c r="C275" s="236" t="s">
        <v>298</v>
      </c>
      <c r="D275" s="236" t="s">
        <v>153</v>
      </c>
      <c r="E275" s="237" t="s">
        <v>876</v>
      </c>
      <c r="F275" s="238" t="s">
        <v>877</v>
      </c>
      <c r="G275" s="239" t="s">
        <v>169</v>
      </c>
      <c r="H275" s="240">
        <v>4.228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45</v>
      </c>
      <c r="O275" s="91"/>
      <c r="P275" s="246">
        <f>O275*H275</f>
        <v>0</v>
      </c>
      <c r="Q275" s="246">
        <v>0</v>
      </c>
      <c r="R275" s="246">
        <f>Q275*H275</f>
        <v>0</v>
      </c>
      <c r="S275" s="246">
        <v>0.261</v>
      </c>
      <c r="T275" s="247">
        <f>S275*H275</f>
        <v>1.103508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157</v>
      </c>
      <c r="AT275" s="248" t="s">
        <v>153</v>
      </c>
      <c r="AU275" s="248" t="s">
        <v>158</v>
      </c>
      <c r="AY275" s="17" t="s">
        <v>150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158</v>
      </c>
      <c r="BK275" s="249">
        <f>ROUND(I275*H275,2)</f>
        <v>0</v>
      </c>
      <c r="BL275" s="17" t="s">
        <v>157</v>
      </c>
      <c r="BM275" s="248" t="s">
        <v>878</v>
      </c>
    </row>
    <row r="276" spans="1:51" s="13" customFormat="1" ht="12">
      <c r="A276" s="13"/>
      <c r="B276" s="250"/>
      <c r="C276" s="251"/>
      <c r="D276" s="252" t="s">
        <v>160</v>
      </c>
      <c r="E276" s="253" t="s">
        <v>1</v>
      </c>
      <c r="F276" s="254" t="s">
        <v>801</v>
      </c>
      <c r="G276" s="251"/>
      <c r="H276" s="253" t="s">
        <v>1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160</v>
      </c>
      <c r="AU276" s="260" t="s">
        <v>158</v>
      </c>
      <c r="AV276" s="13" t="s">
        <v>87</v>
      </c>
      <c r="AW276" s="13" t="s">
        <v>35</v>
      </c>
      <c r="AX276" s="13" t="s">
        <v>79</v>
      </c>
      <c r="AY276" s="260" t="s">
        <v>150</v>
      </c>
    </row>
    <row r="277" spans="1:51" s="14" customFormat="1" ht="12">
      <c r="A277" s="14"/>
      <c r="B277" s="261"/>
      <c r="C277" s="262"/>
      <c r="D277" s="252" t="s">
        <v>160</v>
      </c>
      <c r="E277" s="263" t="s">
        <v>1</v>
      </c>
      <c r="F277" s="264" t="s">
        <v>802</v>
      </c>
      <c r="G277" s="262"/>
      <c r="H277" s="265">
        <v>5.828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160</v>
      </c>
      <c r="AU277" s="271" t="s">
        <v>158</v>
      </c>
      <c r="AV277" s="14" t="s">
        <v>158</v>
      </c>
      <c r="AW277" s="14" t="s">
        <v>35</v>
      </c>
      <c r="AX277" s="14" t="s">
        <v>79</v>
      </c>
      <c r="AY277" s="271" t="s">
        <v>150</v>
      </c>
    </row>
    <row r="278" spans="1:51" s="14" customFormat="1" ht="12">
      <c r="A278" s="14"/>
      <c r="B278" s="261"/>
      <c r="C278" s="262"/>
      <c r="D278" s="252" t="s">
        <v>160</v>
      </c>
      <c r="E278" s="263" t="s">
        <v>1</v>
      </c>
      <c r="F278" s="264" t="s">
        <v>447</v>
      </c>
      <c r="G278" s="262"/>
      <c r="H278" s="265">
        <v>-1.6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1" t="s">
        <v>160</v>
      </c>
      <c r="AU278" s="271" t="s">
        <v>158</v>
      </c>
      <c r="AV278" s="14" t="s">
        <v>158</v>
      </c>
      <c r="AW278" s="14" t="s">
        <v>35</v>
      </c>
      <c r="AX278" s="14" t="s">
        <v>79</v>
      </c>
      <c r="AY278" s="271" t="s">
        <v>150</v>
      </c>
    </row>
    <row r="279" spans="1:51" s="15" customFormat="1" ht="12">
      <c r="A279" s="15"/>
      <c r="B279" s="283"/>
      <c r="C279" s="284"/>
      <c r="D279" s="252" t="s">
        <v>160</v>
      </c>
      <c r="E279" s="285" t="s">
        <v>1</v>
      </c>
      <c r="F279" s="286" t="s">
        <v>194</v>
      </c>
      <c r="G279" s="284"/>
      <c r="H279" s="287">
        <v>4.228</v>
      </c>
      <c r="I279" s="288"/>
      <c r="J279" s="284"/>
      <c r="K279" s="284"/>
      <c r="L279" s="289"/>
      <c r="M279" s="290"/>
      <c r="N279" s="291"/>
      <c r="O279" s="291"/>
      <c r="P279" s="291"/>
      <c r="Q279" s="291"/>
      <c r="R279" s="291"/>
      <c r="S279" s="291"/>
      <c r="T279" s="292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93" t="s">
        <v>160</v>
      </c>
      <c r="AU279" s="293" t="s">
        <v>158</v>
      </c>
      <c r="AV279" s="15" t="s">
        <v>157</v>
      </c>
      <c r="AW279" s="15" t="s">
        <v>35</v>
      </c>
      <c r="AX279" s="15" t="s">
        <v>87</v>
      </c>
      <c r="AY279" s="293" t="s">
        <v>150</v>
      </c>
    </row>
    <row r="280" spans="1:65" s="2" customFormat="1" ht="16.5" customHeight="1">
      <c r="A280" s="38"/>
      <c r="B280" s="39"/>
      <c r="C280" s="236" t="s">
        <v>302</v>
      </c>
      <c r="D280" s="236" t="s">
        <v>153</v>
      </c>
      <c r="E280" s="237" t="s">
        <v>262</v>
      </c>
      <c r="F280" s="238" t="s">
        <v>263</v>
      </c>
      <c r="G280" s="239" t="s">
        <v>169</v>
      </c>
      <c r="H280" s="240">
        <v>6.2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45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0.076</v>
      </c>
      <c r="T280" s="247">
        <f>S280*H280</f>
        <v>0.4712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157</v>
      </c>
      <c r="AT280" s="248" t="s">
        <v>153</v>
      </c>
      <c r="AU280" s="248" t="s">
        <v>158</v>
      </c>
      <c r="AY280" s="17" t="s">
        <v>150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158</v>
      </c>
      <c r="BK280" s="249">
        <f>ROUND(I280*H280,2)</f>
        <v>0</v>
      </c>
      <c r="BL280" s="17" t="s">
        <v>157</v>
      </c>
      <c r="BM280" s="248" t="s">
        <v>879</v>
      </c>
    </row>
    <row r="281" spans="1:51" s="13" customFormat="1" ht="12">
      <c r="A281" s="13"/>
      <c r="B281" s="250"/>
      <c r="C281" s="251"/>
      <c r="D281" s="252" t="s">
        <v>160</v>
      </c>
      <c r="E281" s="253" t="s">
        <v>1</v>
      </c>
      <c r="F281" s="254" t="s">
        <v>820</v>
      </c>
      <c r="G281" s="251"/>
      <c r="H281" s="253" t="s">
        <v>1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160</v>
      </c>
      <c r="AU281" s="260" t="s">
        <v>158</v>
      </c>
      <c r="AV281" s="13" t="s">
        <v>87</v>
      </c>
      <c r="AW281" s="13" t="s">
        <v>35</v>
      </c>
      <c r="AX281" s="13" t="s">
        <v>79</v>
      </c>
      <c r="AY281" s="260" t="s">
        <v>150</v>
      </c>
    </row>
    <row r="282" spans="1:51" s="14" customFormat="1" ht="12">
      <c r="A282" s="14"/>
      <c r="B282" s="261"/>
      <c r="C282" s="262"/>
      <c r="D282" s="252" t="s">
        <v>160</v>
      </c>
      <c r="E282" s="263" t="s">
        <v>1</v>
      </c>
      <c r="F282" s="264" t="s">
        <v>550</v>
      </c>
      <c r="G282" s="262"/>
      <c r="H282" s="265">
        <v>1.4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160</v>
      </c>
      <c r="AU282" s="271" t="s">
        <v>158</v>
      </c>
      <c r="AV282" s="14" t="s">
        <v>158</v>
      </c>
      <c r="AW282" s="14" t="s">
        <v>35</v>
      </c>
      <c r="AX282" s="14" t="s">
        <v>79</v>
      </c>
      <c r="AY282" s="271" t="s">
        <v>150</v>
      </c>
    </row>
    <row r="283" spans="1:51" s="13" customFormat="1" ht="12">
      <c r="A283" s="13"/>
      <c r="B283" s="250"/>
      <c r="C283" s="251"/>
      <c r="D283" s="252" t="s">
        <v>160</v>
      </c>
      <c r="E283" s="253" t="s">
        <v>1</v>
      </c>
      <c r="F283" s="254" t="s">
        <v>880</v>
      </c>
      <c r="G283" s="251"/>
      <c r="H283" s="253" t="s">
        <v>1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160</v>
      </c>
      <c r="AU283" s="260" t="s">
        <v>158</v>
      </c>
      <c r="AV283" s="13" t="s">
        <v>87</v>
      </c>
      <c r="AW283" s="13" t="s">
        <v>35</v>
      </c>
      <c r="AX283" s="13" t="s">
        <v>79</v>
      </c>
      <c r="AY283" s="260" t="s">
        <v>150</v>
      </c>
    </row>
    <row r="284" spans="1:51" s="14" customFormat="1" ht="12">
      <c r="A284" s="14"/>
      <c r="B284" s="261"/>
      <c r="C284" s="262"/>
      <c r="D284" s="252" t="s">
        <v>160</v>
      </c>
      <c r="E284" s="263" t="s">
        <v>1</v>
      </c>
      <c r="F284" s="264" t="s">
        <v>881</v>
      </c>
      <c r="G284" s="262"/>
      <c r="H284" s="265">
        <v>1.6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1" t="s">
        <v>160</v>
      </c>
      <c r="AU284" s="271" t="s">
        <v>158</v>
      </c>
      <c r="AV284" s="14" t="s">
        <v>158</v>
      </c>
      <c r="AW284" s="14" t="s">
        <v>35</v>
      </c>
      <c r="AX284" s="14" t="s">
        <v>79</v>
      </c>
      <c r="AY284" s="271" t="s">
        <v>150</v>
      </c>
    </row>
    <row r="285" spans="1:51" s="13" customFormat="1" ht="12">
      <c r="A285" s="13"/>
      <c r="B285" s="250"/>
      <c r="C285" s="251"/>
      <c r="D285" s="252" t="s">
        <v>160</v>
      </c>
      <c r="E285" s="253" t="s">
        <v>1</v>
      </c>
      <c r="F285" s="254" t="s">
        <v>801</v>
      </c>
      <c r="G285" s="251"/>
      <c r="H285" s="253" t="s">
        <v>1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160</v>
      </c>
      <c r="AU285" s="260" t="s">
        <v>158</v>
      </c>
      <c r="AV285" s="13" t="s">
        <v>87</v>
      </c>
      <c r="AW285" s="13" t="s">
        <v>35</v>
      </c>
      <c r="AX285" s="13" t="s">
        <v>79</v>
      </c>
      <c r="AY285" s="260" t="s">
        <v>150</v>
      </c>
    </row>
    <row r="286" spans="1:51" s="14" customFormat="1" ht="12">
      <c r="A286" s="14"/>
      <c r="B286" s="261"/>
      <c r="C286" s="262"/>
      <c r="D286" s="252" t="s">
        <v>160</v>
      </c>
      <c r="E286" s="263" t="s">
        <v>1</v>
      </c>
      <c r="F286" s="264" t="s">
        <v>881</v>
      </c>
      <c r="G286" s="262"/>
      <c r="H286" s="265">
        <v>1.6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1" t="s">
        <v>160</v>
      </c>
      <c r="AU286" s="271" t="s">
        <v>158</v>
      </c>
      <c r="AV286" s="14" t="s">
        <v>158</v>
      </c>
      <c r="AW286" s="14" t="s">
        <v>35</v>
      </c>
      <c r="AX286" s="14" t="s">
        <v>79</v>
      </c>
      <c r="AY286" s="271" t="s">
        <v>150</v>
      </c>
    </row>
    <row r="287" spans="1:51" s="13" customFormat="1" ht="12">
      <c r="A287" s="13"/>
      <c r="B287" s="250"/>
      <c r="C287" s="251"/>
      <c r="D287" s="252" t="s">
        <v>160</v>
      </c>
      <c r="E287" s="253" t="s">
        <v>1</v>
      </c>
      <c r="F287" s="254" t="s">
        <v>828</v>
      </c>
      <c r="G287" s="251"/>
      <c r="H287" s="253" t="s">
        <v>1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160</v>
      </c>
      <c r="AU287" s="260" t="s">
        <v>158</v>
      </c>
      <c r="AV287" s="13" t="s">
        <v>87</v>
      </c>
      <c r="AW287" s="13" t="s">
        <v>35</v>
      </c>
      <c r="AX287" s="13" t="s">
        <v>79</v>
      </c>
      <c r="AY287" s="260" t="s">
        <v>150</v>
      </c>
    </row>
    <row r="288" spans="1:51" s="14" customFormat="1" ht="12">
      <c r="A288" s="14"/>
      <c r="B288" s="261"/>
      <c r="C288" s="262"/>
      <c r="D288" s="252" t="s">
        <v>160</v>
      </c>
      <c r="E288" s="263" t="s">
        <v>1</v>
      </c>
      <c r="F288" s="264" t="s">
        <v>881</v>
      </c>
      <c r="G288" s="262"/>
      <c r="H288" s="265">
        <v>1.6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1" t="s">
        <v>160</v>
      </c>
      <c r="AU288" s="271" t="s">
        <v>158</v>
      </c>
      <c r="AV288" s="14" t="s">
        <v>158</v>
      </c>
      <c r="AW288" s="14" t="s">
        <v>35</v>
      </c>
      <c r="AX288" s="14" t="s">
        <v>79</v>
      </c>
      <c r="AY288" s="271" t="s">
        <v>150</v>
      </c>
    </row>
    <row r="289" spans="1:51" s="15" customFormat="1" ht="12">
      <c r="A289" s="15"/>
      <c r="B289" s="283"/>
      <c r="C289" s="284"/>
      <c r="D289" s="252" t="s">
        <v>160</v>
      </c>
      <c r="E289" s="285" t="s">
        <v>1</v>
      </c>
      <c r="F289" s="286" t="s">
        <v>194</v>
      </c>
      <c r="G289" s="284"/>
      <c r="H289" s="287">
        <v>6.2</v>
      </c>
      <c r="I289" s="288"/>
      <c r="J289" s="284"/>
      <c r="K289" s="284"/>
      <c r="L289" s="289"/>
      <c r="M289" s="290"/>
      <c r="N289" s="291"/>
      <c r="O289" s="291"/>
      <c r="P289" s="291"/>
      <c r="Q289" s="291"/>
      <c r="R289" s="291"/>
      <c r="S289" s="291"/>
      <c r="T289" s="29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3" t="s">
        <v>160</v>
      </c>
      <c r="AU289" s="293" t="s">
        <v>158</v>
      </c>
      <c r="AV289" s="15" t="s">
        <v>157</v>
      </c>
      <c r="AW289" s="15" t="s">
        <v>35</v>
      </c>
      <c r="AX289" s="15" t="s">
        <v>87</v>
      </c>
      <c r="AY289" s="293" t="s">
        <v>150</v>
      </c>
    </row>
    <row r="290" spans="1:65" s="2" customFormat="1" ht="16.5" customHeight="1">
      <c r="A290" s="38"/>
      <c r="B290" s="39"/>
      <c r="C290" s="236" t="s">
        <v>309</v>
      </c>
      <c r="D290" s="236" t="s">
        <v>153</v>
      </c>
      <c r="E290" s="237" t="s">
        <v>266</v>
      </c>
      <c r="F290" s="238" t="s">
        <v>267</v>
      </c>
      <c r="G290" s="239" t="s">
        <v>268</v>
      </c>
      <c r="H290" s="240">
        <v>1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45</v>
      </c>
      <c r="O290" s="91"/>
      <c r="P290" s="246">
        <f>O290*H290</f>
        <v>0</v>
      </c>
      <c r="Q290" s="246">
        <v>0.2</v>
      </c>
      <c r="R290" s="246">
        <f>Q290*H290</f>
        <v>0.2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157</v>
      </c>
      <c r="AT290" s="248" t="s">
        <v>153</v>
      </c>
      <c r="AU290" s="248" t="s">
        <v>158</v>
      </c>
      <c r="AY290" s="17" t="s">
        <v>150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158</v>
      </c>
      <c r="BK290" s="249">
        <f>ROUND(I290*H290,2)</f>
        <v>0</v>
      </c>
      <c r="BL290" s="17" t="s">
        <v>157</v>
      </c>
      <c r="BM290" s="248" t="s">
        <v>882</v>
      </c>
    </row>
    <row r="291" spans="1:65" s="2" customFormat="1" ht="16.5" customHeight="1">
      <c r="A291" s="38"/>
      <c r="B291" s="39"/>
      <c r="C291" s="236" t="s">
        <v>313</v>
      </c>
      <c r="D291" s="236" t="s">
        <v>153</v>
      </c>
      <c r="E291" s="237" t="s">
        <v>270</v>
      </c>
      <c r="F291" s="238" t="s">
        <v>271</v>
      </c>
      <c r="G291" s="239" t="s">
        <v>268</v>
      </c>
      <c r="H291" s="240">
        <v>1</v>
      </c>
      <c r="I291" s="241"/>
      <c r="J291" s="242">
        <f>ROUND(I291*H291,2)</f>
        <v>0</v>
      </c>
      <c r="K291" s="243"/>
      <c r="L291" s="44"/>
      <c r="M291" s="244" t="s">
        <v>1</v>
      </c>
      <c r="N291" s="245" t="s">
        <v>45</v>
      </c>
      <c r="O291" s="91"/>
      <c r="P291" s="246">
        <f>O291*H291</f>
        <v>0</v>
      </c>
      <c r="Q291" s="246">
        <v>0.2</v>
      </c>
      <c r="R291" s="246">
        <f>Q291*H291</f>
        <v>0.2</v>
      </c>
      <c r="S291" s="246">
        <v>0</v>
      </c>
      <c r="T291" s="24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157</v>
      </c>
      <c r="AT291" s="248" t="s">
        <v>153</v>
      </c>
      <c r="AU291" s="248" t="s">
        <v>158</v>
      </c>
      <c r="AY291" s="17" t="s">
        <v>150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158</v>
      </c>
      <c r="BK291" s="249">
        <f>ROUND(I291*H291,2)</f>
        <v>0</v>
      </c>
      <c r="BL291" s="17" t="s">
        <v>157</v>
      </c>
      <c r="BM291" s="248" t="s">
        <v>883</v>
      </c>
    </row>
    <row r="292" spans="1:65" s="2" customFormat="1" ht="16.5" customHeight="1">
      <c r="A292" s="38"/>
      <c r="B292" s="39"/>
      <c r="C292" s="236" t="s">
        <v>317</v>
      </c>
      <c r="D292" s="236" t="s">
        <v>153</v>
      </c>
      <c r="E292" s="237" t="s">
        <v>553</v>
      </c>
      <c r="F292" s="238" t="s">
        <v>554</v>
      </c>
      <c r="G292" s="239" t="s">
        <v>156</v>
      </c>
      <c r="H292" s="240">
        <v>1</v>
      </c>
      <c r="I292" s="241"/>
      <c r="J292" s="242">
        <f>ROUND(I292*H292,2)</f>
        <v>0</v>
      </c>
      <c r="K292" s="243"/>
      <c r="L292" s="44"/>
      <c r="M292" s="244" t="s">
        <v>1</v>
      </c>
      <c r="N292" s="245" t="s">
        <v>45</v>
      </c>
      <c r="O292" s="91"/>
      <c r="P292" s="246">
        <f>O292*H292</f>
        <v>0</v>
      </c>
      <c r="Q292" s="246">
        <v>0.2</v>
      </c>
      <c r="R292" s="246">
        <f>Q292*H292</f>
        <v>0.2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157</v>
      </c>
      <c r="AT292" s="248" t="s">
        <v>153</v>
      </c>
      <c r="AU292" s="248" t="s">
        <v>158</v>
      </c>
      <c r="AY292" s="17" t="s">
        <v>150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158</v>
      </c>
      <c r="BK292" s="249">
        <f>ROUND(I292*H292,2)</f>
        <v>0</v>
      </c>
      <c r="BL292" s="17" t="s">
        <v>157</v>
      </c>
      <c r="BM292" s="248" t="s">
        <v>884</v>
      </c>
    </row>
    <row r="293" spans="1:65" s="2" customFormat="1" ht="21.75" customHeight="1">
      <c r="A293" s="38"/>
      <c r="B293" s="39"/>
      <c r="C293" s="236" t="s">
        <v>329</v>
      </c>
      <c r="D293" s="236" t="s">
        <v>153</v>
      </c>
      <c r="E293" s="237" t="s">
        <v>885</v>
      </c>
      <c r="F293" s="238" t="s">
        <v>886</v>
      </c>
      <c r="G293" s="239" t="s">
        <v>169</v>
      </c>
      <c r="H293" s="240">
        <v>9.855</v>
      </c>
      <c r="I293" s="241"/>
      <c r="J293" s="242">
        <f>ROUND(I293*H293,2)</f>
        <v>0</v>
      </c>
      <c r="K293" s="243"/>
      <c r="L293" s="44"/>
      <c r="M293" s="244" t="s">
        <v>1</v>
      </c>
      <c r="N293" s="245" t="s">
        <v>45</v>
      </c>
      <c r="O293" s="91"/>
      <c r="P293" s="246">
        <f>O293*H293</f>
        <v>0</v>
      </c>
      <c r="Q293" s="246">
        <v>0</v>
      </c>
      <c r="R293" s="246">
        <f>Q293*H293</f>
        <v>0</v>
      </c>
      <c r="S293" s="246">
        <v>0.068</v>
      </c>
      <c r="T293" s="247">
        <f>S293*H293</f>
        <v>0.6701400000000001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8" t="s">
        <v>157</v>
      </c>
      <c r="AT293" s="248" t="s">
        <v>153</v>
      </c>
      <c r="AU293" s="248" t="s">
        <v>158</v>
      </c>
      <c r="AY293" s="17" t="s">
        <v>150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17" t="s">
        <v>158</v>
      </c>
      <c r="BK293" s="249">
        <f>ROUND(I293*H293,2)</f>
        <v>0</v>
      </c>
      <c r="BL293" s="17" t="s">
        <v>157</v>
      </c>
      <c r="BM293" s="248" t="s">
        <v>887</v>
      </c>
    </row>
    <row r="294" spans="1:51" s="13" customFormat="1" ht="12">
      <c r="A294" s="13"/>
      <c r="B294" s="250"/>
      <c r="C294" s="251"/>
      <c r="D294" s="252" t="s">
        <v>160</v>
      </c>
      <c r="E294" s="253" t="s">
        <v>1</v>
      </c>
      <c r="F294" s="254" t="s">
        <v>888</v>
      </c>
      <c r="G294" s="251"/>
      <c r="H294" s="253" t="s">
        <v>1</v>
      </c>
      <c r="I294" s="255"/>
      <c r="J294" s="251"/>
      <c r="K294" s="251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160</v>
      </c>
      <c r="AU294" s="260" t="s">
        <v>158</v>
      </c>
      <c r="AV294" s="13" t="s">
        <v>87</v>
      </c>
      <c r="AW294" s="13" t="s">
        <v>35</v>
      </c>
      <c r="AX294" s="13" t="s">
        <v>79</v>
      </c>
      <c r="AY294" s="260" t="s">
        <v>150</v>
      </c>
    </row>
    <row r="295" spans="1:51" s="14" customFormat="1" ht="12">
      <c r="A295" s="14"/>
      <c r="B295" s="261"/>
      <c r="C295" s="262"/>
      <c r="D295" s="252" t="s">
        <v>160</v>
      </c>
      <c r="E295" s="263" t="s">
        <v>1</v>
      </c>
      <c r="F295" s="264" t="s">
        <v>889</v>
      </c>
      <c r="G295" s="262"/>
      <c r="H295" s="265">
        <v>4.26</v>
      </c>
      <c r="I295" s="266"/>
      <c r="J295" s="262"/>
      <c r="K295" s="262"/>
      <c r="L295" s="267"/>
      <c r="M295" s="268"/>
      <c r="N295" s="269"/>
      <c r="O295" s="269"/>
      <c r="P295" s="269"/>
      <c r="Q295" s="269"/>
      <c r="R295" s="269"/>
      <c r="S295" s="269"/>
      <c r="T295" s="27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1" t="s">
        <v>160</v>
      </c>
      <c r="AU295" s="271" t="s">
        <v>158</v>
      </c>
      <c r="AV295" s="14" t="s">
        <v>158</v>
      </c>
      <c r="AW295" s="14" t="s">
        <v>35</v>
      </c>
      <c r="AX295" s="14" t="s">
        <v>79</v>
      </c>
      <c r="AY295" s="271" t="s">
        <v>150</v>
      </c>
    </row>
    <row r="296" spans="1:51" s="13" customFormat="1" ht="12">
      <c r="A296" s="13"/>
      <c r="B296" s="250"/>
      <c r="C296" s="251"/>
      <c r="D296" s="252" t="s">
        <v>160</v>
      </c>
      <c r="E296" s="253" t="s">
        <v>1</v>
      </c>
      <c r="F296" s="254" t="s">
        <v>890</v>
      </c>
      <c r="G296" s="251"/>
      <c r="H296" s="253" t="s">
        <v>1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160</v>
      </c>
      <c r="AU296" s="260" t="s">
        <v>158</v>
      </c>
      <c r="AV296" s="13" t="s">
        <v>87</v>
      </c>
      <c r="AW296" s="13" t="s">
        <v>35</v>
      </c>
      <c r="AX296" s="13" t="s">
        <v>79</v>
      </c>
      <c r="AY296" s="260" t="s">
        <v>150</v>
      </c>
    </row>
    <row r="297" spans="1:51" s="14" customFormat="1" ht="12">
      <c r="A297" s="14"/>
      <c r="B297" s="261"/>
      <c r="C297" s="262"/>
      <c r="D297" s="252" t="s">
        <v>160</v>
      </c>
      <c r="E297" s="263" t="s">
        <v>1</v>
      </c>
      <c r="F297" s="264" t="s">
        <v>891</v>
      </c>
      <c r="G297" s="262"/>
      <c r="H297" s="265">
        <v>5.595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1" t="s">
        <v>160</v>
      </c>
      <c r="AU297" s="271" t="s">
        <v>158</v>
      </c>
      <c r="AV297" s="14" t="s">
        <v>158</v>
      </c>
      <c r="AW297" s="14" t="s">
        <v>35</v>
      </c>
      <c r="AX297" s="14" t="s">
        <v>79</v>
      </c>
      <c r="AY297" s="271" t="s">
        <v>150</v>
      </c>
    </row>
    <row r="298" spans="1:51" s="15" customFormat="1" ht="12">
      <c r="A298" s="15"/>
      <c r="B298" s="283"/>
      <c r="C298" s="284"/>
      <c r="D298" s="252" t="s">
        <v>160</v>
      </c>
      <c r="E298" s="285" t="s">
        <v>1</v>
      </c>
      <c r="F298" s="286" t="s">
        <v>194</v>
      </c>
      <c r="G298" s="284"/>
      <c r="H298" s="287">
        <v>9.855</v>
      </c>
      <c r="I298" s="288"/>
      <c r="J298" s="284"/>
      <c r="K298" s="284"/>
      <c r="L298" s="289"/>
      <c r="M298" s="290"/>
      <c r="N298" s="291"/>
      <c r="O298" s="291"/>
      <c r="P298" s="291"/>
      <c r="Q298" s="291"/>
      <c r="R298" s="291"/>
      <c r="S298" s="291"/>
      <c r="T298" s="292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3" t="s">
        <v>160</v>
      </c>
      <c r="AU298" s="293" t="s">
        <v>158</v>
      </c>
      <c r="AV298" s="15" t="s">
        <v>157</v>
      </c>
      <c r="AW298" s="15" t="s">
        <v>35</v>
      </c>
      <c r="AX298" s="15" t="s">
        <v>87</v>
      </c>
      <c r="AY298" s="293" t="s">
        <v>150</v>
      </c>
    </row>
    <row r="299" spans="1:65" s="2" customFormat="1" ht="16.5" customHeight="1">
      <c r="A299" s="38"/>
      <c r="B299" s="39"/>
      <c r="C299" s="236" t="s">
        <v>334</v>
      </c>
      <c r="D299" s="236" t="s">
        <v>153</v>
      </c>
      <c r="E299" s="237" t="s">
        <v>563</v>
      </c>
      <c r="F299" s="238" t="s">
        <v>564</v>
      </c>
      <c r="G299" s="239" t="s">
        <v>268</v>
      </c>
      <c r="H299" s="240">
        <v>1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45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157</v>
      </c>
      <c r="AT299" s="248" t="s">
        <v>153</v>
      </c>
      <c r="AU299" s="248" t="s">
        <v>158</v>
      </c>
      <c r="AY299" s="17" t="s">
        <v>150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158</v>
      </c>
      <c r="BK299" s="249">
        <f>ROUND(I299*H299,2)</f>
        <v>0</v>
      </c>
      <c r="BL299" s="17" t="s">
        <v>157</v>
      </c>
      <c r="BM299" s="248" t="s">
        <v>892</v>
      </c>
    </row>
    <row r="300" spans="1:65" s="2" customFormat="1" ht="16.5" customHeight="1">
      <c r="A300" s="38"/>
      <c r="B300" s="39"/>
      <c r="C300" s="236" t="s">
        <v>338</v>
      </c>
      <c r="D300" s="236" t="s">
        <v>153</v>
      </c>
      <c r="E300" s="237" t="s">
        <v>566</v>
      </c>
      <c r="F300" s="238" t="s">
        <v>567</v>
      </c>
      <c r="G300" s="239" t="s">
        <v>268</v>
      </c>
      <c r="H300" s="240">
        <v>1</v>
      </c>
      <c r="I300" s="241"/>
      <c r="J300" s="242">
        <f>ROUND(I300*H300,2)</f>
        <v>0</v>
      </c>
      <c r="K300" s="243"/>
      <c r="L300" s="44"/>
      <c r="M300" s="244" t="s">
        <v>1</v>
      </c>
      <c r="N300" s="245" t="s">
        <v>45</v>
      </c>
      <c r="O300" s="91"/>
      <c r="P300" s="246">
        <f>O300*H300</f>
        <v>0</v>
      </c>
      <c r="Q300" s="246">
        <v>0</v>
      </c>
      <c r="R300" s="246">
        <f>Q300*H300</f>
        <v>0</v>
      </c>
      <c r="S300" s="246">
        <v>0</v>
      </c>
      <c r="T300" s="24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8" t="s">
        <v>157</v>
      </c>
      <c r="AT300" s="248" t="s">
        <v>153</v>
      </c>
      <c r="AU300" s="248" t="s">
        <v>158</v>
      </c>
      <c r="AY300" s="17" t="s">
        <v>150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7" t="s">
        <v>158</v>
      </c>
      <c r="BK300" s="249">
        <f>ROUND(I300*H300,2)</f>
        <v>0</v>
      </c>
      <c r="BL300" s="17" t="s">
        <v>157</v>
      </c>
      <c r="BM300" s="248" t="s">
        <v>893</v>
      </c>
    </row>
    <row r="301" spans="1:65" s="2" customFormat="1" ht="21.75" customHeight="1">
      <c r="A301" s="38"/>
      <c r="B301" s="39"/>
      <c r="C301" s="236" t="s">
        <v>343</v>
      </c>
      <c r="D301" s="236" t="s">
        <v>153</v>
      </c>
      <c r="E301" s="237" t="s">
        <v>569</v>
      </c>
      <c r="F301" s="238" t="s">
        <v>894</v>
      </c>
      <c r="G301" s="239" t="s">
        <v>268</v>
      </c>
      <c r="H301" s="240">
        <v>1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45</v>
      </c>
      <c r="O301" s="91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157</v>
      </c>
      <c r="AT301" s="248" t="s">
        <v>153</v>
      </c>
      <c r="AU301" s="248" t="s">
        <v>158</v>
      </c>
      <c r="AY301" s="17" t="s">
        <v>150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158</v>
      </c>
      <c r="BK301" s="249">
        <f>ROUND(I301*H301,2)</f>
        <v>0</v>
      </c>
      <c r="BL301" s="17" t="s">
        <v>157</v>
      </c>
      <c r="BM301" s="248" t="s">
        <v>895</v>
      </c>
    </row>
    <row r="302" spans="1:65" s="2" customFormat="1" ht="21.75" customHeight="1">
      <c r="A302" s="38"/>
      <c r="B302" s="39"/>
      <c r="C302" s="236" t="s">
        <v>347</v>
      </c>
      <c r="D302" s="236" t="s">
        <v>153</v>
      </c>
      <c r="E302" s="237" t="s">
        <v>572</v>
      </c>
      <c r="F302" s="238" t="s">
        <v>573</v>
      </c>
      <c r="G302" s="239" t="s">
        <v>268</v>
      </c>
      <c r="H302" s="240">
        <v>0</v>
      </c>
      <c r="I302" s="241"/>
      <c r="J302" s="242">
        <f>ROUND(I302*H302,2)</f>
        <v>0</v>
      </c>
      <c r="K302" s="243"/>
      <c r="L302" s="44"/>
      <c r="M302" s="244" t="s">
        <v>1</v>
      </c>
      <c r="N302" s="245" t="s">
        <v>45</v>
      </c>
      <c r="O302" s="91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8" t="s">
        <v>157</v>
      </c>
      <c r="AT302" s="248" t="s">
        <v>153</v>
      </c>
      <c r="AU302" s="248" t="s">
        <v>158</v>
      </c>
      <c r="AY302" s="17" t="s">
        <v>150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7" t="s">
        <v>158</v>
      </c>
      <c r="BK302" s="249">
        <f>ROUND(I302*H302,2)</f>
        <v>0</v>
      </c>
      <c r="BL302" s="17" t="s">
        <v>157</v>
      </c>
      <c r="BM302" s="248" t="s">
        <v>896</v>
      </c>
    </row>
    <row r="303" spans="1:65" s="2" customFormat="1" ht="16.5" customHeight="1">
      <c r="A303" s="38"/>
      <c r="B303" s="39"/>
      <c r="C303" s="236" t="s">
        <v>351</v>
      </c>
      <c r="D303" s="236" t="s">
        <v>153</v>
      </c>
      <c r="E303" s="237" t="s">
        <v>575</v>
      </c>
      <c r="F303" s="238" t="s">
        <v>897</v>
      </c>
      <c r="G303" s="239" t="s">
        <v>156</v>
      </c>
      <c r="H303" s="240">
        <v>4</v>
      </c>
      <c r="I303" s="241"/>
      <c r="J303" s="242">
        <f>ROUND(I303*H303,2)</f>
        <v>0</v>
      </c>
      <c r="K303" s="243"/>
      <c r="L303" s="44"/>
      <c r="M303" s="244" t="s">
        <v>1</v>
      </c>
      <c r="N303" s="245" t="s">
        <v>45</v>
      </c>
      <c r="O303" s="91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8" t="s">
        <v>157</v>
      </c>
      <c r="AT303" s="248" t="s">
        <v>153</v>
      </c>
      <c r="AU303" s="248" t="s">
        <v>158</v>
      </c>
      <c r="AY303" s="17" t="s">
        <v>150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7" t="s">
        <v>158</v>
      </c>
      <c r="BK303" s="249">
        <f>ROUND(I303*H303,2)</f>
        <v>0</v>
      </c>
      <c r="BL303" s="17" t="s">
        <v>157</v>
      </c>
      <c r="BM303" s="248" t="s">
        <v>898</v>
      </c>
    </row>
    <row r="304" spans="1:65" s="2" customFormat="1" ht="33" customHeight="1">
      <c r="A304" s="38"/>
      <c r="B304" s="39"/>
      <c r="C304" s="236" t="s">
        <v>358</v>
      </c>
      <c r="D304" s="236" t="s">
        <v>153</v>
      </c>
      <c r="E304" s="237" t="s">
        <v>578</v>
      </c>
      <c r="F304" s="238" t="s">
        <v>579</v>
      </c>
      <c r="G304" s="239" t="s">
        <v>169</v>
      </c>
      <c r="H304" s="240">
        <v>6.54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45</v>
      </c>
      <c r="O304" s="91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157</v>
      </c>
      <c r="AT304" s="248" t="s">
        <v>153</v>
      </c>
      <c r="AU304" s="248" t="s">
        <v>158</v>
      </c>
      <c r="AY304" s="17" t="s">
        <v>150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158</v>
      </c>
      <c r="BK304" s="249">
        <f>ROUND(I304*H304,2)</f>
        <v>0</v>
      </c>
      <c r="BL304" s="17" t="s">
        <v>157</v>
      </c>
      <c r="BM304" s="248" t="s">
        <v>899</v>
      </c>
    </row>
    <row r="305" spans="1:51" s="14" customFormat="1" ht="12">
      <c r="A305" s="14"/>
      <c r="B305" s="261"/>
      <c r="C305" s="262"/>
      <c r="D305" s="252" t="s">
        <v>160</v>
      </c>
      <c r="E305" s="263" t="s">
        <v>1</v>
      </c>
      <c r="F305" s="264" t="s">
        <v>862</v>
      </c>
      <c r="G305" s="262"/>
      <c r="H305" s="265">
        <v>2.016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160</v>
      </c>
      <c r="AU305" s="271" t="s">
        <v>158</v>
      </c>
      <c r="AV305" s="14" t="s">
        <v>158</v>
      </c>
      <c r="AW305" s="14" t="s">
        <v>35</v>
      </c>
      <c r="AX305" s="14" t="s">
        <v>79</v>
      </c>
      <c r="AY305" s="271" t="s">
        <v>150</v>
      </c>
    </row>
    <row r="306" spans="1:51" s="14" customFormat="1" ht="12">
      <c r="A306" s="14"/>
      <c r="B306" s="261"/>
      <c r="C306" s="262"/>
      <c r="D306" s="252" t="s">
        <v>160</v>
      </c>
      <c r="E306" s="263" t="s">
        <v>1</v>
      </c>
      <c r="F306" s="264" t="s">
        <v>863</v>
      </c>
      <c r="G306" s="262"/>
      <c r="H306" s="265">
        <v>2.304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1" t="s">
        <v>160</v>
      </c>
      <c r="AU306" s="271" t="s">
        <v>158</v>
      </c>
      <c r="AV306" s="14" t="s">
        <v>158</v>
      </c>
      <c r="AW306" s="14" t="s">
        <v>35</v>
      </c>
      <c r="AX306" s="14" t="s">
        <v>79</v>
      </c>
      <c r="AY306" s="271" t="s">
        <v>150</v>
      </c>
    </row>
    <row r="307" spans="1:51" s="14" customFormat="1" ht="12">
      <c r="A307" s="14"/>
      <c r="B307" s="261"/>
      <c r="C307" s="262"/>
      <c r="D307" s="252" t="s">
        <v>160</v>
      </c>
      <c r="E307" s="263" t="s">
        <v>1</v>
      </c>
      <c r="F307" s="264" t="s">
        <v>864</v>
      </c>
      <c r="G307" s="262"/>
      <c r="H307" s="265">
        <v>2.22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1" t="s">
        <v>160</v>
      </c>
      <c r="AU307" s="271" t="s">
        <v>158</v>
      </c>
      <c r="AV307" s="14" t="s">
        <v>158</v>
      </c>
      <c r="AW307" s="14" t="s">
        <v>35</v>
      </c>
      <c r="AX307" s="14" t="s">
        <v>79</v>
      </c>
      <c r="AY307" s="271" t="s">
        <v>150</v>
      </c>
    </row>
    <row r="308" spans="1:51" s="15" customFormat="1" ht="12">
      <c r="A308" s="15"/>
      <c r="B308" s="283"/>
      <c r="C308" s="284"/>
      <c r="D308" s="252" t="s">
        <v>160</v>
      </c>
      <c r="E308" s="285" t="s">
        <v>1</v>
      </c>
      <c r="F308" s="286" t="s">
        <v>194</v>
      </c>
      <c r="G308" s="284"/>
      <c r="H308" s="287">
        <v>6.54</v>
      </c>
      <c r="I308" s="288"/>
      <c r="J308" s="284"/>
      <c r="K308" s="284"/>
      <c r="L308" s="289"/>
      <c r="M308" s="290"/>
      <c r="N308" s="291"/>
      <c r="O308" s="291"/>
      <c r="P308" s="291"/>
      <c r="Q308" s="291"/>
      <c r="R308" s="291"/>
      <c r="S308" s="291"/>
      <c r="T308" s="29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93" t="s">
        <v>160</v>
      </c>
      <c r="AU308" s="293" t="s">
        <v>158</v>
      </c>
      <c r="AV308" s="15" t="s">
        <v>157</v>
      </c>
      <c r="AW308" s="15" t="s">
        <v>35</v>
      </c>
      <c r="AX308" s="15" t="s">
        <v>87</v>
      </c>
      <c r="AY308" s="293" t="s">
        <v>150</v>
      </c>
    </row>
    <row r="309" spans="1:65" s="2" customFormat="1" ht="44.25" customHeight="1">
      <c r="A309" s="38"/>
      <c r="B309" s="39"/>
      <c r="C309" s="236" t="s">
        <v>366</v>
      </c>
      <c r="D309" s="236" t="s">
        <v>153</v>
      </c>
      <c r="E309" s="237" t="s">
        <v>581</v>
      </c>
      <c r="F309" s="238" t="s">
        <v>900</v>
      </c>
      <c r="G309" s="239" t="s">
        <v>268</v>
      </c>
      <c r="H309" s="240">
        <v>1</v>
      </c>
      <c r="I309" s="241"/>
      <c r="J309" s="242">
        <f>ROUND(I309*H309,2)</f>
        <v>0</v>
      </c>
      <c r="K309" s="243"/>
      <c r="L309" s="44"/>
      <c r="M309" s="244" t="s">
        <v>1</v>
      </c>
      <c r="N309" s="245" t="s">
        <v>45</v>
      </c>
      <c r="O309" s="91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8" t="s">
        <v>157</v>
      </c>
      <c r="AT309" s="248" t="s">
        <v>153</v>
      </c>
      <c r="AU309" s="248" t="s">
        <v>158</v>
      </c>
      <c r="AY309" s="17" t="s">
        <v>150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7" t="s">
        <v>158</v>
      </c>
      <c r="BK309" s="249">
        <f>ROUND(I309*H309,2)</f>
        <v>0</v>
      </c>
      <c r="BL309" s="17" t="s">
        <v>157</v>
      </c>
      <c r="BM309" s="248" t="s">
        <v>901</v>
      </c>
    </row>
    <row r="310" spans="1:65" s="2" customFormat="1" ht="44.25" customHeight="1">
      <c r="A310" s="38"/>
      <c r="B310" s="39"/>
      <c r="C310" s="236" t="s">
        <v>373</v>
      </c>
      <c r="D310" s="236" t="s">
        <v>153</v>
      </c>
      <c r="E310" s="237" t="s">
        <v>584</v>
      </c>
      <c r="F310" s="238" t="s">
        <v>902</v>
      </c>
      <c r="G310" s="239" t="s">
        <v>268</v>
      </c>
      <c r="H310" s="240">
        <v>1</v>
      </c>
      <c r="I310" s="241"/>
      <c r="J310" s="242">
        <f>ROUND(I310*H310,2)</f>
        <v>0</v>
      </c>
      <c r="K310" s="243"/>
      <c r="L310" s="44"/>
      <c r="M310" s="244" t="s">
        <v>1</v>
      </c>
      <c r="N310" s="245" t="s">
        <v>45</v>
      </c>
      <c r="O310" s="91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8" t="s">
        <v>157</v>
      </c>
      <c r="AT310" s="248" t="s">
        <v>153</v>
      </c>
      <c r="AU310" s="248" t="s">
        <v>158</v>
      </c>
      <c r="AY310" s="17" t="s">
        <v>150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17" t="s">
        <v>158</v>
      </c>
      <c r="BK310" s="249">
        <f>ROUND(I310*H310,2)</f>
        <v>0</v>
      </c>
      <c r="BL310" s="17" t="s">
        <v>157</v>
      </c>
      <c r="BM310" s="248" t="s">
        <v>903</v>
      </c>
    </row>
    <row r="311" spans="1:65" s="2" customFormat="1" ht="55.5" customHeight="1">
      <c r="A311" s="38"/>
      <c r="B311" s="39"/>
      <c r="C311" s="236" t="s">
        <v>377</v>
      </c>
      <c r="D311" s="236" t="s">
        <v>153</v>
      </c>
      <c r="E311" s="237" t="s">
        <v>587</v>
      </c>
      <c r="F311" s="238" t="s">
        <v>904</v>
      </c>
      <c r="G311" s="239" t="s">
        <v>268</v>
      </c>
      <c r="H311" s="240">
        <v>1</v>
      </c>
      <c r="I311" s="241"/>
      <c r="J311" s="242">
        <f>ROUND(I311*H311,2)</f>
        <v>0</v>
      </c>
      <c r="K311" s="243"/>
      <c r="L311" s="44"/>
      <c r="M311" s="244" t="s">
        <v>1</v>
      </c>
      <c r="N311" s="245" t="s">
        <v>45</v>
      </c>
      <c r="O311" s="91"/>
      <c r="P311" s="246">
        <f>O311*H311</f>
        <v>0</v>
      </c>
      <c r="Q311" s="246">
        <v>0</v>
      </c>
      <c r="R311" s="246">
        <f>Q311*H311</f>
        <v>0</v>
      </c>
      <c r="S311" s="246">
        <v>0</v>
      </c>
      <c r="T311" s="247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8" t="s">
        <v>157</v>
      </c>
      <c r="AT311" s="248" t="s">
        <v>153</v>
      </c>
      <c r="AU311" s="248" t="s">
        <v>158</v>
      </c>
      <c r="AY311" s="17" t="s">
        <v>150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17" t="s">
        <v>158</v>
      </c>
      <c r="BK311" s="249">
        <f>ROUND(I311*H311,2)</f>
        <v>0</v>
      </c>
      <c r="BL311" s="17" t="s">
        <v>157</v>
      </c>
      <c r="BM311" s="248" t="s">
        <v>905</v>
      </c>
    </row>
    <row r="312" spans="1:65" s="2" customFormat="1" ht="33" customHeight="1">
      <c r="A312" s="38"/>
      <c r="B312" s="39"/>
      <c r="C312" s="236" t="s">
        <v>381</v>
      </c>
      <c r="D312" s="236" t="s">
        <v>153</v>
      </c>
      <c r="E312" s="237" t="s">
        <v>590</v>
      </c>
      <c r="F312" s="238" t="s">
        <v>906</v>
      </c>
      <c r="G312" s="239" t="s">
        <v>156</v>
      </c>
      <c r="H312" s="240">
        <v>8</v>
      </c>
      <c r="I312" s="241"/>
      <c r="J312" s="242">
        <f>ROUND(I312*H312,2)</f>
        <v>0</v>
      </c>
      <c r="K312" s="243"/>
      <c r="L312" s="44"/>
      <c r="M312" s="244" t="s">
        <v>1</v>
      </c>
      <c r="N312" s="245" t="s">
        <v>45</v>
      </c>
      <c r="O312" s="91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8" t="s">
        <v>157</v>
      </c>
      <c r="AT312" s="248" t="s">
        <v>153</v>
      </c>
      <c r="AU312" s="248" t="s">
        <v>158</v>
      </c>
      <c r="AY312" s="17" t="s">
        <v>150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158</v>
      </c>
      <c r="BK312" s="249">
        <f>ROUND(I312*H312,2)</f>
        <v>0</v>
      </c>
      <c r="BL312" s="17" t="s">
        <v>157</v>
      </c>
      <c r="BM312" s="248" t="s">
        <v>907</v>
      </c>
    </row>
    <row r="313" spans="1:65" s="2" customFormat="1" ht="16.5" customHeight="1">
      <c r="A313" s="38"/>
      <c r="B313" s="39"/>
      <c r="C313" s="236" t="s">
        <v>387</v>
      </c>
      <c r="D313" s="236" t="s">
        <v>153</v>
      </c>
      <c r="E313" s="237" t="s">
        <v>593</v>
      </c>
      <c r="F313" s="238" t="s">
        <v>908</v>
      </c>
      <c r="G313" s="239" t="s">
        <v>156</v>
      </c>
      <c r="H313" s="240">
        <v>1</v>
      </c>
      <c r="I313" s="241"/>
      <c r="J313" s="242">
        <f>ROUND(I313*H313,2)</f>
        <v>0</v>
      </c>
      <c r="K313" s="243"/>
      <c r="L313" s="44"/>
      <c r="M313" s="244" t="s">
        <v>1</v>
      </c>
      <c r="N313" s="245" t="s">
        <v>45</v>
      </c>
      <c r="O313" s="91"/>
      <c r="P313" s="246">
        <f>O313*H313</f>
        <v>0</v>
      </c>
      <c r="Q313" s="246">
        <v>0</v>
      </c>
      <c r="R313" s="246">
        <f>Q313*H313</f>
        <v>0</v>
      </c>
      <c r="S313" s="246">
        <v>0</v>
      </c>
      <c r="T313" s="24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8" t="s">
        <v>157</v>
      </c>
      <c r="AT313" s="248" t="s">
        <v>153</v>
      </c>
      <c r="AU313" s="248" t="s">
        <v>158</v>
      </c>
      <c r="AY313" s="17" t="s">
        <v>150</v>
      </c>
      <c r="BE313" s="249">
        <f>IF(N313="základní",J313,0)</f>
        <v>0</v>
      </c>
      <c r="BF313" s="249">
        <f>IF(N313="snížená",J313,0)</f>
        <v>0</v>
      </c>
      <c r="BG313" s="249">
        <f>IF(N313="zákl. přenesená",J313,0)</f>
        <v>0</v>
      </c>
      <c r="BH313" s="249">
        <f>IF(N313="sníž. přenesená",J313,0)</f>
        <v>0</v>
      </c>
      <c r="BI313" s="249">
        <f>IF(N313="nulová",J313,0)</f>
        <v>0</v>
      </c>
      <c r="BJ313" s="17" t="s">
        <v>158</v>
      </c>
      <c r="BK313" s="249">
        <f>ROUND(I313*H313,2)</f>
        <v>0</v>
      </c>
      <c r="BL313" s="17" t="s">
        <v>157</v>
      </c>
      <c r="BM313" s="248" t="s">
        <v>909</v>
      </c>
    </row>
    <row r="314" spans="1:65" s="2" customFormat="1" ht="33" customHeight="1">
      <c r="A314" s="38"/>
      <c r="B314" s="39"/>
      <c r="C314" s="236" t="s">
        <v>395</v>
      </c>
      <c r="D314" s="236" t="s">
        <v>153</v>
      </c>
      <c r="E314" s="237" t="s">
        <v>596</v>
      </c>
      <c r="F314" s="238" t="s">
        <v>910</v>
      </c>
      <c r="G314" s="239" t="s">
        <v>268</v>
      </c>
      <c r="H314" s="240">
        <v>1</v>
      </c>
      <c r="I314" s="241"/>
      <c r="J314" s="242">
        <f>ROUND(I314*H314,2)</f>
        <v>0</v>
      </c>
      <c r="K314" s="243"/>
      <c r="L314" s="44"/>
      <c r="M314" s="244" t="s">
        <v>1</v>
      </c>
      <c r="N314" s="245" t="s">
        <v>45</v>
      </c>
      <c r="O314" s="91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8" t="s">
        <v>157</v>
      </c>
      <c r="AT314" s="248" t="s">
        <v>153</v>
      </c>
      <c r="AU314" s="248" t="s">
        <v>158</v>
      </c>
      <c r="AY314" s="17" t="s">
        <v>150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17" t="s">
        <v>158</v>
      </c>
      <c r="BK314" s="249">
        <f>ROUND(I314*H314,2)</f>
        <v>0</v>
      </c>
      <c r="BL314" s="17" t="s">
        <v>157</v>
      </c>
      <c r="BM314" s="248" t="s">
        <v>911</v>
      </c>
    </row>
    <row r="315" spans="1:65" s="2" customFormat="1" ht="16.5" customHeight="1">
      <c r="A315" s="38"/>
      <c r="B315" s="39"/>
      <c r="C315" s="236" t="s">
        <v>399</v>
      </c>
      <c r="D315" s="236" t="s">
        <v>153</v>
      </c>
      <c r="E315" s="237" t="s">
        <v>614</v>
      </c>
      <c r="F315" s="238" t="s">
        <v>635</v>
      </c>
      <c r="G315" s="239" t="s">
        <v>156</v>
      </c>
      <c r="H315" s="240">
        <v>5</v>
      </c>
      <c r="I315" s="241"/>
      <c r="J315" s="242">
        <f>ROUND(I315*H315,2)</f>
        <v>0</v>
      </c>
      <c r="K315" s="243"/>
      <c r="L315" s="44"/>
      <c r="M315" s="244" t="s">
        <v>1</v>
      </c>
      <c r="N315" s="245" t="s">
        <v>45</v>
      </c>
      <c r="O315" s="91"/>
      <c r="P315" s="246">
        <f>O315*H315</f>
        <v>0</v>
      </c>
      <c r="Q315" s="246">
        <v>0</v>
      </c>
      <c r="R315" s="246">
        <f>Q315*H315</f>
        <v>0</v>
      </c>
      <c r="S315" s="246">
        <v>0</v>
      </c>
      <c r="T315" s="24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8" t="s">
        <v>157</v>
      </c>
      <c r="AT315" s="248" t="s">
        <v>153</v>
      </c>
      <c r="AU315" s="248" t="s">
        <v>158</v>
      </c>
      <c r="AY315" s="17" t="s">
        <v>150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158</v>
      </c>
      <c r="BK315" s="249">
        <f>ROUND(I315*H315,2)</f>
        <v>0</v>
      </c>
      <c r="BL315" s="17" t="s">
        <v>157</v>
      </c>
      <c r="BM315" s="248" t="s">
        <v>912</v>
      </c>
    </row>
    <row r="316" spans="1:65" s="2" customFormat="1" ht="21.75" customHeight="1">
      <c r="A316" s="38"/>
      <c r="B316" s="39"/>
      <c r="C316" s="236" t="s">
        <v>407</v>
      </c>
      <c r="D316" s="236" t="s">
        <v>153</v>
      </c>
      <c r="E316" s="237" t="s">
        <v>622</v>
      </c>
      <c r="F316" s="238" t="s">
        <v>623</v>
      </c>
      <c r="G316" s="239" t="s">
        <v>268</v>
      </c>
      <c r="H316" s="240">
        <v>1</v>
      </c>
      <c r="I316" s="241"/>
      <c r="J316" s="242">
        <f>ROUND(I316*H316,2)</f>
        <v>0</v>
      </c>
      <c r="K316" s="243"/>
      <c r="L316" s="44"/>
      <c r="M316" s="244" t="s">
        <v>1</v>
      </c>
      <c r="N316" s="245" t="s">
        <v>45</v>
      </c>
      <c r="O316" s="91"/>
      <c r="P316" s="246">
        <f>O316*H316</f>
        <v>0</v>
      </c>
      <c r="Q316" s="246">
        <v>0</v>
      </c>
      <c r="R316" s="246">
        <f>Q316*H316</f>
        <v>0</v>
      </c>
      <c r="S316" s="246">
        <v>0</v>
      </c>
      <c r="T316" s="24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8" t="s">
        <v>157</v>
      </c>
      <c r="AT316" s="248" t="s">
        <v>153</v>
      </c>
      <c r="AU316" s="248" t="s">
        <v>158</v>
      </c>
      <c r="AY316" s="17" t="s">
        <v>150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17" t="s">
        <v>158</v>
      </c>
      <c r="BK316" s="249">
        <f>ROUND(I316*H316,2)</f>
        <v>0</v>
      </c>
      <c r="BL316" s="17" t="s">
        <v>157</v>
      </c>
      <c r="BM316" s="248" t="s">
        <v>913</v>
      </c>
    </row>
    <row r="317" spans="1:65" s="2" customFormat="1" ht="21.75" customHeight="1">
      <c r="A317" s="38"/>
      <c r="B317" s="39"/>
      <c r="C317" s="236" t="s">
        <v>413</v>
      </c>
      <c r="D317" s="236" t="s">
        <v>153</v>
      </c>
      <c r="E317" s="237" t="s">
        <v>626</v>
      </c>
      <c r="F317" s="238" t="s">
        <v>627</v>
      </c>
      <c r="G317" s="239" t="s">
        <v>268</v>
      </c>
      <c r="H317" s="240">
        <v>0</v>
      </c>
      <c r="I317" s="241"/>
      <c r="J317" s="242">
        <f>ROUND(I317*H317,2)</f>
        <v>0</v>
      </c>
      <c r="K317" s="243"/>
      <c r="L317" s="44"/>
      <c r="M317" s="244" t="s">
        <v>1</v>
      </c>
      <c r="N317" s="245" t="s">
        <v>45</v>
      </c>
      <c r="O317" s="91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157</v>
      </c>
      <c r="AT317" s="248" t="s">
        <v>153</v>
      </c>
      <c r="AU317" s="248" t="s">
        <v>158</v>
      </c>
      <c r="AY317" s="17" t="s">
        <v>150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158</v>
      </c>
      <c r="BK317" s="249">
        <f>ROUND(I317*H317,2)</f>
        <v>0</v>
      </c>
      <c r="BL317" s="17" t="s">
        <v>157</v>
      </c>
      <c r="BM317" s="248" t="s">
        <v>914</v>
      </c>
    </row>
    <row r="318" spans="1:65" s="2" customFormat="1" ht="16.5" customHeight="1">
      <c r="A318" s="38"/>
      <c r="B318" s="39"/>
      <c r="C318" s="236" t="s">
        <v>418</v>
      </c>
      <c r="D318" s="236" t="s">
        <v>153</v>
      </c>
      <c r="E318" s="237" t="s">
        <v>630</v>
      </c>
      <c r="F318" s="238" t="s">
        <v>631</v>
      </c>
      <c r="G318" s="239" t="s">
        <v>268</v>
      </c>
      <c r="H318" s="240">
        <v>1</v>
      </c>
      <c r="I318" s="241"/>
      <c r="J318" s="242">
        <f>ROUND(I318*H318,2)</f>
        <v>0</v>
      </c>
      <c r="K318" s="243"/>
      <c r="L318" s="44"/>
      <c r="M318" s="244" t="s">
        <v>1</v>
      </c>
      <c r="N318" s="245" t="s">
        <v>45</v>
      </c>
      <c r="O318" s="91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157</v>
      </c>
      <c r="AT318" s="248" t="s">
        <v>153</v>
      </c>
      <c r="AU318" s="248" t="s">
        <v>158</v>
      </c>
      <c r="AY318" s="17" t="s">
        <v>150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158</v>
      </c>
      <c r="BK318" s="249">
        <f>ROUND(I318*H318,2)</f>
        <v>0</v>
      </c>
      <c r="BL318" s="17" t="s">
        <v>157</v>
      </c>
      <c r="BM318" s="248" t="s">
        <v>915</v>
      </c>
    </row>
    <row r="319" spans="1:65" s="2" customFormat="1" ht="16.5" customHeight="1">
      <c r="A319" s="38"/>
      <c r="B319" s="39"/>
      <c r="C319" s="236" t="s">
        <v>617</v>
      </c>
      <c r="D319" s="236" t="s">
        <v>153</v>
      </c>
      <c r="E319" s="237" t="s">
        <v>634</v>
      </c>
      <c r="F319" s="238" t="s">
        <v>916</v>
      </c>
      <c r="G319" s="239" t="s">
        <v>169</v>
      </c>
      <c r="H319" s="240">
        <v>16.73</v>
      </c>
      <c r="I319" s="241"/>
      <c r="J319" s="242">
        <f>ROUND(I319*H319,2)</f>
        <v>0</v>
      </c>
      <c r="K319" s="243"/>
      <c r="L319" s="44"/>
      <c r="M319" s="244" t="s">
        <v>1</v>
      </c>
      <c r="N319" s="245" t="s">
        <v>45</v>
      </c>
      <c r="O319" s="91"/>
      <c r="P319" s="246">
        <f>O319*H319</f>
        <v>0</v>
      </c>
      <c r="Q319" s="246">
        <v>0</v>
      </c>
      <c r="R319" s="246">
        <f>Q319*H319</f>
        <v>0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157</v>
      </c>
      <c r="AT319" s="248" t="s">
        <v>153</v>
      </c>
      <c r="AU319" s="248" t="s">
        <v>158</v>
      </c>
      <c r="AY319" s="17" t="s">
        <v>150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158</v>
      </c>
      <c r="BK319" s="249">
        <f>ROUND(I319*H319,2)</f>
        <v>0</v>
      </c>
      <c r="BL319" s="17" t="s">
        <v>157</v>
      </c>
      <c r="BM319" s="248" t="s">
        <v>917</v>
      </c>
    </row>
    <row r="320" spans="1:63" s="12" customFormat="1" ht="22.8" customHeight="1">
      <c r="A320" s="12"/>
      <c r="B320" s="220"/>
      <c r="C320" s="221"/>
      <c r="D320" s="222" t="s">
        <v>78</v>
      </c>
      <c r="E320" s="234" t="s">
        <v>327</v>
      </c>
      <c r="F320" s="234" t="s">
        <v>328</v>
      </c>
      <c r="G320" s="221"/>
      <c r="H320" s="221"/>
      <c r="I320" s="224"/>
      <c r="J320" s="235">
        <f>BK320</f>
        <v>0</v>
      </c>
      <c r="K320" s="221"/>
      <c r="L320" s="226"/>
      <c r="M320" s="227"/>
      <c r="N320" s="228"/>
      <c r="O320" s="228"/>
      <c r="P320" s="229">
        <f>SUM(P321:P328)</f>
        <v>0</v>
      </c>
      <c r="Q320" s="228"/>
      <c r="R320" s="229">
        <f>SUM(R321:R328)</f>
        <v>0</v>
      </c>
      <c r="S320" s="228"/>
      <c r="T320" s="230">
        <f>SUM(T321:T328)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31" t="s">
        <v>87</v>
      </c>
      <c r="AT320" s="232" t="s">
        <v>78</v>
      </c>
      <c r="AU320" s="232" t="s">
        <v>87</v>
      </c>
      <c r="AY320" s="231" t="s">
        <v>150</v>
      </c>
      <c r="BK320" s="233">
        <f>SUM(BK321:BK328)</f>
        <v>0</v>
      </c>
    </row>
    <row r="321" spans="1:65" s="2" customFormat="1" ht="21.75" customHeight="1">
      <c r="A321" s="38"/>
      <c r="B321" s="39"/>
      <c r="C321" s="236" t="s">
        <v>621</v>
      </c>
      <c r="D321" s="236" t="s">
        <v>153</v>
      </c>
      <c r="E321" s="237" t="s">
        <v>330</v>
      </c>
      <c r="F321" s="238" t="s">
        <v>331</v>
      </c>
      <c r="G321" s="239" t="s">
        <v>332</v>
      </c>
      <c r="H321" s="240">
        <v>6.894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45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157</v>
      </c>
      <c r="AT321" s="248" t="s">
        <v>153</v>
      </c>
      <c r="AU321" s="248" t="s">
        <v>158</v>
      </c>
      <c r="AY321" s="17" t="s">
        <v>150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158</v>
      </c>
      <c r="BK321" s="249">
        <f>ROUND(I321*H321,2)</f>
        <v>0</v>
      </c>
      <c r="BL321" s="17" t="s">
        <v>157</v>
      </c>
      <c r="BM321" s="248" t="s">
        <v>918</v>
      </c>
    </row>
    <row r="322" spans="1:65" s="2" customFormat="1" ht="21.75" customHeight="1">
      <c r="A322" s="38"/>
      <c r="B322" s="39"/>
      <c r="C322" s="236" t="s">
        <v>625</v>
      </c>
      <c r="D322" s="236" t="s">
        <v>153</v>
      </c>
      <c r="E322" s="237" t="s">
        <v>335</v>
      </c>
      <c r="F322" s="238" t="s">
        <v>336</v>
      </c>
      <c r="G322" s="239" t="s">
        <v>332</v>
      </c>
      <c r="H322" s="240">
        <v>6.894</v>
      </c>
      <c r="I322" s="241"/>
      <c r="J322" s="242">
        <f>ROUND(I322*H322,2)</f>
        <v>0</v>
      </c>
      <c r="K322" s="243"/>
      <c r="L322" s="44"/>
      <c r="M322" s="244" t="s">
        <v>1</v>
      </c>
      <c r="N322" s="245" t="s">
        <v>45</v>
      </c>
      <c r="O322" s="91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8" t="s">
        <v>157</v>
      </c>
      <c r="AT322" s="248" t="s">
        <v>153</v>
      </c>
      <c r="AU322" s="248" t="s">
        <v>158</v>
      </c>
      <c r="AY322" s="17" t="s">
        <v>150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158</v>
      </c>
      <c r="BK322" s="249">
        <f>ROUND(I322*H322,2)</f>
        <v>0</v>
      </c>
      <c r="BL322" s="17" t="s">
        <v>157</v>
      </c>
      <c r="BM322" s="248" t="s">
        <v>919</v>
      </c>
    </row>
    <row r="323" spans="1:65" s="2" customFormat="1" ht="21.75" customHeight="1">
      <c r="A323" s="38"/>
      <c r="B323" s="39"/>
      <c r="C323" s="236" t="s">
        <v>629</v>
      </c>
      <c r="D323" s="236" t="s">
        <v>153</v>
      </c>
      <c r="E323" s="237" t="s">
        <v>339</v>
      </c>
      <c r="F323" s="238" t="s">
        <v>340</v>
      </c>
      <c r="G323" s="239" t="s">
        <v>332</v>
      </c>
      <c r="H323" s="240">
        <v>34.47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45</v>
      </c>
      <c r="O323" s="91"/>
      <c r="P323" s="246">
        <f>O323*H323</f>
        <v>0</v>
      </c>
      <c r="Q323" s="246">
        <v>0</v>
      </c>
      <c r="R323" s="246">
        <f>Q323*H323</f>
        <v>0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157</v>
      </c>
      <c r="AT323" s="248" t="s">
        <v>153</v>
      </c>
      <c r="AU323" s="248" t="s">
        <v>158</v>
      </c>
      <c r="AY323" s="17" t="s">
        <v>150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158</v>
      </c>
      <c r="BK323" s="249">
        <f>ROUND(I323*H323,2)</f>
        <v>0</v>
      </c>
      <c r="BL323" s="17" t="s">
        <v>157</v>
      </c>
      <c r="BM323" s="248" t="s">
        <v>920</v>
      </c>
    </row>
    <row r="324" spans="1:51" s="14" customFormat="1" ht="12">
      <c r="A324" s="14"/>
      <c r="B324" s="261"/>
      <c r="C324" s="262"/>
      <c r="D324" s="252" t="s">
        <v>160</v>
      </c>
      <c r="E324" s="262"/>
      <c r="F324" s="264" t="s">
        <v>921</v>
      </c>
      <c r="G324" s="262"/>
      <c r="H324" s="265">
        <v>34.47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1" t="s">
        <v>160</v>
      </c>
      <c r="AU324" s="271" t="s">
        <v>158</v>
      </c>
      <c r="AV324" s="14" t="s">
        <v>158</v>
      </c>
      <c r="AW324" s="14" t="s">
        <v>4</v>
      </c>
      <c r="AX324" s="14" t="s">
        <v>87</v>
      </c>
      <c r="AY324" s="271" t="s">
        <v>150</v>
      </c>
    </row>
    <row r="325" spans="1:65" s="2" customFormat="1" ht="21.75" customHeight="1">
      <c r="A325" s="38"/>
      <c r="B325" s="39"/>
      <c r="C325" s="236" t="s">
        <v>633</v>
      </c>
      <c r="D325" s="236" t="s">
        <v>153</v>
      </c>
      <c r="E325" s="237" t="s">
        <v>344</v>
      </c>
      <c r="F325" s="238" t="s">
        <v>345</v>
      </c>
      <c r="G325" s="239" t="s">
        <v>332</v>
      </c>
      <c r="H325" s="240">
        <v>6</v>
      </c>
      <c r="I325" s="241"/>
      <c r="J325" s="242">
        <f>ROUND(I325*H325,2)</f>
        <v>0</v>
      </c>
      <c r="K325" s="243"/>
      <c r="L325" s="44"/>
      <c r="M325" s="244" t="s">
        <v>1</v>
      </c>
      <c r="N325" s="245" t="s">
        <v>45</v>
      </c>
      <c r="O325" s="91"/>
      <c r="P325" s="246">
        <f>O325*H325</f>
        <v>0</v>
      </c>
      <c r="Q325" s="246">
        <v>0</v>
      </c>
      <c r="R325" s="246">
        <f>Q325*H325</f>
        <v>0</v>
      </c>
      <c r="S325" s="246">
        <v>0</v>
      </c>
      <c r="T325" s="24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8" t="s">
        <v>157</v>
      </c>
      <c r="AT325" s="248" t="s">
        <v>153</v>
      </c>
      <c r="AU325" s="248" t="s">
        <v>158</v>
      </c>
      <c r="AY325" s="17" t="s">
        <v>150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17" t="s">
        <v>158</v>
      </c>
      <c r="BK325" s="249">
        <f>ROUND(I325*H325,2)</f>
        <v>0</v>
      </c>
      <c r="BL325" s="17" t="s">
        <v>157</v>
      </c>
      <c r="BM325" s="248" t="s">
        <v>922</v>
      </c>
    </row>
    <row r="326" spans="1:65" s="2" customFormat="1" ht="21.75" customHeight="1">
      <c r="A326" s="38"/>
      <c r="B326" s="39"/>
      <c r="C326" s="236" t="s">
        <v>637</v>
      </c>
      <c r="D326" s="236" t="s">
        <v>153</v>
      </c>
      <c r="E326" s="237" t="s">
        <v>348</v>
      </c>
      <c r="F326" s="238" t="s">
        <v>349</v>
      </c>
      <c r="G326" s="239" t="s">
        <v>332</v>
      </c>
      <c r="H326" s="240">
        <v>0.3</v>
      </c>
      <c r="I326" s="241"/>
      <c r="J326" s="242">
        <f>ROUND(I326*H326,2)</f>
        <v>0</v>
      </c>
      <c r="K326" s="243"/>
      <c r="L326" s="44"/>
      <c r="M326" s="244" t="s">
        <v>1</v>
      </c>
      <c r="N326" s="245" t="s">
        <v>45</v>
      </c>
      <c r="O326" s="91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8" t="s">
        <v>157</v>
      </c>
      <c r="AT326" s="248" t="s">
        <v>153</v>
      </c>
      <c r="AU326" s="248" t="s">
        <v>158</v>
      </c>
      <c r="AY326" s="17" t="s">
        <v>150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158</v>
      </c>
      <c r="BK326" s="249">
        <f>ROUND(I326*H326,2)</f>
        <v>0</v>
      </c>
      <c r="BL326" s="17" t="s">
        <v>157</v>
      </c>
      <c r="BM326" s="248" t="s">
        <v>923</v>
      </c>
    </row>
    <row r="327" spans="1:65" s="2" customFormat="1" ht="21.75" customHeight="1">
      <c r="A327" s="38"/>
      <c r="B327" s="39"/>
      <c r="C327" s="236" t="s">
        <v>641</v>
      </c>
      <c r="D327" s="236" t="s">
        <v>153</v>
      </c>
      <c r="E327" s="237" t="s">
        <v>352</v>
      </c>
      <c r="F327" s="238" t="s">
        <v>353</v>
      </c>
      <c r="G327" s="239" t="s">
        <v>332</v>
      </c>
      <c r="H327" s="240">
        <v>0.594</v>
      </c>
      <c r="I327" s="241"/>
      <c r="J327" s="242">
        <f>ROUND(I327*H327,2)</f>
        <v>0</v>
      </c>
      <c r="K327" s="243"/>
      <c r="L327" s="44"/>
      <c r="M327" s="244" t="s">
        <v>1</v>
      </c>
      <c r="N327" s="245" t="s">
        <v>45</v>
      </c>
      <c r="O327" s="91"/>
      <c r="P327" s="246">
        <f>O327*H327</f>
        <v>0</v>
      </c>
      <c r="Q327" s="246">
        <v>0</v>
      </c>
      <c r="R327" s="246">
        <f>Q327*H327</f>
        <v>0</v>
      </c>
      <c r="S327" s="246">
        <v>0</v>
      </c>
      <c r="T327" s="24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8" t="s">
        <v>157</v>
      </c>
      <c r="AT327" s="248" t="s">
        <v>153</v>
      </c>
      <c r="AU327" s="248" t="s">
        <v>158</v>
      </c>
      <c r="AY327" s="17" t="s">
        <v>150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17" t="s">
        <v>158</v>
      </c>
      <c r="BK327" s="249">
        <f>ROUND(I327*H327,2)</f>
        <v>0</v>
      </c>
      <c r="BL327" s="17" t="s">
        <v>157</v>
      </c>
      <c r="BM327" s="248" t="s">
        <v>924</v>
      </c>
    </row>
    <row r="328" spans="1:51" s="14" customFormat="1" ht="12">
      <c r="A328" s="14"/>
      <c r="B328" s="261"/>
      <c r="C328" s="262"/>
      <c r="D328" s="252" t="s">
        <v>160</v>
      </c>
      <c r="E328" s="263" t="s">
        <v>1</v>
      </c>
      <c r="F328" s="264" t="s">
        <v>925</v>
      </c>
      <c r="G328" s="262"/>
      <c r="H328" s="265">
        <v>0.594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1" t="s">
        <v>160</v>
      </c>
      <c r="AU328" s="271" t="s">
        <v>158</v>
      </c>
      <c r="AV328" s="14" t="s">
        <v>158</v>
      </c>
      <c r="AW328" s="14" t="s">
        <v>35</v>
      </c>
      <c r="AX328" s="14" t="s">
        <v>87</v>
      </c>
      <c r="AY328" s="271" t="s">
        <v>150</v>
      </c>
    </row>
    <row r="329" spans="1:63" s="12" customFormat="1" ht="22.8" customHeight="1">
      <c r="A329" s="12"/>
      <c r="B329" s="220"/>
      <c r="C329" s="221"/>
      <c r="D329" s="222" t="s">
        <v>78</v>
      </c>
      <c r="E329" s="234" t="s">
        <v>356</v>
      </c>
      <c r="F329" s="234" t="s">
        <v>357</v>
      </c>
      <c r="G329" s="221"/>
      <c r="H329" s="221"/>
      <c r="I329" s="224"/>
      <c r="J329" s="235">
        <f>BK329</f>
        <v>0</v>
      </c>
      <c r="K329" s="221"/>
      <c r="L329" s="226"/>
      <c r="M329" s="227"/>
      <c r="N329" s="228"/>
      <c r="O329" s="228"/>
      <c r="P329" s="229">
        <f>P330</f>
        <v>0</v>
      </c>
      <c r="Q329" s="228"/>
      <c r="R329" s="229">
        <f>R330</f>
        <v>0</v>
      </c>
      <c r="S329" s="228"/>
      <c r="T329" s="230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1" t="s">
        <v>87</v>
      </c>
      <c r="AT329" s="232" t="s">
        <v>78</v>
      </c>
      <c r="AU329" s="232" t="s">
        <v>87</v>
      </c>
      <c r="AY329" s="231" t="s">
        <v>150</v>
      </c>
      <c r="BK329" s="233">
        <f>BK330</f>
        <v>0</v>
      </c>
    </row>
    <row r="330" spans="1:65" s="2" customFormat="1" ht="16.5" customHeight="1">
      <c r="A330" s="38"/>
      <c r="B330" s="39"/>
      <c r="C330" s="236" t="s">
        <v>644</v>
      </c>
      <c r="D330" s="236" t="s">
        <v>153</v>
      </c>
      <c r="E330" s="237" t="s">
        <v>359</v>
      </c>
      <c r="F330" s="238" t="s">
        <v>360</v>
      </c>
      <c r="G330" s="239" t="s">
        <v>332</v>
      </c>
      <c r="H330" s="240">
        <v>12.828</v>
      </c>
      <c r="I330" s="241"/>
      <c r="J330" s="242">
        <f>ROUND(I330*H330,2)</f>
        <v>0</v>
      </c>
      <c r="K330" s="243"/>
      <c r="L330" s="44"/>
      <c r="M330" s="244" t="s">
        <v>1</v>
      </c>
      <c r="N330" s="245" t="s">
        <v>45</v>
      </c>
      <c r="O330" s="91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8" t="s">
        <v>157</v>
      </c>
      <c r="AT330" s="248" t="s">
        <v>153</v>
      </c>
      <c r="AU330" s="248" t="s">
        <v>158</v>
      </c>
      <c r="AY330" s="17" t="s">
        <v>150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158</v>
      </c>
      <c r="BK330" s="249">
        <f>ROUND(I330*H330,2)</f>
        <v>0</v>
      </c>
      <c r="BL330" s="17" t="s">
        <v>157</v>
      </c>
      <c r="BM330" s="248" t="s">
        <v>926</v>
      </c>
    </row>
    <row r="331" spans="1:63" s="12" customFormat="1" ht="25.9" customHeight="1">
      <c r="A331" s="12"/>
      <c r="B331" s="220"/>
      <c r="C331" s="221"/>
      <c r="D331" s="222" t="s">
        <v>78</v>
      </c>
      <c r="E331" s="223" t="s">
        <v>362</v>
      </c>
      <c r="F331" s="223" t="s">
        <v>363</v>
      </c>
      <c r="G331" s="221"/>
      <c r="H331" s="221"/>
      <c r="I331" s="224"/>
      <c r="J331" s="225">
        <f>BK331</f>
        <v>0</v>
      </c>
      <c r="K331" s="221"/>
      <c r="L331" s="226"/>
      <c r="M331" s="227"/>
      <c r="N331" s="228"/>
      <c r="O331" s="228"/>
      <c r="P331" s="229">
        <f>P332+P338+P342+P383+P393+P417</f>
        <v>0</v>
      </c>
      <c r="Q331" s="228"/>
      <c r="R331" s="229">
        <f>R332+R338+R342+R383+R393+R417</f>
        <v>1.8255123100000001</v>
      </c>
      <c r="S331" s="228"/>
      <c r="T331" s="230">
        <f>T332+T338+T342+T383+T393+T417</f>
        <v>0.43002243999999995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31" t="s">
        <v>158</v>
      </c>
      <c r="AT331" s="232" t="s">
        <v>78</v>
      </c>
      <c r="AU331" s="232" t="s">
        <v>79</v>
      </c>
      <c r="AY331" s="231" t="s">
        <v>150</v>
      </c>
      <c r="BK331" s="233">
        <f>BK332+BK338+BK342+BK383+BK393+BK417</f>
        <v>0</v>
      </c>
    </row>
    <row r="332" spans="1:63" s="12" customFormat="1" ht="22.8" customHeight="1">
      <c r="A332" s="12"/>
      <c r="B332" s="220"/>
      <c r="C332" s="221"/>
      <c r="D332" s="222" t="s">
        <v>78</v>
      </c>
      <c r="E332" s="234" t="s">
        <v>660</v>
      </c>
      <c r="F332" s="234" t="s">
        <v>661</v>
      </c>
      <c r="G332" s="221"/>
      <c r="H332" s="221"/>
      <c r="I332" s="224"/>
      <c r="J332" s="235">
        <f>BK332</f>
        <v>0</v>
      </c>
      <c r="K332" s="221"/>
      <c r="L332" s="226"/>
      <c r="M332" s="227"/>
      <c r="N332" s="228"/>
      <c r="O332" s="228"/>
      <c r="P332" s="229">
        <f>SUM(P333:P337)</f>
        <v>0</v>
      </c>
      <c r="Q332" s="228"/>
      <c r="R332" s="229">
        <f>SUM(R333:R337)</f>
        <v>0</v>
      </c>
      <c r="S332" s="228"/>
      <c r="T332" s="230">
        <f>SUM(T333:T337)</f>
        <v>0.19621000000000002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31" t="s">
        <v>158</v>
      </c>
      <c r="AT332" s="232" t="s">
        <v>78</v>
      </c>
      <c r="AU332" s="232" t="s">
        <v>87</v>
      </c>
      <c r="AY332" s="231" t="s">
        <v>150</v>
      </c>
      <c r="BK332" s="233">
        <f>SUM(BK333:BK337)</f>
        <v>0</v>
      </c>
    </row>
    <row r="333" spans="1:65" s="2" customFormat="1" ht="16.5" customHeight="1">
      <c r="A333" s="38"/>
      <c r="B333" s="39"/>
      <c r="C333" s="236" t="s">
        <v>646</v>
      </c>
      <c r="D333" s="236" t="s">
        <v>153</v>
      </c>
      <c r="E333" s="237" t="s">
        <v>663</v>
      </c>
      <c r="F333" s="238" t="s">
        <v>664</v>
      </c>
      <c r="G333" s="239" t="s">
        <v>268</v>
      </c>
      <c r="H333" s="240">
        <v>1</v>
      </c>
      <c r="I333" s="241"/>
      <c r="J333" s="242">
        <f>ROUND(I333*H333,2)</f>
        <v>0</v>
      </c>
      <c r="K333" s="243"/>
      <c r="L333" s="44"/>
      <c r="M333" s="244" t="s">
        <v>1</v>
      </c>
      <c r="N333" s="245" t="s">
        <v>45</v>
      </c>
      <c r="O333" s="91"/>
      <c r="P333" s="246">
        <f>O333*H333</f>
        <v>0</v>
      </c>
      <c r="Q333" s="246">
        <v>0</v>
      </c>
      <c r="R333" s="246">
        <f>Q333*H333</f>
        <v>0</v>
      </c>
      <c r="S333" s="246">
        <v>0.01933</v>
      </c>
      <c r="T333" s="247">
        <f>S333*H333</f>
        <v>0.01933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273</v>
      </c>
      <c r="AT333" s="248" t="s">
        <v>153</v>
      </c>
      <c r="AU333" s="248" t="s">
        <v>158</v>
      </c>
      <c r="AY333" s="17" t="s">
        <v>150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158</v>
      </c>
      <c r="BK333" s="249">
        <f>ROUND(I333*H333,2)</f>
        <v>0</v>
      </c>
      <c r="BL333" s="17" t="s">
        <v>273</v>
      </c>
      <c r="BM333" s="248" t="s">
        <v>927</v>
      </c>
    </row>
    <row r="334" spans="1:65" s="2" customFormat="1" ht="16.5" customHeight="1">
      <c r="A334" s="38"/>
      <c r="B334" s="39"/>
      <c r="C334" s="236" t="s">
        <v>648</v>
      </c>
      <c r="D334" s="236" t="s">
        <v>153</v>
      </c>
      <c r="E334" s="237" t="s">
        <v>928</v>
      </c>
      <c r="F334" s="238" t="s">
        <v>929</v>
      </c>
      <c r="G334" s="239" t="s">
        <v>268</v>
      </c>
      <c r="H334" s="240">
        <v>1</v>
      </c>
      <c r="I334" s="241"/>
      <c r="J334" s="242">
        <f>ROUND(I334*H334,2)</f>
        <v>0</v>
      </c>
      <c r="K334" s="243"/>
      <c r="L334" s="44"/>
      <c r="M334" s="244" t="s">
        <v>1</v>
      </c>
      <c r="N334" s="245" t="s">
        <v>45</v>
      </c>
      <c r="O334" s="91"/>
      <c r="P334" s="246">
        <f>O334*H334</f>
        <v>0</v>
      </c>
      <c r="Q334" s="246">
        <v>0</v>
      </c>
      <c r="R334" s="246">
        <f>Q334*H334</f>
        <v>0</v>
      </c>
      <c r="S334" s="246">
        <v>0.01946</v>
      </c>
      <c r="T334" s="247">
        <f>S334*H334</f>
        <v>0.01946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273</v>
      </c>
      <c r="AT334" s="248" t="s">
        <v>153</v>
      </c>
      <c r="AU334" s="248" t="s">
        <v>158</v>
      </c>
      <c r="AY334" s="17" t="s">
        <v>150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158</v>
      </c>
      <c r="BK334" s="249">
        <f>ROUND(I334*H334,2)</f>
        <v>0</v>
      </c>
      <c r="BL334" s="17" t="s">
        <v>273</v>
      </c>
      <c r="BM334" s="248" t="s">
        <v>930</v>
      </c>
    </row>
    <row r="335" spans="1:65" s="2" customFormat="1" ht="16.5" customHeight="1">
      <c r="A335" s="38"/>
      <c r="B335" s="39"/>
      <c r="C335" s="236" t="s">
        <v>651</v>
      </c>
      <c r="D335" s="236" t="s">
        <v>153</v>
      </c>
      <c r="E335" s="237" t="s">
        <v>931</v>
      </c>
      <c r="F335" s="238" t="s">
        <v>932</v>
      </c>
      <c r="G335" s="239" t="s">
        <v>268</v>
      </c>
      <c r="H335" s="240">
        <v>1</v>
      </c>
      <c r="I335" s="241"/>
      <c r="J335" s="242">
        <f>ROUND(I335*H335,2)</f>
        <v>0</v>
      </c>
      <c r="K335" s="243"/>
      <c r="L335" s="44"/>
      <c r="M335" s="244" t="s">
        <v>1</v>
      </c>
      <c r="N335" s="245" t="s">
        <v>45</v>
      </c>
      <c r="O335" s="91"/>
      <c r="P335" s="246">
        <f>O335*H335</f>
        <v>0</v>
      </c>
      <c r="Q335" s="246">
        <v>0</v>
      </c>
      <c r="R335" s="246">
        <f>Q335*H335</f>
        <v>0</v>
      </c>
      <c r="S335" s="246">
        <v>0.155</v>
      </c>
      <c r="T335" s="247">
        <f>S335*H335</f>
        <v>0.155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8" t="s">
        <v>273</v>
      </c>
      <c r="AT335" s="248" t="s">
        <v>153</v>
      </c>
      <c r="AU335" s="248" t="s">
        <v>158</v>
      </c>
      <c r="AY335" s="17" t="s">
        <v>150</v>
      </c>
      <c r="BE335" s="249">
        <f>IF(N335="základní",J335,0)</f>
        <v>0</v>
      </c>
      <c r="BF335" s="249">
        <f>IF(N335="snížená",J335,0)</f>
        <v>0</v>
      </c>
      <c r="BG335" s="249">
        <f>IF(N335="zákl. přenesená",J335,0)</f>
        <v>0</v>
      </c>
      <c r="BH335" s="249">
        <f>IF(N335="sníž. přenesená",J335,0)</f>
        <v>0</v>
      </c>
      <c r="BI335" s="249">
        <f>IF(N335="nulová",J335,0)</f>
        <v>0</v>
      </c>
      <c r="BJ335" s="17" t="s">
        <v>158</v>
      </c>
      <c r="BK335" s="249">
        <f>ROUND(I335*H335,2)</f>
        <v>0</v>
      </c>
      <c r="BL335" s="17" t="s">
        <v>273</v>
      </c>
      <c r="BM335" s="248" t="s">
        <v>933</v>
      </c>
    </row>
    <row r="336" spans="1:65" s="2" customFormat="1" ht="16.5" customHeight="1">
      <c r="A336" s="38"/>
      <c r="B336" s="39"/>
      <c r="C336" s="236" t="s">
        <v>653</v>
      </c>
      <c r="D336" s="236" t="s">
        <v>153</v>
      </c>
      <c r="E336" s="237" t="s">
        <v>934</v>
      </c>
      <c r="F336" s="238" t="s">
        <v>935</v>
      </c>
      <c r="G336" s="239" t="s">
        <v>268</v>
      </c>
      <c r="H336" s="240">
        <v>1</v>
      </c>
      <c r="I336" s="241"/>
      <c r="J336" s="242">
        <f>ROUND(I336*H336,2)</f>
        <v>0</v>
      </c>
      <c r="K336" s="243"/>
      <c r="L336" s="44"/>
      <c r="M336" s="244" t="s">
        <v>1</v>
      </c>
      <c r="N336" s="245" t="s">
        <v>45</v>
      </c>
      <c r="O336" s="91"/>
      <c r="P336" s="246">
        <f>O336*H336</f>
        <v>0</v>
      </c>
      <c r="Q336" s="246">
        <v>0</v>
      </c>
      <c r="R336" s="246">
        <f>Q336*H336</f>
        <v>0</v>
      </c>
      <c r="S336" s="246">
        <v>0.00156</v>
      </c>
      <c r="T336" s="247">
        <f>S336*H336</f>
        <v>0.00156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8" t="s">
        <v>273</v>
      </c>
      <c r="AT336" s="248" t="s">
        <v>153</v>
      </c>
      <c r="AU336" s="248" t="s">
        <v>158</v>
      </c>
      <c r="AY336" s="17" t="s">
        <v>150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7" t="s">
        <v>158</v>
      </c>
      <c r="BK336" s="249">
        <f>ROUND(I336*H336,2)</f>
        <v>0</v>
      </c>
      <c r="BL336" s="17" t="s">
        <v>273</v>
      </c>
      <c r="BM336" s="248" t="s">
        <v>936</v>
      </c>
    </row>
    <row r="337" spans="1:65" s="2" customFormat="1" ht="16.5" customHeight="1">
      <c r="A337" s="38"/>
      <c r="B337" s="39"/>
      <c r="C337" s="236" t="s">
        <v>655</v>
      </c>
      <c r="D337" s="236" t="s">
        <v>153</v>
      </c>
      <c r="E337" s="237" t="s">
        <v>937</v>
      </c>
      <c r="F337" s="238" t="s">
        <v>938</v>
      </c>
      <c r="G337" s="239" t="s">
        <v>156</v>
      </c>
      <c r="H337" s="240">
        <v>1</v>
      </c>
      <c r="I337" s="241"/>
      <c r="J337" s="242">
        <f>ROUND(I337*H337,2)</f>
        <v>0</v>
      </c>
      <c r="K337" s="243"/>
      <c r="L337" s="44"/>
      <c r="M337" s="244" t="s">
        <v>1</v>
      </c>
      <c r="N337" s="245" t="s">
        <v>45</v>
      </c>
      <c r="O337" s="91"/>
      <c r="P337" s="246">
        <f>O337*H337</f>
        <v>0</v>
      </c>
      <c r="Q337" s="246">
        <v>0</v>
      </c>
      <c r="R337" s="246">
        <f>Q337*H337</f>
        <v>0</v>
      </c>
      <c r="S337" s="246">
        <v>0.00086</v>
      </c>
      <c r="T337" s="247">
        <f>S337*H337</f>
        <v>0.00086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8" t="s">
        <v>273</v>
      </c>
      <c r="AT337" s="248" t="s">
        <v>153</v>
      </c>
      <c r="AU337" s="248" t="s">
        <v>158</v>
      </c>
      <c r="AY337" s="17" t="s">
        <v>150</v>
      </c>
      <c r="BE337" s="249">
        <f>IF(N337="základní",J337,0)</f>
        <v>0</v>
      </c>
      <c r="BF337" s="249">
        <f>IF(N337="snížená",J337,0)</f>
        <v>0</v>
      </c>
      <c r="BG337" s="249">
        <f>IF(N337="zákl. přenesená",J337,0)</f>
        <v>0</v>
      </c>
      <c r="BH337" s="249">
        <f>IF(N337="sníž. přenesená",J337,0)</f>
        <v>0</v>
      </c>
      <c r="BI337" s="249">
        <f>IF(N337="nulová",J337,0)</f>
        <v>0</v>
      </c>
      <c r="BJ337" s="17" t="s">
        <v>158</v>
      </c>
      <c r="BK337" s="249">
        <f>ROUND(I337*H337,2)</f>
        <v>0</v>
      </c>
      <c r="BL337" s="17" t="s">
        <v>273</v>
      </c>
      <c r="BM337" s="248" t="s">
        <v>939</v>
      </c>
    </row>
    <row r="338" spans="1:63" s="12" customFormat="1" ht="22.8" customHeight="1">
      <c r="A338" s="12"/>
      <c r="B338" s="220"/>
      <c r="C338" s="221"/>
      <c r="D338" s="222" t="s">
        <v>78</v>
      </c>
      <c r="E338" s="234" t="s">
        <v>364</v>
      </c>
      <c r="F338" s="234" t="s">
        <v>365</v>
      </c>
      <c r="G338" s="221"/>
      <c r="H338" s="221"/>
      <c r="I338" s="224"/>
      <c r="J338" s="235">
        <f>BK338</f>
        <v>0</v>
      </c>
      <c r="K338" s="221"/>
      <c r="L338" s="226"/>
      <c r="M338" s="227"/>
      <c r="N338" s="228"/>
      <c r="O338" s="228"/>
      <c r="P338" s="229">
        <f>SUM(P339:P341)</f>
        <v>0</v>
      </c>
      <c r="Q338" s="228"/>
      <c r="R338" s="229">
        <f>SUM(R339:R341)</f>
        <v>0</v>
      </c>
      <c r="S338" s="228"/>
      <c r="T338" s="230">
        <f>SUM(T339:T341)</f>
        <v>0.07438199999999999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31" t="s">
        <v>158</v>
      </c>
      <c r="AT338" s="232" t="s">
        <v>78</v>
      </c>
      <c r="AU338" s="232" t="s">
        <v>87</v>
      </c>
      <c r="AY338" s="231" t="s">
        <v>150</v>
      </c>
      <c r="BK338" s="233">
        <f>SUM(BK339:BK341)</f>
        <v>0</v>
      </c>
    </row>
    <row r="339" spans="1:65" s="2" customFormat="1" ht="16.5" customHeight="1">
      <c r="A339" s="38"/>
      <c r="B339" s="39"/>
      <c r="C339" s="236" t="s">
        <v>658</v>
      </c>
      <c r="D339" s="236" t="s">
        <v>153</v>
      </c>
      <c r="E339" s="237" t="s">
        <v>367</v>
      </c>
      <c r="F339" s="238" t="s">
        <v>368</v>
      </c>
      <c r="G339" s="239" t="s">
        <v>169</v>
      </c>
      <c r="H339" s="240">
        <v>3.381</v>
      </c>
      <c r="I339" s="241"/>
      <c r="J339" s="242">
        <f>ROUND(I339*H339,2)</f>
        <v>0</v>
      </c>
      <c r="K339" s="243"/>
      <c r="L339" s="44"/>
      <c r="M339" s="244" t="s">
        <v>1</v>
      </c>
      <c r="N339" s="245" t="s">
        <v>45</v>
      </c>
      <c r="O339" s="91"/>
      <c r="P339" s="246">
        <f>O339*H339</f>
        <v>0</v>
      </c>
      <c r="Q339" s="246">
        <v>0</v>
      </c>
      <c r="R339" s="246">
        <f>Q339*H339</f>
        <v>0</v>
      </c>
      <c r="S339" s="246">
        <v>0.022</v>
      </c>
      <c r="T339" s="247">
        <f>S339*H339</f>
        <v>0.07438199999999999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8" t="s">
        <v>273</v>
      </c>
      <c r="AT339" s="248" t="s">
        <v>153</v>
      </c>
      <c r="AU339" s="248" t="s">
        <v>158</v>
      </c>
      <c r="AY339" s="17" t="s">
        <v>150</v>
      </c>
      <c r="BE339" s="249">
        <f>IF(N339="základní",J339,0)</f>
        <v>0</v>
      </c>
      <c r="BF339" s="249">
        <f>IF(N339="snížená",J339,0)</f>
        <v>0</v>
      </c>
      <c r="BG339" s="249">
        <f>IF(N339="zákl. přenesená",J339,0)</f>
        <v>0</v>
      </c>
      <c r="BH339" s="249">
        <f>IF(N339="sníž. přenesená",J339,0)</f>
        <v>0</v>
      </c>
      <c r="BI339" s="249">
        <f>IF(N339="nulová",J339,0)</f>
        <v>0</v>
      </c>
      <c r="BJ339" s="17" t="s">
        <v>158</v>
      </c>
      <c r="BK339" s="249">
        <f>ROUND(I339*H339,2)</f>
        <v>0</v>
      </c>
      <c r="BL339" s="17" t="s">
        <v>273</v>
      </c>
      <c r="BM339" s="248" t="s">
        <v>940</v>
      </c>
    </row>
    <row r="340" spans="1:51" s="13" customFormat="1" ht="12">
      <c r="A340" s="13"/>
      <c r="B340" s="250"/>
      <c r="C340" s="251"/>
      <c r="D340" s="252" t="s">
        <v>160</v>
      </c>
      <c r="E340" s="253" t="s">
        <v>1</v>
      </c>
      <c r="F340" s="254" t="s">
        <v>820</v>
      </c>
      <c r="G340" s="251"/>
      <c r="H340" s="253" t="s">
        <v>1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160</v>
      </c>
      <c r="AU340" s="260" t="s">
        <v>158</v>
      </c>
      <c r="AV340" s="13" t="s">
        <v>87</v>
      </c>
      <c r="AW340" s="13" t="s">
        <v>35</v>
      </c>
      <c r="AX340" s="13" t="s">
        <v>79</v>
      </c>
      <c r="AY340" s="260" t="s">
        <v>150</v>
      </c>
    </row>
    <row r="341" spans="1:51" s="14" customFormat="1" ht="12">
      <c r="A341" s="14"/>
      <c r="B341" s="261"/>
      <c r="C341" s="262"/>
      <c r="D341" s="252" t="s">
        <v>160</v>
      </c>
      <c r="E341" s="263" t="s">
        <v>1</v>
      </c>
      <c r="F341" s="264" t="s">
        <v>941</v>
      </c>
      <c r="G341" s="262"/>
      <c r="H341" s="265">
        <v>3.381</v>
      </c>
      <c r="I341" s="266"/>
      <c r="J341" s="262"/>
      <c r="K341" s="262"/>
      <c r="L341" s="267"/>
      <c r="M341" s="268"/>
      <c r="N341" s="269"/>
      <c r="O341" s="269"/>
      <c r="P341" s="269"/>
      <c r="Q341" s="269"/>
      <c r="R341" s="269"/>
      <c r="S341" s="269"/>
      <c r="T341" s="27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1" t="s">
        <v>160</v>
      </c>
      <c r="AU341" s="271" t="s">
        <v>158</v>
      </c>
      <c r="AV341" s="14" t="s">
        <v>158</v>
      </c>
      <c r="AW341" s="14" t="s">
        <v>35</v>
      </c>
      <c r="AX341" s="14" t="s">
        <v>87</v>
      </c>
      <c r="AY341" s="271" t="s">
        <v>150</v>
      </c>
    </row>
    <row r="342" spans="1:63" s="12" customFormat="1" ht="22.8" customHeight="1">
      <c r="A342" s="12"/>
      <c r="B342" s="220"/>
      <c r="C342" s="221"/>
      <c r="D342" s="222" t="s">
        <v>78</v>
      </c>
      <c r="E342" s="234" t="s">
        <v>669</v>
      </c>
      <c r="F342" s="234" t="s">
        <v>670</v>
      </c>
      <c r="G342" s="221"/>
      <c r="H342" s="221"/>
      <c r="I342" s="224"/>
      <c r="J342" s="235">
        <f>BK342</f>
        <v>0</v>
      </c>
      <c r="K342" s="221"/>
      <c r="L342" s="226"/>
      <c r="M342" s="227"/>
      <c r="N342" s="228"/>
      <c r="O342" s="228"/>
      <c r="P342" s="229">
        <f>SUM(P343:P382)</f>
        <v>0</v>
      </c>
      <c r="Q342" s="228"/>
      <c r="R342" s="229">
        <f>SUM(R343:R382)</f>
        <v>1.0606176</v>
      </c>
      <c r="S342" s="228"/>
      <c r="T342" s="230">
        <f>SUM(T343:T382)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31" t="s">
        <v>158</v>
      </c>
      <c r="AT342" s="232" t="s">
        <v>78</v>
      </c>
      <c r="AU342" s="232" t="s">
        <v>87</v>
      </c>
      <c r="AY342" s="231" t="s">
        <v>150</v>
      </c>
      <c r="BK342" s="233">
        <f>SUM(BK343:BK382)</f>
        <v>0</v>
      </c>
    </row>
    <row r="343" spans="1:65" s="2" customFormat="1" ht="16.5" customHeight="1">
      <c r="A343" s="38"/>
      <c r="B343" s="39"/>
      <c r="C343" s="236" t="s">
        <v>662</v>
      </c>
      <c r="D343" s="236" t="s">
        <v>153</v>
      </c>
      <c r="E343" s="237" t="s">
        <v>942</v>
      </c>
      <c r="F343" s="238" t="s">
        <v>673</v>
      </c>
      <c r="G343" s="239" t="s">
        <v>169</v>
      </c>
      <c r="H343" s="240">
        <v>35.46</v>
      </c>
      <c r="I343" s="241"/>
      <c r="J343" s="242">
        <f>ROUND(I343*H343,2)</f>
        <v>0</v>
      </c>
      <c r="K343" s="243"/>
      <c r="L343" s="44"/>
      <c r="M343" s="244" t="s">
        <v>1</v>
      </c>
      <c r="N343" s="245" t="s">
        <v>45</v>
      </c>
      <c r="O343" s="91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273</v>
      </c>
      <c r="AT343" s="248" t="s">
        <v>153</v>
      </c>
      <c r="AU343" s="248" t="s">
        <v>158</v>
      </c>
      <c r="AY343" s="17" t="s">
        <v>150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158</v>
      </c>
      <c r="BK343" s="249">
        <f>ROUND(I343*H343,2)</f>
        <v>0</v>
      </c>
      <c r="BL343" s="17" t="s">
        <v>273</v>
      </c>
      <c r="BM343" s="248" t="s">
        <v>943</v>
      </c>
    </row>
    <row r="344" spans="1:51" s="13" customFormat="1" ht="12">
      <c r="A344" s="13"/>
      <c r="B344" s="250"/>
      <c r="C344" s="251"/>
      <c r="D344" s="252" t="s">
        <v>160</v>
      </c>
      <c r="E344" s="253" t="s">
        <v>1</v>
      </c>
      <c r="F344" s="254" t="s">
        <v>801</v>
      </c>
      <c r="G344" s="251"/>
      <c r="H344" s="253" t="s">
        <v>1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160</v>
      </c>
      <c r="AU344" s="260" t="s">
        <v>158</v>
      </c>
      <c r="AV344" s="13" t="s">
        <v>87</v>
      </c>
      <c r="AW344" s="13" t="s">
        <v>35</v>
      </c>
      <c r="AX344" s="13" t="s">
        <v>79</v>
      </c>
      <c r="AY344" s="260" t="s">
        <v>150</v>
      </c>
    </row>
    <row r="345" spans="1:51" s="14" customFormat="1" ht="12">
      <c r="A345" s="14"/>
      <c r="B345" s="261"/>
      <c r="C345" s="262"/>
      <c r="D345" s="252" t="s">
        <v>160</v>
      </c>
      <c r="E345" s="263" t="s">
        <v>1</v>
      </c>
      <c r="F345" s="264" t="s">
        <v>822</v>
      </c>
      <c r="G345" s="262"/>
      <c r="H345" s="265">
        <v>9.23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1" t="s">
        <v>160</v>
      </c>
      <c r="AU345" s="271" t="s">
        <v>158</v>
      </c>
      <c r="AV345" s="14" t="s">
        <v>158</v>
      </c>
      <c r="AW345" s="14" t="s">
        <v>35</v>
      </c>
      <c r="AX345" s="14" t="s">
        <v>79</v>
      </c>
      <c r="AY345" s="271" t="s">
        <v>150</v>
      </c>
    </row>
    <row r="346" spans="1:51" s="13" customFormat="1" ht="12">
      <c r="A346" s="13"/>
      <c r="B346" s="250"/>
      <c r="C346" s="251"/>
      <c r="D346" s="252" t="s">
        <v>160</v>
      </c>
      <c r="E346" s="253" t="s">
        <v>1</v>
      </c>
      <c r="F346" s="254" t="s">
        <v>823</v>
      </c>
      <c r="G346" s="251"/>
      <c r="H346" s="253" t="s">
        <v>1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160</v>
      </c>
      <c r="AU346" s="260" t="s">
        <v>158</v>
      </c>
      <c r="AV346" s="13" t="s">
        <v>87</v>
      </c>
      <c r="AW346" s="13" t="s">
        <v>35</v>
      </c>
      <c r="AX346" s="13" t="s">
        <v>79</v>
      </c>
      <c r="AY346" s="260" t="s">
        <v>150</v>
      </c>
    </row>
    <row r="347" spans="1:51" s="14" customFormat="1" ht="12">
      <c r="A347" s="14"/>
      <c r="B347" s="261"/>
      <c r="C347" s="262"/>
      <c r="D347" s="252" t="s">
        <v>160</v>
      </c>
      <c r="E347" s="263" t="s">
        <v>1</v>
      </c>
      <c r="F347" s="264" t="s">
        <v>824</v>
      </c>
      <c r="G347" s="262"/>
      <c r="H347" s="265">
        <v>3.39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1" t="s">
        <v>160</v>
      </c>
      <c r="AU347" s="271" t="s">
        <v>158</v>
      </c>
      <c r="AV347" s="14" t="s">
        <v>158</v>
      </c>
      <c r="AW347" s="14" t="s">
        <v>35</v>
      </c>
      <c r="AX347" s="14" t="s">
        <v>79</v>
      </c>
      <c r="AY347" s="271" t="s">
        <v>150</v>
      </c>
    </row>
    <row r="348" spans="1:51" s="13" customFormat="1" ht="12">
      <c r="A348" s="13"/>
      <c r="B348" s="250"/>
      <c r="C348" s="251"/>
      <c r="D348" s="252" t="s">
        <v>160</v>
      </c>
      <c r="E348" s="253" t="s">
        <v>1</v>
      </c>
      <c r="F348" s="254" t="s">
        <v>825</v>
      </c>
      <c r="G348" s="251"/>
      <c r="H348" s="253" t="s">
        <v>1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160</v>
      </c>
      <c r="AU348" s="260" t="s">
        <v>158</v>
      </c>
      <c r="AV348" s="13" t="s">
        <v>87</v>
      </c>
      <c r="AW348" s="13" t="s">
        <v>35</v>
      </c>
      <c r="AX348" s="13" t="s">
        <v>79</v>
      </c>
      <c r="AY348" s="260" t="s">
        <v>150</v>
      </c>
    </row>
    <row r="349" spans="1:51" s="14" customFormat="1" ht="12">
      <c r="A349" s="14"/>
      <c r="B349" s="261"/>
      <c r="C349" s="262"/>
      <c r="D349" s="252" t="s">
        <v>160</v>
      </c>
      <c r="E349" s="263" t="s">
        <v>1</v>
      </c>
      <c r="F349" s="264" t="s">
        <v>826</v>
      </c>
      <c r="G349" s="262"/>
      <c r="H349" s="265">
        <v>1.44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160</v>
      </c>
      <c r="AU349" s="271" t="s">
        <v>158</v>
      </c>
      <c r="AV349" s="14" t="s">
        <v>158</v>
      </c>
      <c r="AW349" s="14" t="s">
        <v>35</v>
      </c>
      <c r="AX349" s="14" t="s">
        <v>79</v>
      </c>
      <c r="AY349" s="271" t="s">
        <v>150</v>
      </c>
    </row>
    <row r="350" spans="1:51" s="13" customFormat="1" ht="12">
      <c r="A350" s="13"/>
      <c r="B350" s="250"/>
      <c r="C350" s="251"/>
      <c r="D350" s="252" t="s">
        <v>160</v>
      </c>
      <c r="E350" s="253" t="s">
        <v>1</v>
      </c>
      <c r="F350" s="254" t="s">
        <v>815</v>
      </c>
      <c r="G350" s="251"/>
      <c r="H350" s="253" t="s">
        <v>1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160</v>
      </c>
      <c r="AU350" s="260" t="s">
        <v>158</v>
      </c>
      <c r="AV350" s="13" t="s">
        <v>87</v>
      </c>
      <c r="AW350" s="13" t="s">
        <v>35</v>
      </c>
      <c r="AX350" s="13" t="s">
        <v>79</v>
      </c>
      <c r="AY350" s="260" t="s">
        <v>150</v>
      </c>
    </row>
    <row r="351" spans="1:51" s="14" customFormat="1" ht="12">
      <c r="A351" s="14"/>
      <c r="B351" s="261"/>
      <c r="C351" s="262"/>
      <c r="D351" s="252" t="s">
        <v>160</v>
      </c>
      <c r="E351" s="263" t="s">
        <v>1</v>
      </c>
      <c r="F351" s="264" t="s">
        <v>827</v>
      </c>
      <c r="G351" s="262"/>
      <c r="H351" s="265">
        <v>21.4</v>
      </c>
      <c r="I351" s="266"/>
      <c r="J351" s="262"/>
      <c r="K351" s="262"/>
      <c r="L351" s="267"/>
      <c r="M351" s="268"/>
      <c r="N351" s="269"/>
      <c r="O351" s="269"/>
      <c r="P351" s="269"/>
      <c r="Q351" s="269"/>
      <c r="R351" s="269"/>
      <c r="S351" s="269"/>
      <c r="T351" s="27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1" t="s">
        <v>160</v>
      </c>
      <c r="AU351" s="271" t="s">
        <v>158</v>
      </c>
      <c r="AV351" s="14" t="s">
        <v>158</v>
      </c>
      <c r="AW351" s="14" t="s">
        <v>35</v>
      </c>
      <c r="AX351" s="14" t="s">
        <v>79</v>
      </c>
      <c r="AY351" s="271" t="s">
        <v>150</v>
      </c>
    </row>
    <row r="352" spans="1:51" s="15" customFormat="1" ht="12">
      <c r="A352" s="15"/>
      <c r="B352" s="283"/>
      <c r="C352" s="284"/>
      <c r="D352" s="252" t="s">
        <v>160</v>
      </c>
      <c r="E352" s="285" t="s">
        <v>1</v>
      </c>
      <c r="F352" s="286" t="s">
        <v>194</v>
      </c>
      <c r="G352" s="284"/>
      <c r="H352" s="287">
        <v>35.46</v>
      </c>
      <c r="I352" s="288"/>
      <c r="J352" s="284"/>
      <c r="K352" s="284"/>
      <c r="L352" s="289"/>
      <c r="M352" s="290"/>
      <c r="N352" s="291"/>
      <c r="O352" s="291"/>
      <c r="P352" s="291"/>
      <c r="Q352" s="291"/>
      <c r="R352" s="291"/>
      <c r="S352" s="291"/>
      <c r="T352" s="292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93" t="s">
        <v>160</v>
      </c>
      <c r="AU352" s="293" t="s">
        <v>158</v>
      </c>
      <c r="AV352" s="15" t="s">
        <v>157</v>
      </c>
      <c r="AW352" s="15" t="s">
        <v>35</v>
      </c>
      <c r="AX352" s="15" t="s">
        <v>87</v>
      </c>
      <c r="AY352" s="293" t="s">
        <v>150</v>
      </c>
    </row>
    <row r="353" spans="1:65" s="2" customFormat="1" ht="21.75" customHeight="1">
      <c r="A353" s="38"/>
      <c r="B353" s="39"/>
      <c r="C353" s="236" t="s">
        <v>666</v>
      </c>
      <c r="D353" s="236" t="s">
        <v>153</v>
      </c>
      <c r="E353" s="237" t="s">
        <v>681</v>
      </c>
      <c r="F353" s="238" t="s">
        <v>682</v>
      </c>
      <c r="G353" s="239" t="s">
        <v>226</v>
      </c>
      <c r="H353" s="240">
        <v>33</v>
      </c>
      <c r="I353" s="241"/>
      <c r="J353" s="242">
        <f>ROUND(I353*H353,2)</f>
        <v>0</v>
      </c>
      <c r="K353" s="243"/>
      <c r="L353" s="44"/>
      <c r="M353" s="244" t="s">
        <v>1</v>
      </c>
      <c r="N353" s="245" t="s">
        <v>45</v>
      </c>
      <c r="O353" s="91"/>
      <c r="P353" s="246">
        <f>O353*H353</f>
        <v>0</v>
      </c>
      <c r="Q353" s="246">
        <v>0.00028</v>
      </c>
      <c r="R353" s="246">
        <f>Q353*H353</f>
        <v>0.00924</v>
      </c>
      <c r="S353" s="246">
        <v>0</v>
      </c>
      <c r="T353" s="24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8" t="s">
        <v>273</v>
      </c>
      <c r="AT353" s="248" t="s">
        <v>153</v>
      </c>
      <c r="AU353" s="248" t="s">
        <v>158</v>
      </c>
      <c r="AY353" s="17" t="s">
        <v>150</v>
      </c>
      <c r="BE353" s="249">
        <f>IF(N353="základní",J353,0)</f>
        <v>0</v>
      </c>
      <c r="BF353" s="249">
        <f>IF(N353="snížená",J353,0)</f>
        <v>0</v>
      </c>
      <c r="BG353" s="249">
        <f>IF(N353="zákl. přenesená",J353,0)</f>
        <v>0</v>
      </c>
      <c r="BH353" s="249">
        <f>IF(N353="sníž. přenesená",J353,0)</f>
        <v>0</v>
      </c>
      <c r="BI353" s="249">
        <f>IF(N353="nulová",J353,0)</f>
        <v>0</v>
      </c>
      <c r="BJ353" s="17" t="s">
        <v>158</v>
      </c>
      <c r="BK353" s="249">
        <f>ROUND(I353*H353,2)</f>
        <v>0</v>
      </c>
      <c r="BL353" s="17" t="s">
        <v>273</v>
      </c>
      <c r="BM353" s="248" t="s">
        <v>944</v>
      </c>
    </row>
    <row r="354" spans="1:51" s="13" customFormat="1" ht="12">
      <c r="A354" s="13"/>
      <c r="B354" s="250"/>
      <c r="C354" s="251"/>
      <c r="D354" s="252" t="s">
        <v>160</v>
      </c>
      <c r="E354" s="253" t="s">
        <v>1</v>
      </c>
      <c r="F354" s="254" t="s">
        <v>801</v>
      </c>
      <c r="G354" s="251"/>
      <c r="H354" s="253" t="s">
        <v>1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160</v>
      </c>
      <c r="AU354" s="260" t="s">
        <v>158</v>
      </c>
      <c r="AV354" s="13" t="s">
        <v>87</v>
      </c>
      <c r="AW354" s="13" t="s">
        <v>35</v>
      </c>
      <c r="AX354" s="13" t="s">
        <v>79</v>
      </c>
      <c r="AY354" s="260" t="s">
        <v>150</v>
      </c>
    </row>
    <row r="355" spans="1:51" s="14" customFormat="1" ht="12">
      <c r="A355" s="14"/>
      <c r="B355" s="261"/>
      <c r="C355" s="262"/>
      <c r="D355" s="252" t="s">
        <v>160</v>
      </c>
      <c r="E355" s="263" t="s">
        <v>1</v>
      </c>
      <c r="F355" s="264" t="s">
        <v>261</v>
      </c>
      <c r="G355" s="262"/>
      <c r="H355" s="265">
        <v>13</v>
      </c>
      <c r="I355" s="266"/>
      <c r="J355" s="262"/>
      <c r="K355" s="262"/>
      <c r="L355" s="267"/>
      <c r="M355" s="268"/>
      <c r="N355" s="269"/>
      <c r="O355" s="269"/>
      <c r="P355" s="269"/>
      <c r="Q355" s="269"/>
      <c r="R355" s="269"/>
      <c r="S355" s="269"/>
      <c r="T355" s="27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1" t="s">
        <v>160</v>
      </c>
      <c r="AU355" s="271" t="s">
        <v>158</v>
      </c>
      <c r="AV355" s="14" t="s">
        <v>158</v>
      </c>
      <c r="AW355" s="14" t="s">
        <v>35</v>
      </c>
      <c r="AX355" s="14" t="s">
        <v>79</v>
      </c>
      <c r="AY355" s="271" t="s">
        <v>150</v>
      </c>
    </row>
    <row r="356" spans="1:51" s="13" customFormat="1" ht="12">
      <c r="A356" s="13"/>
      <c r="B356" s="250"/>
      <c r="C356" s="251"/>
      <c r="D356" s="252" t="s">
        <v>160</v>
      </c>
      <c r="E356" s="253" t="s">
        <v>1</v>
      </c>
      <c r="F356" s="254" t="s">
        <v>815</v>
      </c>
      <c r="G356" s="251"/>
      <c r="H356" s="253" t="s">
        <v>1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160</v>
      </c>
      <c r="AU356" s="260" t="s">
        <v>158</v>
      </c>
      <c r="AV356" s="13" t="s">
        <v>87</v>
      </c>
      <c r="AW356" s="13" t="s">
        <v>35</v>
      </c>
      <c r="AX356" s="13" t="s">
        <v>79</v>
      </c>
      <c r="AY356" s="260" t="s">
        <v>150</v>
      </c>
    </row>
    <row r="357" spans="1:51" s="14" customFormat="1" ht="12">
      <c r="A357" s="14"/>
      <c r="B357" s="261"/>
      <c r="C357" s="262"/>
      <c r="D357" s="252" t="s">
        <v>160</v>
      </c>
      <c r="E357" s="263" t="s">
        <v>1</v>
      </c>
      <c r="F357" s="264" t="s">
        <v>290</v>
      </c>
      <c r="G357" s="262"/>
      <c r="H357" s="265">
        <v>20</v>
      </c>
      <c r="I357" s="266"/>
      <c r="J357" s="262"/>
      <c r="K357" s="262"/>
      <c r="L357" s="267"/>
      <c r="M357" s="268"/>
      <c r="N357" s="269"/>
      <c r="O357" s="269"/>
      <c r="P357" s="269"/>
      <c r="Q357" s="269"/>
      <c r="R357" s="269"/>
      <c r="S357" s="269"/>
      <c r="T357" s="27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1" t="s">
        <v>160</v>
      </c>
      <c r="AU357" s="271" t="s">
        <v>158</v>
      </c>
      <c r="AV357" s="14" t="s">
        <v>158</v>
      </c>
      <c r="AW357" s="14" t="s">
        <v>35</v>
      </c>
      <c r="AX357" s="14" t="s">
        <v>79</v>
      </c>
      <c r="AY357" s="271" t="s">
        <v>150</v>
      </c>
    </row>
    <row r="358" spans="1:51" s="15" customFormat="1" ht="12">
      <c r="A358" s="15"/>
      <c r="B358" s="283"/>
      <c r="C358" s="284"/>
      <c r="D358" s="252" t="s">
        <v>160</v>
      </c>
      <c r="E358" s="285" t="s">
        <v>1</v>
      </c>
      <c r="F358" s="286" t="s">
        <v>194</v>
      </c>
      <c r="G358" s="284"/>
      <c r="H358" s="287">
        <v>33</v>
      </c>
      <c r="I358" s="288"/>
      <c r="J358" s="284"/>
      <c r="K358" s="284"/>
      <c r="L358" s="289"/>
      <c r="M358" s="290"/>
      <c r="N358" s="291"/>
      <c r="O358" s="291"/>
      <c r="P358" s="291"/>
      <c r="Q358" s="291"/>
      <c r="R358" s="291"/>
      <c r="S358" s="291"/>
      <c r="T358" s="292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93" t="s">
        <v>160</v>
      </c>
      <c r="AU358" s="293" t="s">
        <v>158</v>
      </c>
      <c r="AV358" s="15" t="s">
        <v>157</v>
      </c>
      <c r="AW358" s="15" t="s">
        <v>35</v>
      </c>
      <c r="AX358" s="15" t="s">
        <v>87</v>
      </c>
      <c r="AY358" s="293" t="s">
        <v>150</v>
      </c>
    </row>
    <row r="359" spans="1:65" s="2" customFormat="1" ht="21.75" customHeight="1">
      <c r="A359" s="38"/>
      <c r="B359" s="39"/>
      <c r="C359" s="236" t="s">
        <v>671</v>
      </c>
      <c r="D359" s="236" t="s">
        <v>153</v>
      </c>
      <c r="E359" s="237" t="s">
        <v>686</v>
      </c>
      <c r="F359" s="238" t="s">
        <v>687</v>
      </c>
      <c r="G359" s="239" t="s">
        <v>169</v>
      </c>
      <c r="H359" s="240">
        <v>35.46</v>
      </c>
      <c r="I359" s="241"/>
      <c r="J359" s="242">
        <f>ROUND(I359*H359,2)</f>
        <v>0</v>
      </c>
      <c r="K359" s="243"/>
      <c r="L359" s="44"/>
      <c r="M359" s="244" t="s">
        <v>1</v>
      </c>
      <c r="N359" s="245" t="s">
        <v>45</v>
      </c>
      <c r="O359" s="91"/>
      <c r="P359" s="246">
        <f>O359*H359</f>
        <v>0</v>
      </c>
      <c r="Q359" s="246">
        <v>0.00367</v>
      </c>
      <c r="R359" s="246">
        <f>Q359*H359</f>
        <v>0.1301382</v>
      </c>
      <c r="S359" s="246">
        <v>0</v>
      </c>
      <c r="T359" s="247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8" t="s">
        <v>273</v>
      </c>
      <c r="AT359" s="248" t="s">
        <v>153</v>
      </c>
      <c r="AU359" s="248" t="s">
        <v>158</v>
      </c>
      <c r="AY359" s="17" t="s">
        <v>150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158</v>
      </c>
      <c r="BK359" s="249">
        <f>ROUND(I359*H359,2)</f>
        <v>0</v>
      </c>
      <c r="BL359" s="17" t="s">
        <v>273</v>
      </c>
      <c r="BM359" s="248" t="s">
        <v>945</v>
      </c>
    </row>
    <row r="360" spans="1:51" s="13" customFormat="1" ht="12">
      <c r="A360" s="13"/>
      <c r="B360" s="250"/>
      <c r="C360" s="251"/>
      <c r="D360" s="252" t="s">
        <v>160</v>
      </c>
      <c r="E360" s="253" t="s">
        <v>1</v>
      </c>
      <c r="F360" s="254" t="s">
        <v>801</v>
      </c>
      <c r="G360" s="251"/>
      <c r="H360" s="253" t="s">
        <v>1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160</v>
      </c>
      <c r="AU360" s="260" t="s">
        <v>158</v>
      </c>
      <c r="AV360" s="13" t="s">
        <v>87</v>
      </c>
      <c r="AW360" s="13" t="s">
        <v>35</v>
      </c>
      <c r="AX360" s="13" t="s">
        <v>79</v>
      </c>
      <c r="AY360" s="260" t="s">
        <v>150</v>
      </c>
    </row>
    <row r="361" spans="1:51" s="14" customFormat="1" ht="12">
      <c r="A361" s="14"/>
      <c r="B361" s="261"/>
      <c r="C361" s="262"/>
      <c r="D361" s="252" t="s">
        <v>160</v>
      </c>
      <c r="E361" s="263" t="s">
        <v>1</v>
      </c>
      <c r="F361" s="264" t="s">
        <v>822</v>
      </c>
      <c r="G361" s="262"/>
      <c r="H361" s="265">
        <v>9.23</v>
      </c>
      <c r="I361" s="266"/>
      <c r="J361" s="262"/>
      <c r="K361" s="262"/>
      <c r="L361" s="267"/>
      <c r="M361" s="268"/>
      <c r="N361" s="269"/>
      <c r="O361" s="269"/>
      <c r="P361" s="269"/>
      <c r="Q361" s="269"/>
      <c r="R361" s="269"/>
      <c r="S361" s="269"/>
      <c r="T361" s="27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1" t="s">
        <v>160</v>
      </c>
      <c r="AU361" s="271" t="s">
        <v>158</v>
      </c>
      <c r="AV361" s="14" t="s">
        <v>158</v>
      </c>
      <c r="AW361" s="14" t="s">
        <v>35</v>
      </c>
      <c r="AX361" s="14" t="s">
        <v>79</v>
      </c>
      <c r="AY361" s="271" t="s">
        <v>150</v>
      </c>
    </row>
    <row r="362" spans="1:51" s="13" customFormat="1" ht="12">
      <c r="A362" s="13"/>
      <c r="B362" s="250"/>
      <c r="C362" s="251"/>
      <c r="D362" s="252" t="s">
        <v>160</v>
      </c>
      <c r="E362" s="253" t="s">
        <v>1</v>
      </c>
      <c r="F362" s="254" t="s">
        <v>823</v>
      </c>
      <c r="G362" s="251"/>
      <c r="H362" s="253" t="s">
        <v>1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160</v>
      </c>
      <c r="AU362" s="260" t="s">
        <v>158</v>
      </c>
      <c r="AV362" s="13" t="s">
        <v>87</v>
      </c>
      <c r="AW362" s="13" t="s">
        <v>35</v>
      </c>
      <c r="AX362" s="13" t="s">
        <v>79</v>
      </c>
      <c r="AY362" s="260" t="s">
        <v>150</v>
      </c>
    </row>
    <row r="363" spans="1:51" s="14" customFormat="1" ht="12">
      <c r="A363" s="14"/>
      <c r="B363" s="261"/>
      <c r="C363" s="262"/>
      <c r="D363" s="252" t="s">
        <v>160</v>
      </c>
      <c r="E363" s="263" t="s">
        <v>1</v>
      </c>
      <c r="F363" s="264" t="s">
        <v>824</v>
      </c>
      <c r="G363" s="262"/>
      <c r="H363" s="265">
        <v>3.39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1" t="s">
        <v>160</v>
      </c>
      <c r="AU363" s="271" t="s">
        <v>158</v>
      </c>
      <c r="AV363" s="14" t="s">
        <v>158</v>
      </c>
      <c r="AW363" s="14" t="s">
        <v>35</v>
      </c>
      <c r="AX363" s="14" t="s">
        <v>79</v>
      </c>
      <c r="AY363" s="271" t="s">
        <v>150</v>
      </c>
    </row>
    <row r="364" spans="1:51" s="13" customFormat="1" ht="12">
      <c r="A364" s="13"/>
      <c r="B364" s="250"/>
      <c r="C364" s="251"/>
      <c r="D364" s="252" t="s">
        <v>160</v>
      </c>
      <c r="E364" s="253" t="s">
        <v>1</v>
      </c>
      <c r="F364" s="254" t="s">
        <v>825</v>
      </c>
      <c r="G364" s="251"/>
      <c r="H364" s="253" t="s">
        <v>1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160</v>
      </c>
      <c r="AU364" s="260" t="s">
        <v>158</v>
      </c>
      <c r="AV364" s="13" t="s">
        <v>87</v>
      </c>
      <c r="AW364" s="13" t="s">
        <v>35</v>
      </c>
      <c r="AX364" s="13" t="s">
        <v>79</v>
      </c>
      <c r="AY364" s="260" t="s">
        <v>150</v>
      </c>
    </row>
    <row r="365" spans="1:51" s="14" customFormat="1" ht="12">
      <c r="A365" s="14"/>
      <c r="B365" s="261"/>
      <c r="C365" s="262"/>
      <c r="D365" s="252" t="s">
        <v>160</v>
      </c>
      <c r="E365" s="263" t="s">
        <v>1</v>
      </c>
      <c r="F365" s="264" t="s">
        <v>826</v>
      </c>
      <c r="G365" s="262"/>
      <c r="H365" s="265">
        <v>1.44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1" t="s">
        <v>160</v>
      </c>
      <c r="AU365" s="271" t="s">
        <v>158</v>
      </c>
      <c r="AV365" s="14" t="s">
        <v>158</v>
      </c>
      <c r="AW365" s="14" t="s">
        <v>35</v>
      </c>
      <c r="AX365" s="14" t="s">
        <v>79</v>
      </c>
      <c r="AY365" s="271" t="s">
        <v>150</v>
      </c>
    </row>
    <row r="366" spans="1:51" s="13" customFormat="1" ht="12">
      <c r="A366" s="13"/>
      <c r="B366" s="250"/>
      <c r="C366" s="251"/>
      <c r="D366" s="252" t="s">
        <v>160</v>
      </c>
      <c r="E366" s="253" t="s">
        <v>1</v>
      </c>
      <c r="F366" s="254" t="s">
        <v>815</v>
      </c>
      <c r="G366" s="251"/>
      <c r="H366" s="253" t="s">
        <v>1</v>
      </c>
      <c r="I366" s="255"/>
      <c r="J366" s="251"/>
      <c r="K366" s="251"/>
      <c r="L366" s="256"/>
      <c r="M366" s="257"/>
      <c r="N366" s="258"/>
      <c r="O366" s="258"/>
      <c r="P366" s="258"/>
      <c r="Q366" s="258"/>
      <c r="R366" s="258"/>
      <c r="S366" s="258"/>
      <c r="T366" s="25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0" t="s">
        <v>160</v>
      </c>
      <c r="AU366" s="260" t="s">
        <v>158</v>
      </c>
      <c r="AV366" s="13" t="s">
        <v>87</v>
      </c>
      <c r="AW366" s="13" t="s">
        <v>35</v>
      </c>
      <c r="AX366" s="13" t="s">
        <v>79</v>
      </c>
      <c r="AY366" s="260" t="s">
        <v>150</v>
      </c>
    </row>
    <row r="367" spans="1:51" s="14" customFormat="1" ht="12">
      <c r="A367" s="14"/>
      <c r="B367" s="261"/>
      <c r="C367" s="262"/>
      <c r="D367" s="252" t="s">
        <v>160</v>
      </c>
      <c r="E367" s="263" t="s">
        <v>1</v>
      </c>
      <c r="F367" s="264" t="s">
        <v>827</v>
      </c>
      <c r="G367" s="262"/>
      <c r="H367" s="265">
        <v>21.4</v>
      </c>
      <c r="I367" s="266"/>
      <c r="J367" s="262"/>
      <c r="K367" s="262"/>
      <c r="L367" s="267"/>
      <c r="M367" s="268"/>
      <c r="N367" s="269"/>
      <c r="O367" s="269"/>
      <c r="P367" s="269"/>
      <c r="Q367" s="269"/>
      <c r="R367" s="269"/>
      <c r="S367" s="269"/>
      <c r="T367" s="27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1" t="s">
        <v>160</v>
      </c>
      <c r="AU367" s="271" t="s">
        <v>158</v>
      </c>
      <c r="AV367" s="14" t="s">
        <v>158</v>
      </c>
      <c r="AW367" s="14" t="s">
        <v>35</v>
      </c>
      <c r="AX367" s="14" t="s">
        <v>79</v>
      </c>
      <c r="AY367" s="271" t="s">
        <v>150</v>
      </c>
    </row>
    <row r="368" spans="1:51" s="15" customFormat="1" ht="12">
      <c r="A368" s="15"/>
      <c r="B368" s="283"/>
      <c r="C368" s="284"/>
      <c r="D368" s="252" t="s">
        <v>160</v>
      </c>
      <c r="E368" s="285" t="s">
        <v>1</v>
      </c>
      <c r="F368" s="286" t="s">
        <v>194</v>
      </c>
      <c r="G368" s="284"/>
      <c r="H368" s="287">
        <v>35.46</v>
      </c>
      <c r="I368" s="288"/>
      <c r="J368" s="284"/>
      <c r="K368" s="284"/>
      <c r="L368" s="289"/>
      <c r="M368" s="290"/>
      <c r="N368" s="291"/>
      <c r="O368" s="291"/>
      <c r="P368" s="291"/>
      <c r="Q368" s="291"/>
      <c r="R368" s="291"/>
      <c r="S368" s="291"/>
      <c r="T368" s="29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93" t="s">
        <v>160</v>
      </c>
      <c r="AU368" s="293" t="s">
        <v>158</v>
      </c>
      <c r="AV368" s="15" t="s">
        <v>157</v>
      </c>
      <c r="AW368" s="15" t="s">
        <v>35</v>
      </c>
      <c r="AX368" s="15" t="s">
        <v>87</v>
      </c>
      <c r="AY368" s="293" t="s">
        <v>150</v>
      </c>
    </row>
    <row r="369" spans="1:65" s="2" customFormat="1" ht="21.75" customHeight="1">
      <c r="A369" s="38"/>
      <c r="B369" s="39"/>
      <c r="C369" s="272" t="s">
        <v>675</v>
      </c>
      <c r="D369" s="272" t="s">
        <v>162</v>
      </c>
      <c r="E369" s="273" t="s">
        <v>690</v>
      </c>
      <c r="F369" s="274" t="s">
        <v>691</v>
      </c>
      <c r="G369" s="275" t="s">
        <v>169</v>
      </c>
      <c r="H369" s="276">
        <v>46.472</v>
      </c>
      <c r="I369" s="277"/>
      <c r="J369" s="278">
        <f>ROUND(I369*H369,2)</f>
        <v>0</v>
      </c>
      <c r="K369" s="279"/>
      <c r="L369" s="280"/>
      <c r="M369" s="281" t="s">
        <v>1</v>
      </c>
      <c r="N369" s="282" t="s">
        <v>45</v>
      </c>
      <c r="O369" s="91"/>
      <c r="P369" s="246">
        <f>O369*H369</f>
        <v>0</v>
      </c>
      <c r="Q369" s="246">
        <v>0.0192</v>
      </c>
      <c r="R369" s="246">
        <f>Q369*H369</f>
        <v>0.8922623999999999</v>
      </c>
      <c r="S369" s="246">
        <v>0</v>
      </c>
      <c r="T369" s="247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8" t="s">
        <v>351</v>
      </c>
      <c r="AT369" s="248" t="s">
        <v>162</v>
      </c>
      <c r="AU369" s="248" t="s">
        <v>158</v>
      </c>
      <c r="AY369" s="17" t="s">
        <v>150</v>
      </c>
      <c r="BE369" s="249">
        <f>IF(N369="základní",J369,0)</f>
        <v>0</v>
      </c>
      <c r="BF369" s="249">
        <f>IF(N369="snížená",J369,0)</f>
        <v>0</v>
      </c>
      <c r="BG369" s="249">
        <f>IF(N369="zákl. přenesená",J369,0)</f>
        <v>0</v>
      </c>
      <c r="BH369" s="249">
        <f>IF(N369="sníž. přenesená",J369,0)</f>
        <v>0</v>
      </c>
      <c r="BI369" s="249">
        <f>IF(N369="nulová",J369,0)</f>
        <v>0</v>
      </c>
      <c r="BJ369" s="17" t="s">
        <v>158</v>
      </c>
      <c r="BK369" s="249">
        <f>ROUND(I369*H369,2)</f>
        <v>0</v>
      </c>
      <c r="BL369" s="17" t="s">
        <v>273</v>
      </c>
      <c r="BM369" s="248" t="s">
        <v>946</v>
      </c>
    </row>
    <row r="370" spans="1:51" s="13" customFormat="1" ht="12">
      <c r="A370" s="13"/>
      <c r="B370" s="250"/>
      <c r="C370" s="251"/>
      <c r="D370" s="252" t="s">
        <v>160</v>
      </c>
      <c r="E370" s="253" t="s">
        <v>1</v>
      </c>
      <c r="F370" s="254" t="s">
        <v>693</v>
      </c>
      <c r="G370" s="251"/>
      <c r="H370" s="253" t="s">
        <v>1</v>
      </c>
      <c r="I370" s="255"/>
      <c r="J370" s="251"/>
      <c r="K370" s="251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160</v>
      </c>
      <c r="AU370" s="260" t="s">
        <v>158</v>
      </c>
      <c r="AV370" s="13" t="s">
        <v>87</v>
      </c>
      <c r="AW370" s="13" t="s">
        <v>35</v>
      </c>
      <c r="AX370" s="13" t="s">
        <v>79</v>
      </c>
      <c r="AY370" s="260" t="s">
        <v>150</v>
      </c>
    </row>
    <row r="371" spans="1:51" s="14" customFormat="1" ht="12">
      <c r="A371" s="14"/>
      <c r="B371" s="261"/>
      <c r="C371" s="262"/>
      <c r="D371" s="252" t="s">
        <v>160</v>
      </c>
      <c r="E371" s="263" t="s">
        <v>1</v>
      </c>
      <c r="F371" s="264" t="s">
        <v>947</v>
      </c>
      <c r="G371" s="262"/>
      <c r="H371" s="265">
        <v>4.95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1" t="s">
        <v>160</v>
      </c>
      <c r="AU371" s="271" t="s">
        <v>158</v>
      </c>
      <c r="AV371" s="14" t="s">
        <v>158</v>
      </c>
      <c r="AW371" s="14" t="s">
        <v>35</v>
      </c>
      <c r="AX371" s="14" t="s">
        <v>79</v>
      </c>
      <c r="AY371" s="271" t="s">
        <v>150</v>
      </c>
    </row>
    <row r="372" spans="1:51" s="13" customFormat="1" ht="12">
      <c r="A372" s="13"/>
      <c r="B372" s="250"/>
      <c r="C372" s="251"/>
      <c r="D372" s="252" t="s">
        <v>160</v>
      </c>
      <c r="E372" s="253" t="s">
        <v>1</v>
      </c>
      <c r="F372" s="254" t="s">
        <v>695</v>
      </c>
      <c r="G372" s="251"/>
      <c r="H372" s="253" t="s">
        <v>1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160</v>
      </c>
      <c r="AU372" s="260" t="s">
        <v>158</v>
      </c>
      <c r="AV372" s="13" t="s">
        <v>87</v>
      </c>
      <c r="AW372" s="13" t="s">
        <v>35</v>
      </c>
      <c r="AX372" s="13" t="s">
        <v>79</v>
      </c>
      <c r="AY372" s="260" t="s">
        <v>150</v>
      </c>
    </row>
    <row r="373" spans="1:51" s="14" customFormat="1" ht="12">
      <c r="A373" s="14"/>
      <c r="B373" s="261"/>
      <c r="C373" s="262"/>
      <c r="D373" s="252" t="s">
        <v>160</v>
      </c>
      <c r="E373" s="263" t="s">
        <v>1</v>
      </c>
      <c r="F373" s="264" t="s">
        <v>948</v>
      </c>
      <c r="G373" s="262"/>
      <c r="H373" s="265">
        <v>35.46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1" t="s">
        <v>160</v>
      </c>
      <c r="AU373" s="271" t="s">
        <v>158</v>
      </c>
      <c r="AV373" s="14" t="s">
        <v>158</v>
      </c>
      <c r="AW373" s="14" t="s">
        <v>35</v>
      </c>
      <c r="AX373" s="14" t="s">
        <v>79</v>
      </c>
      <c r="AY373" s="271" t="s">
        <v>150</v>
      </c>
    </row>
    <row r="374" spans="1:51" s="15" customFormat="1" ht="12">
      <c r="A374" s="15"/>
      <c r="B374" s="283"/>
      <c r="C374" s="284"/>
      <c r="D374" s="252" t="s">
        <v>160</v>
      </c>
      <c r="E374" s="285" t="s">
        <v>1</v>
      </c>
      <c r="F374" s="286" t="s">
        <v>194</v>
      </c>
      <c r="G374" s="284"/>
      <c r="H374" s="287">
        <v>40.41</v>
      </c>
      <c r="I374" s="288"/>
      <c r="J374" s="284"/>
      <c r="K374" s="284"/>
      <c r="L374" s="289"/>
      <c r="M374" s="290"/>
      <c r="N374" s="291"/>
      <c r="O374" s="291"/>
      <c r="P374" s="291"/>
      <c r="Q374" s="291"/>
      <c r="R374" s="291"/>
      <c r="S374" s="291"/>
      <c r="T374" s="292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93" t="s">
        <v>160</v>
      </c>
      <c r="AU374" s="293" t="s">
        <v>158</v>
      </c>
      <c r="AV374" s="15" t="s">
        <v>157</v>
      </c>
      <c r="AW374" s="15" t="s">
        <v>35</v>
      </c>
      <c r="AX374" s="15" t="s">
        <v>87</v>
      </c>
      <c r="AY374" s="293" t="s">
        <v>150</v>
      </c>
    </row>
    <row r="375" spans="1:51" s="14" customFormat="1" ht="12">
      <c r="A375" s="14"/>
      <c r="B375" s="261"/>
      <c r="C375" s="262"/>
      <c r="D375" s="252" t="s">
        <v>160</v>
      </c>
      <c r="E375" s="262"/>
      <c r="F375" s="264" t="s">
        <v>949</v>
      </c>
      <c r="G375" s="262"/>
      <c r="H375" s="265">
        <v>46.472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1" t="s">
        <v>160</v>
      </c>
      <c r="AU375" s="271" t="s">
        <v>158</v>
      </c>
      <c r="AV375" s="14" t="s">
        <v>158</v>
      </c>
      <c r="AW375" s="14" t="s">
        <v>4</v>
      </c>
      <c r="AX375" s="14" t="s">
        <v>87</v>
      </c>
      <c r="AY375" s="271" t="s">
        <v>150</v>
      </c>
    </row>
    <row r="376" spans="1:65" s="2" customFormat="1" ht="16.5" customHeight="1">
      <c r="A376" s="38"/>
      <c r="B376" s="39"/>
      <c r="C376" s="236" t="s">
        <v>680</v>
      </c>
      <c r="D376" s="236" t="s">
        <v>153</v>
      </c>
      <c r="E376" s="237" t="s">
        <v>699</v>
      </c>
      <c r="F376" s="238" t="s">
        <v>700</v>
      </c>
      <c r="G376" s="239" t="s">
        <v>169</v>
      </c>
      <c r="H376" s="240">
        <v>35.46</v>
      </c>
      <c r="I376" s="241"/>
      <c r="J376" s="242">
        <f>ROUND(I376*H376,2)</f>
        <v>0</v>
      </c>
      <c r="K376" s="243"/>
      <c r="L376" s="44"/>
      <c r="M376" s="244" t="s">
        <v>1</v>
      </c>
      <c r="N376" s="245" t="s">
        <v>45</v>
      </c>
      <c r="O376" s="91"/>
      <c r="P376" s="246">
        <f>O376*H376</f>
        <v>0</v>
      </c>
      <c r="Q376" s="246">
        <v>0.0003</v>
      </c>
      <c r="R376" s="246">
        <f>Q376*H376</f>
        <v>0.010638</v>
      </c>
      <c r="S376" s="246">
        <v>0</v>
      </c>
      <c r="T376" s="247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8" t="s">
        <v>273</v>
      </c>
      <c r="AT376" s="248" t="s">
        <v>153</v>
      </c>
      <c r="AU376" s="248" t="s">
        <v>158</v>
      </c>
      <c r="AY376" s="17" t="s">
        <v>150</v>
      </c>
      <c r="BE376" s="249">
        <f>IF(N376="základní",J376,0)</f>
        <v>0</v>
      </c>
      <c r="BF376" s="249">
        <f>IF(N376="snížená",J376,0)</f>
        <v>0</v>
      </c>
      <c r="BG376" s="249">
        <f>IF(N376="zákl. přenesená",J376,0)</f>
        <v>0</v>
      </c>
      <c r="BH376" s="249">
        <f>IF(N376="sníž. přenesená",J376,0)</f>
        <v>0</v>
      </c>
      <c r="BI376" s="249">
        <f>IF(N376="nulová",J376,0)</f>
        <v>0</v>
      </c>
      <c r="BJ376" s="17" t="s">
        <v>158</v>
      </c>
      <c r="BK376" s="249">
        <f>ROUND(I376*H376,2)</f>
        <v>0</v>
      </c>
      <c r="BL376" s="17" t="s">
        <v>273</v>
      </c>
      <c r="BM376" s="248" t="s">
        <v>950</v>
      </c>
    </row>
    <row r="377" spans="1:65" s="2" customFormat="1" ht="16.5" customHeight="1">
      <c r="A377" s="38"/>
      <c r="B377" s="39"/>
      <c r="C377" s="236" t="s">
        <v>685</v>
      </c>
      <c r="D377" s="236" t="s">
        <v>153</v>
      </c>
      <c r="E377" s="237" t="s">
        <v>703</v>
      </c>
      <c r="F377" s="238" t="s">
        <v>704</v>
      </c>
      <c r="G377" s="239" t="s">
        <v>226</v>
      </c>
      <c r="H377" s="240">
        <v>35</v>
      </c>
      <c r="I377" s="241"/>
      <c r="J377" s="242">
        <f>ROUND(I377*H377,2)</f>
        <v>0</v>
      </c>
      <c r="K377" s="243"/>
      <c r="L377" s="44"/>
      <c r="M377" s="244" t="s">
        <v>1</v>
      </c>
      <c r="N377" s="245" t="s">
        <v>45</v>
      </c>
      <c r="O377" s="91"/>
      <c r="P377" s="246">
        <f>O377*H377</f>
        <v>0</v>
      </c>
      <c r="Q377" s="246">
        <v>3E-05</v>
      </c>
      <c r="R377" s="246">
        <f>Q377*H377</f>
        <v>0.00105</v>
      </c>
      <c r="S377" s="246">
        <v>0</v>
      </c>
      <c r="T377" s="24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8" t="s">
        <v>273</v>
      </c>
      <c r="AT377" s="248" t="s">
        <v>153</v>
      </c>
      <c r="AU377" s="248" t="s">
        <v>158</v>
      </c>
      <c r="AY377" s="17" t="s">
        <v>150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7" t="s">
        <v>158</v>
      </c>
      <c r="BK377" s="249">
        <f>ROUND(I377*H377,2)</f>
        <v>0</v>
      </c>
      <c r="BL377" s="17" t="s">
        <v>273</v>
      </c>
      <c r="BM377" s="248" t="s">
        <v>951</v>
      </c>
    </row>
    <row r="378" spans="1:65" s="2" customFormat="1" ht="16.5" customHeight="1">
      <c r="A378" s="38"/>
      <c r="B378" s="39"/>
      <c r="C378" s="236" t="s">
        <v>689</v>
      </c>
      <c r="D378" s="236" t="s">
        <v>153</v>
      </c>
      <c r="E378" s="237" t="s">
        <v>708</v>
      </c>
      <c r="F378" s="238" t="s">
        <v>709</v>
      </c>
      <c r="G378" s="239" t="s">
        <v>169</v>
      </c>
      <c r="H378" s="240">
        <v>3.39</v>
      </c>
      <c r="I378" s="241"/>
      <c r="J378" s="242">
        <f>ROUND(I378*H378,2)</f>
        <v>0</v>
      </c>
      <c r="K378" s="243"/>
      <c r="L378" s="44"/>
      <c r="M378" s="244" t="s">
        <v>1</v>
      </c>
      <c r="N378" s="245" t="s">
        <v>45</v>
      </c>
      <c r="O378" s="91"/>
      <c r="P378" s="246">
        <f>O378*H378</f>
        <v>0</v>
      </c>
      <c r="Q378" s="246">
        <v>0.0051</v>
      </c>
      <c r="R378" s="246">
        <f>Q378*H378</f>
        <v>0.017289000000000002</v>
      </c>
      <c r="S378" s="246">
        <v>0</v>
      </c>
      <c r="T378" s="24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273</v>
      </c>
      <c r="AT378" s="248" t="s">
        <v>153</v>
      </c>
      <c r="AU378" s="248" t="s">
        <v>158</v>
      </c>
      <c r="AY378" s="17" t="s">
        <v>150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158</v>
      </c>
      <c r="BK378" s="249">
        <f>ROUND(I378*H378,2)</f>
        <v>0</v>
      </c>
      <c r="BL378" s="17" t="s">
        <v>273</v>
      </c>
      <c r="BM378" s="248" t="s">
        <v>952</v>
      </c>
    </row>
    <row r="379" spans="1:51" s="13" customFormat="1" ht="12">
      <c r="A379" s="13"/>
      <c r="B379" s="250"/>
      <c r="C379" s="251"/>
      <c r="D379" s="252" t="s">
        <v>160</v>
      </c>
      <c r="E379" s="253" t="s">
        <v>1</v>
      </c>
      <c r="F379" s="254" t="s">
        <v>823</v>
      </c>
      <c r="G379" s="251"/>
      <c r="H379" s="253" t="s">
        <v>1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160</v>
      </c>
      <c r="AU379" s="260" t="s">
        <v>158</v>
      </c>
      <c r="AV379" s="13" t="s">
        <v>87</v>
      </c>
      <c r="AW379" s="13" t="s">
        <v>35</v>
      </c>
      <c r="AX379" s="13" t="s">
        <v>79</v>
      </c>
      <c r="AY379" s="260" t="s">
        <v>150</v>
      </c>
    </row>
    <row r="380" spans="1:51" s="14" customFormat="1" ht="12">
      <c r="A380" s="14"/>
      <c r="B380" s="261"/>
      <c r="C380" s="262"/>
      <c r="D380" s="252" t="s">
        <v>160</v>
      </c>
      <c r="E380" s="263" t="s">
        <v>1</v>
      </c>
      <c r="F380" s="264" t="s">
        <v>824</v>
      </c>
      <c r="G380" s="262"/>
      <c r="H380" s="265">
        <v>3.39</v>
      </c>
      <c r="I380" s="266"/>
      <c r="J380" s="262"/>
      <c r="K380" s="262"/>
      <c r="L380" s="267"/>
      <c r="M380" s="268"/>
      <c r="N380" s="269"/>
      <c r="O380" s="269"/>
      <c r="P380" s="269"/>
      <c r="Q380" s="269"/>
      <c r="R380" s="269"/>
      <c r="S380" s="269"/>
      <c r="T380" s="27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1" t="s">
        <v>160</v>
      </c>
      <c r="AU380" s="271" t="s">
        <v>158</v>
      </c>
      <c r="AV380" s="14" t="s">
        <v>158</v>
      </c>
      <c r="AW380" s="14" t="s">
        <v>35</v>
      </c>
      <c r="AX380" s="14" t="s">
        <v>87</v>
      </c>
      <c r="AY380" s="271" t="s">
        <v>150</v>
      </c>
    </row>
    <row r="381" spans="1:65" s="2" customFormat="1" ht="21.75" customHeight="1">
      <c r="A381" s="38"/>
      <c r="B381" s="39"/>
      <c r="C381" s="236" t="s">
        <v>698</v>
      </c>
      <c r="D381" s="236" t="s">
        <v>153</v>
      </c>
      <c r="E381" s="237" t="s">
        <v>953</v>
      </c>
      <c r="F381" s="238" t="s">
        <v>954</v>
      </c>
      <c r="G381" s="239" t="s">
        <v>332</v>
      </c>
      <c r="H381" s="240">
        <v>1.061</v>
      </c>
      <c r="I381" s="241"/>
      <c r="J381" s="242">
        <f>ROUND(I381*H381,2)</f>
        <v>0</v>
      </c>
      <c r="K381" s="243"/>
      <c r="L381" s="44"/>
      <c r="M381" s="244" t="s">
        <v>1</v>
      </c>
      <c r="N381" s="245" t="s">
        <v>45</v>
      </c>
      <c r="O381" s="91"/>
      <c r="P381" s="246">
        <f>O381*H381</f>
        <v>0</v>
      </c>
      <c r="Q381" s="246">
        <v>0</v>
      </c>
      <c r="R381" s="246">
        <f>Q381*H381</f>
        <v>0</v>
      </c>
      <c r="S381" s="246">
        <v>0</v>
      </c>
      <c r="T381" s="24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8" t="s">
        <v>273</v>
      </c>
      <c r="AT381" s="248" t="s">
        <v>153</v>
      </c>
      <c r="AU381" s="248" t="s">
        <v>158</v>
      </c>
      <c r="AY381" s="17" t="s">
        <v>150</v>
      </c>
      <c r="BE381" s="249">
        <f>IF(N381="základní",J381,0)</f>
        <v>0</v>
      </c>
      <c r="BF381" s="249">
        <f>IF(N381="snížená",J381,0)</f>
        <v>0</v>
      </c>
      <c r="BG381" s="249">
        <f>IF(N381="zákl. přenesená",J381,0)</f>
        <v>0</v>
      </c>
      <c r="BH381" s="249">
        <f>IF(N381="sníž. přenesená",J381,0)</f>
        <v>0</v>
      </c>
      <c r="BI381" s="249">
        <f>IF(N381="nulová",J381,0)</f>
        <v>0</v>
      </c>
      <c r="BJ381" s="17" t="s">
        <v>158</v>
      </c>
      <c r="BK381" s="249">
        <f>ROUND(I381*H381,2)</f>
        <v>0</v>
      </c>
      <c r="BL381" s="17" t="s">
        <v>273</v>
      </c>
      <c r="BM381" s="248" t="s">
        <v>955</v>
      </c>
    </row>
    <row r="382" spans="1:65" s="2" customFormat="1" ht="21.75" customHeight="1">
      <c r="A382" s="38"/>
      <c r="B382" s="39"/>
      <c r="C382" s="236" t="s">
        <v>702</v>
      </c>
      <c r="D382" s="236" t="s">
        <v>153</v>
      </c>
      <c r="E382" s="237" t="s">
        <v>716</v>
      </c>
      <c r="F382" s="238" t="s">
        <v>717</v>
      </c>
      <c r="G382" s="239" t="s">
        <v>332</v>
      </c>
      <c r="H382" s="240">
        <v>1.061</v>
      </c>
      <c r="I382" s="241"/>
      <c r="J382" s="242">
        <f>ROUND(I382*H382,2)</f>
        <v>0</v>
      </c>
      <c r="K382" s="243"/>
      <c r="L382" s="44"/>
      <c r="M382" s="244" t="s">
        <v>1</v>
      </c>
      <c r="N382" s="245" t="s">
        <v>45</v>
      </c>
      <c r="O382" s="91"/>
      <c r="P382" s="246">
        <f>O382*H382</f>
        <v>0</v>
      </c>
      <c r="Q382" s="246">
        <v>0</v>
      </c>
      <c r="R382" s="246">
        <f>Q382*H382</f>
        <v>0</v>
      </c>
      <c r="S382" s="246">
        <v>0</v>
      </c>
      <c r="T382" s="24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8" t="s">
        <v>273</v>
      </c>
      <c r="AT382" s="248" t="s">
        <v>153</v>
      </c>
      <c r="AU382" s="248" t="s">
        <v>158</v>
      </c>
      <c r="AY382" s="17" t="s">
        <v>150</v>
      </c>
      <c r="BE382" s="249">
        <f>IF(N382="základní",J382,0)</f>
        <v>0</v>
      </c>
      <c r="BF382" s="249">
        <f>IF(N382="snížená",J382,0)</f>
        <v>0</v>
      </c>
      <c r="BG382" s="249">
        <f>IF(N382="zákl. přenesená",J382,0)</f>
        <v>0</v>
      </c>
      <c r="BH382" s="249">
        <f>IF(N382="sníž. přenesená",J382,0)</f>
        <v>0</v>
      </c>
      <c r="BI382" s="249">
        <f>IF(N382="nulová",J382,0)</f>
        <v>0</v>
      </c>
      <c r="BJ382" s="17" t="s">
        <v>158</v>
      </c>
      <c r="BK382" s="249">
        <f>ROUND(I382*H382,2)</f>
        <v>0</v>
      </c>
      <c r="BL382" s="17" t="s">
        <v>273</v>
      </c>
      <c r="BM382" s="248" t="s">
        <v>956</v>
      </c>
    </row>
    <row r="383" spans="1:63" s="12" customFormat="1" ht="22.8" customHeight="1">
      <c r="A383" s="12"/>
      <c r="B383" s="220"/>
      <c r="C383" s="221"/>
      <c r="D383" s="222" t="s">
        <v>78</v>
      </c>
      <c r="E383" s="234" t="s">
        <v>719</v>
      </c>
      <c r="F383" s="234" t="s">
        <v>720</v>
      </c>
      <c r="G383" s="221"/>
      <c r="H383" s="221"/>
      <c r="I383" s="224"/>
      <c r="J383" s="235">
        <f>BK383</f>
        <v>0</v>
      </c>
      <c r="K383" s="221"/>
      <c r="L383" s="226"/>
      <c r="M383" s="227"/>
      <c r="N383" s="228"/>
      <c r="O383" s="228"/>
      <c r="P383" s="229">
        <f>SUM(P384:P392)</f>
        <v>0</v>
      </c>
      <c r="Q383" s="228"/>
      <c r="R383" s="229">
        <f>SUM(R384:R392)</f>
        <v>0</v>
      </c>
      <c r="S383" s="228"/>
      <c r="T383" s="230">
        <f>SUM(T384:T392)</f>
        <v>0.08245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31" t="s">
        <v>158</v>
      </c>
      <c r="AT383" s="232" t="s">
        <v>78</v>
      </c>
      <c r="AU383" s="232" t="s">
        <v>87</v>
      </c>
      <c r="AY383" s="231" t="s">
        <v>150</v>
      </c>
      <c r="BK383" s="233">
        <f>SUM(BK384:BK392)</f>
        <v>0</v>
      </c>
    </row>
    <row r="384" spans="1:65" s="2" customFormat="1" ht="21.75" customHeight="1">
      <c r="A384" s="38"/>
      <c r="B384" s="39"/>
      <c r="C384" s="236" t="s">
        <v>707</v>
      </c>
      <c r="D384" s="236" t="s">
        <v>153</v>
      </c>
      <c r="E384" s="237" t="s">
        <v>722</v>
      </c>
      <c r="F384" s="238" t="s">
        <v>723</v>
      </c>
      <c r="G384" s="239" t="s">
        <v>169</v>
      </c>
      <c r="H384" s="240">
        <v>29.98</v>
      </c>
      <c r="I384" s="241"/>
      <c r="J384" s="242">
        <f>ROUND(I384*H384,2)</f>
        <v>0</v>
      </c>
      <c r="K384" s="243"/>
      <c r="L384" s="44"/>
      <c r="M384" s="244" t="s">
        <v>1</v>
      </c>
      <c r="N384" s="245" t="s">
        <v>45</v>
      </c>
      <c r="O384" s="91"/>
      <c r="P384" s="246">
        <f>O384*H384</f>
        <v>0</v>
      </c>
      <c r="Q384" s="246">
        <v>0</v>
      </c>
      <c r="R384" s="246">
        <f>Q384*H384</f>
        <v>0</v>
      </c>
      <c r="S384" s="246">
        <v>0.0025</v>
      </c>
      <c r="T384" s="247">
        <f>S384*H384</f>
        <v>0.07495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8" t="s">
        <v>273</v>
      </c>
      <c r="AT384" s="248" t="s">
        <v>153</v>
      </c>
      <c r="AU384" s="248" t="s">
        <v>158</v>
      </c>
      <c r="AY384" s="17" t="s">
        <v>150</v>
      </c>
      <c r="BE384" s="249">
        <f>IF(N384="základní",J384,0)</f>
        <v>0</v>
      </c>
      <c r="BF384" s="249">
        <f>IF(N384="snížená",J384,0)</f>
        <v>0</v>
      </c>
      <c r="BG384" s="249">
        <f>IF(N384="zákl. přenesená",J384,0)</f>
        <v>0</v>
      </c>
      <c r="BH384" s="249">
        <f>IF(N384="sníž. přenesená",J384,0)</f>
        <v>0</v>
      </c>
      <c r="BI384" s="249">
        <f>IF(N384="nulová",J384,0)</f>
        <v>0</v>
      </c>
      <c r="BJ384" s="17" t="s">
        <v>158</v>
      </c>
      <c r="BK384" s="249">
        <f>ROUND(I384*H384,2)</f>
        <v>0</v>
      </c>
      <c r="BL384" s="17" t="s">
        <v>273</v>
      </c>
      <c r="BM384" s="248" t="s">
        <v>957</v>
      </c>
    </row>
    <row r="385" spans="1:51" s="13" customFormat="1" ht="12">
      <c r="A385" s="13"/>
      <c r="B385" s="250"/>
      <c r="C385" s="251"/>
      <c r="D385" s="252" t="s">
        <v>160</v>
      </c>
      <c r="E385" s="253" t="s">
        <v>1</v>
      </c>
      <c r="F385" s="254" t="s">
        <v>958</v>
      </c>
      <c r="G385" s="251"/>
      <c r="H385" s="253" t="s">
        <v>1</v>
      </c>
      <c r="I385" s="255"/>
      <c r="J385" s="251"/>
      <c r="K385" s="251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160</v>
      </c>
      <c r="AU385" s="260" t="s">
        <v>158</v>
      </c>
      <c r="AV385" s="13" t="s">
        <v>87</v>
      </c>
      <c r="AW385" s="13" t="s">
        <v>35</v>
      </c>
      <c r="AX385" s="13" t="s">
        <v>79</v>
      </c>
      <c r="AY385" s="260" t="s">
        <v>150</v>
      </c>
    </row>
    <row r="386" spans="1:51" s="14" customFormat="1" ht="12">
      <c r="A386" s="14"/>
      <c r="B386" s="261"/>
      <c r="C386" s="262"/>
      <c r="D386" s="252" t="s">
        <v>160</v>
      </c>
      <c r="E386" s="263" t="s">
        <v>1</v>
      </c>
      <c r="F386" s="264" t="s">
        <v>151</v>
      </c>
      <c r="G386" s="262"/>
      <c r="H386" s="265">
        <v>3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160</v>
      </c>
      <c r="AU386" s="271" t="s">
        <v>158</v>
      </c>
      <c r="AV386" s="14" t="s">
        <v>158</v>
      </c>
      <c r="AW386" s="14" t="s">
        <v>35</v>
      </c>
      <c r="AX386" s="14" t="s">
        <v>79</v>
      </c>
      <c r="AY386" s="271" t="s">
        <v>150</v>
      </c>
    </row>
    <row r="387" spans="1:51" s="13" customFormat="1" ht="12">
      <c r="A387" s="13"/>
      <c r="B387" s="250"/>
      <c r="C387" s="251"/>
      <c r="D387" s="252" t="s">
        <v>160</v>
      </c>
      <c r="E387" s="253" t="s">
        <v>1</v>
      </c>
      <c r="F387" s="254" t="s">
        <v>959</v>
      </c>
      <c r="G387" s="251"/>
      <c r="H387" s="253" t="s">
        <v>1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160</v>
      </c>
      <c r="AU387" s="260" t="s">
        <v>158</v>
      </c>
      <c r="AV387" s="13" t="s">
        <v>87</v>
      </c>
      <c r="AW387" s="13" t="s">
        <v>35</v>
      </c>
      <c r="AX387" s="13" t="s">
        <v>79</v>
      </c>
      <c r="AY387" s="260" t="s">
        <v>150</v>
      </c>
    </row>
    <row r="388" spans="1:51" s="14" customFormat="1" ht="12">
      <c r="A388" s="14"/>
      <c r="B388" s="261"/>
      <c r="C388" s="262"/>
      <c r="D388" s="252" t="s">
        <v>160</v>
      </c>
      <c r="E388" s="263" t="s">
        <v>1</v>
      </c>
      <c r="F388" s="264" t="s">
        <v>960</v>
      </c>
      <c r="G388" s="262"/>
      <c r="H388" s="265">
        <v>6.71</v>
      </c>
      <c r="I388" s="266"/>
      <c r="J388" s="262"/>
      <c r="K388" s="262"/>
      <c r="L388" s="267"/>
      <c r="M388" s="268"/>
      <c r="N388" s="269"/>
      <c r="O388" s="269"/>
      <c r="P388" s="269"/>
      <c r="Q388" s="269"/>
      <c r="R388" s="269"/>
      <c r="S388" s="269"/>
      <c r="T388" s="27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1" t="s">
        <v>160</v>
      </c>
      <c r="AU388" s="271" t="s">
        <v>158</v>
      </c>
      <c r="AV388" s="14" t="s">
        <v>158</v>
      </c>
      <c r="AW388" s="14" t="s">
        <v>35</v>
      </c>
      <c r="AX388" s="14" t="s">
        <v>79</v>
      </c>
      <c r="AY388" s="271" t="s">
        <v>150</v>
      </c>
    </row>
    <row r="389" spans="1:51" s="13" customFormat="1" ht="12">
      <c r="A389" s="13"/>
      <c r="B389" s="250"/>
      <c r="C389" s="251"/>
      <c r="D389" s="252" t="s">
        <v>160</v>
      </c>
      <c r="E389" s="253" t="s">
        <v>1</v>
      </c>
      <c r="F389" s="254" t="s">
        <v>961</v>
      </c>
      <c r="G389" s="251"/>
      <c r="H389" s="253" t="s">
        <v>1</v>
      </c>
      <c r="I389" s="255"/>
      <c r="J389" s="251"/>
      <c r="K389" s="251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160</v>
      </c>
      <c r="AU389" s="260" t="s">
        <v>158</v>
      </c>
      <c r="AV389" s="13" t="s">
        <v>87</v>
      </c>
      <c r="AW389" s="13" t="s">
        <v>35</v>
      </c>
      <c r="AX389" s="13" t="s">
        <v>79</v>
      </c>
      <c r="AY389" s="260" t="s">
        <v>150</v>
      </c>
    </row>
    <row r="390" spans="1:51" s="14" customFormat="1" ht="12">
      <c r="A390" s="14"/>
      <c r="B390" s="261"/>
      <c r="C390" s="262"/>
      <c r="D390" s="252" t="s">
        <v>160</v>
      </c>
      <c r="E390" s="263" t="s">
        <v>1</v>
      </c>
      <c r="F390" s="264" t="s">
        <v>962</v>
      </c>
      <c r="G390" s="262"/>
      <c r="H390" s="265">
        <v>20.27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160</v>
      </c>
      <c r="AU390" s="271" t="s">
        <v>158</v>
      </c>
      <c r="AV390" s="14" t="s">
        <v>158</v>
      </c>
      <c r="AW390" s="14" t="s">
        <v>35</v>
      </c>
      <c r="AX390" s="14" t="s">
        <v>79</v>
      </c>
      <c r="AY390" s="271" t="s">
        <v>150</v>
      </c>
    </row>
    <row r="391" spans="1:51" s="15" customFormat="1" ht="12">
      <c r="A391" s="15"/>
      <c r="B391" s="283"/>
      <c r="C391" s="284"/>
      <c r="D391" s="252" t="s">
        <v>160</v>
      </c>
      <c r="E391" s="285" t="s">
        <v>1</v>
      </c>
      <c r="F391" s="286" t="s">
        <v>194</v>
      </c>
      <c r="G391" s="284"/>
      <c r="H391" s="287">
        <v>29.98</v>
      </c>
      <c r="I391" s="288"/>
      <c r="J391" s="284"/>
      <c r="K391" s="284"/>
      <c r="L391" s="289"/>
      <c r="M391" s="290"/>
      <c r="N391" s="291"/>
      <c r="O391" s="291"/>
      <c r="P391" s="291"/>
      <c r="Q391" s="291"/>
      <c r="R391" s="291"/>
      <c r="S391" s="291"/>
      <c r="T391" s="292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93" t="s">
        <v>160</v>
      </c>
      <c r="AU391" s="293" t="s">
        <v>158</v>
      </c>
      <c r="AV391" s="15" t="s">
        <v>157</v>
      </c>
      <c r="AW391" s="15" t="s">
        <v>35</v>
      </c>
      <c r="AX391" s="15" t="s">
        <v>87</v>
      </c>
      <c r="AY391" s="293" t="s">
        <v>150</v>
      </c>
    </row>
    <row r="392" spans="1:65" s="2" customFormat="1" ht="16.5" customHeight="1">
      <c r="A392" s="38"/>
      <c r="B392" s="39"/>
      <c r="C392" s="236" t="s">
        <v>711</v>
      </c>
      <c r="D392" s="236" t="s">
        <v>153</v>
      </c>
      <c r="E392" s="237" t="s">
        <v>729</v>
      </c>
      <c r="F392" s="238" t="s">
        <v>730</v>
      </c>
      <c r="G392" s="239" t="s">
        <v>226</v>
      </c>
      <c r="H392" s="240">
        <v>25</v>
      </c>
      <c r="I392" s="241"/>
      <c r="J392" s="242">
        <f>ROUND(I392*H392,2)</f>
        <v>0</v>
      </c>
      <c r="K392" s="243"/>
      <c r="L392" s="44"/>
      <c r="M392" s="244" t="s">
        <v>1</v>
      </c>
      <c r="N392" s="245" t="s">
        <v>45</v>
      </c>
      <c r="O392" s="91"/>
      <c r="P392" s="246">
        <f>O392*H392</f>
        <v>0</v>
      </c>
      <c r="Q392" s="246">
        <v>0</v>
      </c>
      <c r="R392" s="246">
        <f>Q392*H392</f>
        <v>0</v>
      </c>
      <c r="S392" s="246">
        <v>0.0003</v>
      </c>
      <c r="T392" s="247">
        <f>S392*H392</f>
        <v>0.0075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8" t="s">
        <v>273</v>
      </c>
      <c r="AT392" s="248" t="s">
        <v>153</v>
      </c>
      <c r="AU392" s="248" t="s">
        <v>158</v>
      </c>
      <c r="AY392" s="17" t="s">
        <v>150</v>
      </c>
      <c r="BE392" s="249">
        <f>IF(N392="základní",J392,0)</f>
        <v>0</v>
      </c>
      <c r="BF392" s="249">
        <f>IF(N392="snížená",J392,0)</f>
        <v>0</v>
      </c>
      <c r="BG392" s="249">
        <f>IF(N392="zákl. přenesená",J392,0)</f>
        <v>0</v>
      </c>
      <c r="BH392" s="249">
        <f>IF(N392="sníž. přenesená",J392,0)</f>
        <v>0</v>
      </c>
      <c r="BI392" s="249">
        <f>IF(N392="nulová",J392,0)</f>
        <v>0</v>
      </c>
      <c r="BJ392" s="17" t="s">
        <v>158</v>
      </c>
      <c r="BK392" s="249">
        <f>ROUND(I392*H392,2)</f>
        <v>0</v>
      </c>
      <c r="BL392" s="17" t="s">
        <v>273</v>
      </c>
      <c r="BM392" s="248" t="s">
        <v>963</v>
      </c>
    </row>
    <row r="393" spans="1:63" s="12" customFormat="1" ht="22.8" customHeight="1">
      <c r="A393" s="12"/>
      <c r="B393" s="220"/>
      <c r="C393" s="221"/>
      <c r="D393" s="222" t="s">
        <v>78</v>
      </c>
      <c r="E393" s="234" t="s">
        <v>732</v>
      </c>
      <c r="F393" s="234" t="s">
        <v>733</v>
      </c>
      <c r="G393" s="221"/>
      <c r="H393" s="221"/>
      <c r="I393" s="224"/>
      <c r="J393" s="235">
        <f>BK393</f>
        <v>0</v>
      </c>
      <c r="K393" s="221"/>
      <c r="L393" s="226"/>
      <c r="M393" s="227"/>
      <c r="N393" s="228"/>
      <c r="O393" s="228"/>
      <c r="P393" s="229">
        <f>SUM(P394:P416)</f>
        <v>0</v>
      </c>
      <c r="Q393" s="228"/>
      <c r="R393" s="229">
        <f>SUM(R394:R416)</f>
        <v>0.3599136</v>
      </c>
      <c r="S393" s="228"/>
      <c r="T393" s="230">
        <f>SUM(T394:T416)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31" t="s">
        <v>158</v>
      </c>
      <c r="AT393" s="232" t="s">
        <v>78</v>
      </c>
      <c r="AU393" s="232" t="s">
        <v>87</v>
      </c>
      <c r="AY393" s="231" t="s">
        <v>150</v>
      </c>
      <c r="BK393" s="233">
        <f>SUM(BK394:BK416)</f>
        <v>0</v>
      </c>
    </row>
    <row r="394" spans="1:65" s="2" customFormat="1" ht="21.75" customHeight="1">
      <c r="A394" s="38"/>
      <c r="B394" s="39"/>
      <c r="C394" s="236" t="s">
        <v>715</v>
      </c>
      <c r="D394" s="236" t="s">
        <v>153</v>
      </c>
      <c r="E394" s="237" t="s">
        <v>735</v>
      </c>
      <c r="F394" s="238" t="s">
        <v>736</v>
      </c>
      <c r="G394" s="239" t="s">
        <v>169</v>
      </c>
      <c r="H394" s="240">
        <v>21.166</v>
      </c>
      <c r="I394" s="241"/>
      <c r="J394" s="242">
        <f>ROUND(I394*H394,2)</f>
        <v>0</v>
      </c>
      <c r="K394" s="243"/>
      <c r="L394" s="44"/>
      <c r="M394" s="244" t="s">
        <v>1</v>
      </c>
      <c r="N394" s="245" t="s">
        <v>45</v>
      </c>
      <c r="O394" s="91"/>
      <c r="P394" s="246">
        <f>O394*H394</f>
        <v>0</v>
      </c>
      <c r="Q394" s="246">
        <v>0.0029</v>
      </c>
      <c r="R394" s="246">
        <f>Q394*H394</f>
        <v>0.061381399999999996</v>
      </c>
      <c r="S394" s="246">
        <v>0</v>
      </c>
      <c r="T394" s="24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8" t="s">
        <v>273</v>
      </c>
      <c r="AT394" s="248" t="s">
        <v>153</v>
      </c>
      <c r="AU394" s="248" t="s">
        <v>158</v>
      </c>
      <c r="AY394" s="17" t="s">
        <v>150</v>
      </c>
      <c r="BE394" s="249">
        <f>IF(N394="základní",J394,0)</f>
        <v>0</v>
      </c>
      <c r="BF394" s="249">
        <f>IF(N394="snížená",J394,0)</f>
        <v>0</v>
      </c>
      <c r="BG394" s="249">
        <f>IF(N394="zákl. přenesená",J394,0)</f>
        <v>0</v>
      </c>
      <c r="BH394" s="249">
        <f>IF(N394="sníž. přenesená",J394,0)</f>
        <v>0</v>
      </c>
      <c r="BI394" s="249">
        <f>IF(N394="nulová",J394,0)</f>
        <v>0</v>
      </c>
      <c r="BJ394" s="17" t="s">
        <v>158</v>
      </c>
      <c r="BK394" s="249">
        <f>ROUND(I394*H394,2)</f>
        <v>0</v>
      </c>
      <c r="BL394" s="17" t="s">
        <v>273</v>
      </c>
      <c r="BM394" s="248" t="s">
        <v>964</v>
      </c>
    </row>
    <row r="395" spans="1:51" s="13" customFormat="1" ht="12">
      <c r="A395" s="13"/>
      <c r="B395" s="250"/>
      <c r="C395" s="251"/>
      <c r="D395" s="252" t="s">
        <v>160</v>
      </c>
      <c r="E395" s="253" t="s">
        <v>1</v>
      </c>
      <c r="F395" s="254" t="s">
        <v>823</v>
      </c>
      <c r="G395" s="251"/>
      <c r="H395" s="253" t="s">
        <v>1</v>
      </c>
      <c r="I395" s="255"/>
      <c r="J395" s="251"/>
      <c r="K395" s="251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160</v>
      </c>
      <c r="AU395" s="260" t="s">
        <v>158</v>
      </c>
      <c r="AV395" s="13" t="s">
        <v>87</v>
      </c>
      <c r="AW395" s="13" t="s">
        <v>35</v>
      </c>
      <c r="AX395" s="13" t="s">
        <v>79</v>
      </c>
      <c r="AY395" s="260" t="s">
        <v>150</v>
      </c>
    </row>
    <row r="396" spans="1:51" s="14" customFormat="1" ht="12">
      <c r="A396" s="14"/>
      <c r="B396" s="261"/>
      <c r="C396" s="262"/>
      <c r="D396" s="252" t="s">
        <v>160</v>
      </c>
      <c r="E396" s="263" t="s">
        <v>1</v>
      </c>
      <c r="F396" s="264" t="s">
        <v>965</v>
      </c>
      <c r="G396" s="262"/>
      <c r="H396" s="265">
        <v>11.8</v>
      </c>
      <c r="I396" s="266"/>
      <c r="J396" s="262"/>
      <c r="K396" s="262"/>
      <c r="L396" s="267"/>
      <c r="M396" s="268"/>
      <c r="N396" s="269"/>
      <c r="O396" s="269"/>
      <c r="P396" s="269"/>
      <c r="Q396" s="269"/>
      <c r="R396" s="269"/>
      <c r="S396" s="269"/>
      <c r="T396" s="27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1" t="s">
        <v>160</v>
      </c>
      <c r="AU396" s="271" t="s">
        <v>158</v>
      </c>
      <c r="AV396" s="14" t="s">
        <v>158</v>
      </c>
      <c r="AW396" s="14" t="s">
        <v>35</v>
      </c>
      <c r="AX396" s="14" t="s">
        <v>79</v>
      </c>
      <c r="AY396" s="271" t="s">
        <v>150</v>
      </c>
    </row>
    <row r="397" spans="1:51" s="13" customFormat="1" ht="12">
      <c r="A397" s="13"/>
      <c r="B397" s="250"/>
      <c r="C397" s="251"/>
      <c r="D397" s="252" t="s">
        <v>160</v>
      </c>
      <c r="E397" s="253" t="s">
        <v>1</v>
      </c>
      <c r="F397" s="254" t="s">
        <v>825</v>
      </c>
      <c r="G397" s="251"/>
      <c r="H397" s="253" t="s">
        <v>1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160</v>
      </c>
      <c r="AU397" s="260" t="s">
        <v>158</v>
      </c>
      <c r="AV397" s="13" t="s">
        <v>87</v>
      </c>
      <c r="AW397" s="13" t="s">
        <v>35</v>
      </c>
      <c r="AX397" s="13" t="s">
        <v>79</v>
      </c>
      <c r="AY397" s="260" t="s">
        <v>150</v>
      </c>
    </row>
    <row r="398" spans="1:51" s="14" customFormat="1" ht="12">
      <c r="A398" s="14"/>
      <c r="B398" s="261"/>
      <c r="C398" s="262"/>
      <c r="D398" s="252" t="s">
        <v>160</v>
      </c>
      <c r="E398" s="263" t="s">
        <v>1</v>
      </c>
      <c r="F398" s="264" t="s">
        <v>966</v>
      </c>
      <c r="G398" s="262"/>
      <c r="H398" s="265">
        <v>6.6</v>
      </c>
      <c r="I398" s="266"/>
      <c r="J398" s="262"/>
      <c r="K398" s="262"/>
      <c r="L398" s="267"/>
      <c r="M398" s="268"/>
      <c r="N398" s="269"/>
      <c r="O398" s="269"/>
      <c r="P398" s="269"/>
      <c r="Q398" s="269"/>
      <c r="R398" s="269"/>
      <c r="S398" s="269"/>
      <c r="T398" s="27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1" t="s">
        <v>160</v>
      </c>
      <c r="AU398" s="271" t="s">
        <v>158</v>
      </c>
      <c r="AV398" s="14" t="s">
        <v>158</v>
      </c>
      <c r="AW398" s="14" t="s">
        <v>35</v>
      </c>
      <c r="AX398" s="14" t="s">
        <v>79</v>
      </c>
      <c r="AY398" s="271" t="s">
        <v>150</v>
      </c>
    </row>
    <row r="399" spans="1:51" s="13" customFormat="1" ht="12">
      <c r="A399" s="13"/>
      <c r="B399" s="250"/>
      <c r="C399" s="251"/>
      <c r="D399" s="252" t="s">
        <v>160</v>
      </c>
      <c r="E399" s="253" t="s">
        <v>1</v>
      </c>
      <c r="F399" s="254" t="s">
        <v>815</v>
      </c>
      <c r="G399" s="251"/>
      <c r="H399" s="253" t="s">
        <v>1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0" t="s">
        <v>160</v>
      </c>
      <c r="AU399" s="260" t="s">
        <v>158</v>
      </c>
      <c r="AV399" s="13" t="s">
        <v>87</v>
      </c>
      <c r="AW399" s="13" t="s">
        <v>35</v>
      </c>
      <c r="AX399" s="13" t="s">
        <v>79</v>
      </c>
      <c r="AY399" s="260" t="s">
        <v>150</v>
      </c>
    </row>
    <row r="400" spans="1:51" s="14" customFormat="1" ht="12">
      <c r="A400" s="14"/>
      <c r="B400" s="261"/>
      <c r="C400" s="262"/>
      <c r="D400" s="252" t="s">
        <v>160</v>
      </c>
      <c r="E400" s="263" t="s">
        <v>1</v>
      </c>
      <c r="F400" s="264" t="s">
        <v>967</v>
      </c>
      <c r="G400" s="262"/>
      <c r="H400" s="265">
        <v>2.766</v>
      </c>
      <c r="I400" s="266"/>
      <c r="J400" s="262"/>
      <c r="K400" s="262"/>
      <c r="L400" s="267"/>
      <c r="M400" s="268"/>
      <c r="N400" s="269"/>
      <c r="O400" s="269"/>
      <c r="P400" s="269"/>
      <c r="Q400" s="269"/>
      <c r="R400" s="269"/>
      <c r="S400" s="269"/>
      <c r="T400" s="27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1" t="s">
        <v>160</v>
      </c>
      <c r="AU400" s="271" t="s">
        <v>158</v>
      </c>
      <c r="AV400" s="14" t="s">
        <v>158</v>
      </c>
      <c r="AW400" s="14" t="s">
        <v>35</v>
      </c>
      <c r="AX400" s="14" t="s">
        <v>79</v>
      </c>
      <c r="AY400" s="271" t="s">
        <v>150</v>
      </c>
    </row>
    <row r="401" spans="1:51" s="15" customFormat="1" ht="12">
      <c r="A401" s="15"/>
      <c r="B401" s="283"/>
      <c r="C401" s="284"/>
      <c r="D401" s="252" t="s">
        <v>160</v>
      </c>
      <c r="E401" s="285" t="s">
        <v>1</v>
      </c>
      <c r="F401" s="286" t="s">
        <v>194</v>
      </c>
      <c r="G401" s="284"/>
      <c r="H401" s="287">
        <v>21.166</v>
      </c>
      <c r="I401" s="288"/>
      <c r="J401" s="284"/>
      <c r="K401" s="284"/>
      <c r="L401" s="289"/>
      <c r="M401" s="290"/>
      <c r="N401" s="291"/>
      <c r="O401" s="291"/>
      <c r="P401" s="291"/>
      <c r="Q401" s="291"/>
      <c r="R401" s="291"/>
      <c r="S401" s="291"/>
      <c r="T401" s="29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93" t="s">
        <v>160</v>
      </c>
      <c r="AU401" s="293" t="s">
        <v>158</v>
      </c>
      <c r="AV401" s="15" t="s">
        <v>157</v>
      </c>
      <c r="AW401" s="15" t="s">
        <v>35</v>
      </c>
      <c r="AX401" s="15" t="s">
        <v>87</v>
      </c>
      <c r="AY401" s="293" t="s">
        <v>150</v>
      </c>
    </row>
    <row r="402" spans="1:65" s="2" customFormat="1" ht="21.75" customHeight="1">
      <c r="A402" s="38"/>
      <c r="B402" s="39"/>
      <c r="C402" s="272" t="s">
        <v>721</v>
      </c>
      <c r="D402" s="272" t="s">
        <v>162</v>
      </c>
      <c r="E402" s="273" t="s">
        <v>742</v>
      </c>
      <c r="F402" s="274" t="s">
        <v>743</v>
      </c>
      <c r="G402" s="275" t="s">
        <v>169</v>
      </c>
      <c r="H402" s="276">
        <v>24.341</v>
      </c>
      <c r="I402" s="277"/>
      <c r="J402" s="278">
        <f>ROUND(I402*H402,2)</f>
        <v>0</v>
      </c>
      <c r="K402" s="279"/>
      <c r="L402" s="280"/>
      <c r="M402" s="281" t="s">
        <v>1</v>
      </c>
      <c r="N402" s="282" t="s">
        <v>45</v>
      </c>
      <c r="O402" s="91"/>
      <c r="P402" s="246">
        <f>O402*H402</f>
        <v>0</v>
      </c>
      <c r="Q402" s="246">
        <v>0.0118</v>
      </c>
      <c r="R402" s="246">
        <f>Q402*H402</f>
        <v>0.28722380000000003</v>
      </c>
      <c r="S402" s="246">
        <v>0</v>
      </c>
      <c r="T402" s="247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8" t="s">
        <v>351</v>
      </c>
      <c r="AT402" s="248" t="s">
        <v>162</v>
      </c>
      <c r="AU402" s="248" t="s">
        <v>158</v>
      </c>
      <c r="AY402" s="17" t="s">
        <v>150</v>
      </c>
      <c r="BE402" s="249">
        <f>IF(N402="základní",J402,0)</f>
        <v>0</v>
      </c>
      <c r="BF402" s="249">
        <f>IF(N402="snížená",J402,0)</f>
        <v>0</v>
      </c>
      <c r="BG402" s="249">
        <f>IF(N402="zákl. přenesená",J402,0)</f>
        <v>0</v>
      </c>
      <c r="BH402" s="249">
        <f>IF(N402="sníž. přenesená",J402,0)</f>
        <v>0</v>
      </c>
      <c r="BI402" s="249">
        <f>IF(N402="nulová",J402,0)</f>
        <v>0</v>
      </c>
      <c r="BJ402" s="17" t="s">
        <v>158</v>
      </c>
      <c r="BK402" s="249">
        <f>ROUND(I402*H402,2)</f>
        <v>0</v>
      </c>
      <c r="BL402" s="17" t="s">
        <v>273</v>
      </c>
      <c r="BM402" s="248" t="s">
        <v>968</v>
      </c>
    </row>
    <row r="403" spans="1:51" s="14" customFormat="1" ht="12">
      <c r="A403" s="14"/>
      <c r="B403" s="261"/>
      <c r="C403" s="262"/>
      <c r="D403" s="252" t="s">
        <v>160</v>
      </c>
      <c r="E403" s="262"/>
      <c r="F403" s="264" t="s">
        <v>969</v>
      </c>
      <c r="G403" s="262"/>
      <c r="H403" s="265">
        <v>24.341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160</v>
      </c>
      <c r="AU403" s="271" t="s">
        <v>158</v>
      </c>
      <c r="AV403" s="14" t="s">
        <v>158</v>
      </c>
      <c r="AW403" s="14" t="s">
        <v>4</v>
      </c>
      <c r="AX403" s="14" t="s">
        <v>87</v>
      </c>
      <c r="AY403" s="271" t="s">
        <v>150</v>
      </c>
    </row>
    <row r="404" spans="1:65" s="2" customFormat="1" ht="16.5" customHeight="1">
      <c r="A404" s="38"/>
      <c r="B404" s="39"/>
      <c r="C404" s="236" t="s">
        <v>728</v>
      </c>
      <c r="D404" s="236" t="s">
        <v>153</v>
      </c>
      <c r="E404" s="237" t="s">
        <v>747</v>
      </c>
      <c r="F404" s="238" t="s">
        <v>748</v>
      </c>
      <c r="G404" s="239" t="s">
        <v>268</v>
      </c>
      <c r="H404" s="240">
        <v>1</v>
      </c>
      <c r="I404" s="241"/>
      <c r="J404" s="242">
        <f>ROUND(I404*H404,2)</f>
        <v>0</v>
      </c>
      <c r="K404" s="243"/>
      <c r="L404" s="44"/>
      <c r="M404" s="244" t="s">
        <v>1</v>
      </c>
      <c r="N404" s="245" t="s">
        <v>45</v>
      </c>
      <c r="O404" s="91"/>
      <c r="P404" s="246">
        <f>O404*H404</f>
        <v>0</v>
      </c>
      <c r="Q404" s="246">
        <v>0.00031</v>
      </c>
      <c r="R404" s="246">
        <f>Q404*H404</f>
        <v>0.00031</v>
      </c>
      <c r="S404" s="246">
        <v>0</v>
      </c>
      <c r="T404" s="247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8" t="s">
        <v>273</v>
      </c>
      <c r="AT404" s="248" t="s">
        <v>153</v>
      </c>
      <c r="AU404" s="248" t="s">
        <v>158</v>
      </c>
      <c r="AY404" s="17" t="s">
        <v>150</v>
      </c>
      <c r="BE404" s="249">
        <f>IF(N404="základní",J404,0)</f>
        <v>0</v>
      </c>
      <c r="BF404" s="249">
        <f>IF(N404="snížená",J404,0)</f>
        <v>0</v>
      </c>
      <c r="BG404" s="249">
        <f>IF(N404="zákl. přenesená",J404,0)</f>
        <v>0</v>
      </c>
      <c r="BH404" s="249">
        <f>IF(N404="sníž. přenesená",J404,0)</f>
        <v>0</v>
      </c>
      <c r="BI404" s="249">
        <f>IF(N404="nulová",J404,0)</f>
        <v>0</v>
      </c>
      <c r="BJ404" s="17" t="s">
        <v>158</v>
      </c>
      <c r="BK404" s="249">
        <f>ROUND(I404*H404,2)</f>
        <v>0</v>
      </c>
      <c r="BL404" s="17" t="s">
        <v>273</v>
      </c>
      <c r="BM404" s="248" t="s">
        <v>970</v>
      </c>
    </row>
    <row r="405" spans="1:65" s="2" customFormat="1" ht="16.5" customHeight="1">
      <c r="A405" s="38"/>
      <c r="B405" s="39"/>
      <c r="C405" s="236" t="s">
        <v>734</v>
      </c>
      <c r="D405" s="236" t="s">
        <v>153</v>
      </c>
      <c r="E405" s="237" t="s">
        <v>751</v>
      </c>
      <c r="F405" s="238" t="s">
        <v>709</v>
      </c>
      <c r="G405" s="239" t="s">
        <v>169</v>
      </c>
      <c r="H405" s="240">
        <v>11.8</v>
      </c>
      <c r="I405" s="241"/>
      <c r="J405" s="242">
        <f>ROUND(I405*H405,2)</f>
        <v>0</v>
      </c>
      <c r="K405" s="243"/>
      <c r="L405" s="44"/>
      <c r="M405" s="244" t="s">
        <v>1</v>
      </c>
      <c r="N405" s="245" t="s">
        <v>45</v>
      </c>
      <c r="O405" s="91"/>
      <c r="P405" s="246">
        <f>O405*H405</f>
        <v>0</v>
      </c>
      <c r="Q405" s="246">
        <v>0.00031</v>
      </c>
      <c r="R405" s="246">
        <f>Q405*H405</f>
        <v>0.0036580000000000002</v>
      </c>
      <c r="S405" s="246">
        <v>0</v>
      </c>
      <c r="T405" s="247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8" t="s">
        <v>273</v>
      </c>
      <c r="AT405" s="248" t="s">
        <v>153</v>
      </c>
      <c r="AU405" s="248" t="s">
        <v>158</v>
      </c>
      <c r="AY405" s="17" t="s">
        <v>150</v>
      </c>
      <c r="BE405" s="249">
        <f>IF(N405="základní",J405,0)</f>
        <v>0</v>
      </c>
      <c r="BF405" s="249">
        <f>IF(N405="snížená",J405,0)</f>
        <v>0</v>
      </c>
      <c r="BG405" s="249">
        <f>IF(N405="zákl. přenesená",J405,0)</f>
        <v>0</v>
      </c>
      <c r="BH405" s="249">
        <f>IF(N405="sníž. přenesená",J405,0)</f>
        <v>0</v>
      </c>
      <c r="BI405" s="249">
        <f>IF(N405="nulová",J405,0)</f>
        <v>0</v>
      </c>
      <c r="BJ405" s="17" t="s">
        <v>158</v>
      </c>
      <c r="BK405" s="249">
        <f>ROUND(I405*H405,2)</f>
        <v>0</v>
      </c>
      <c r="BL405" s="17" t="s">
        <v>273</v>
      </c>
      <c r="BM405" s="248" t="s">
        <v>971</v>
      </c>
    </row>
    <row r="406" spans="1:51" s="13" customFormat="1" ht="12">
      <c r="A406" s="13"/>
      <c r="B406" s="250"/>
      <c r="C406" s="251"/>
      <c r="D406" s="252" t="s">
        <v>160</v>
      </c>
      <c r="E406" s="253" t="s">
        <v>1</v>
      </c>
      <c r="F406" s="254" t="s">
        <v>823</v>
      </c>
      <c r="G406" s="251"/>
      <c r="H406" s="253" t="s">
        <v>1</v>
      </c>
      <c r="I406" s="255"/>
      <c r="J406" s="251"/>
      <c r="K406" s="251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160</v>
      </c>
      <c r="AU406" s="260" t="s">
        <v>158</v>
      </c>
      <c r="AV406" s="13" t="s">
        <v>87</v>
      </c>
      <c r="AW406" s="13" t="s">
        <v>35</v>
      </c>
      <c r="AX406" s="13" t="s">
        <v>79</v>
      </c>
      <c r="AY406" s="260" t="s">
        <v>150</v>
      </c>
    </row>
    <row r="407" spans="1:51" s="14" customFormat="1" ht="12">
      <c r="A407" s="14"/>
      <c r="B407" s="261"/>
      <c r="C407" s="262"/>
      <c r="D407" s="252" t="s">
        <v>160</v>
      </c>
      <c r="E407" s="263" t="s">
        <v>1</v>
      </c>
      <c r="F407" s="264" t="s">
        <v>965</v>
      </c>
      <c r="G407" s="262"/>
      <c r="H407" s="265">
        <v>11.8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1" t="s">
        <v>160</v>
      </c>
      <c r="AU407" s="271" t="s">
        <v>158</v>
      </c>
      <c r="AV407" s="14" t="s">
        <v>158</v>
      </c>
      <c r="AW407" s="14" t="s">
        <v>35</v>
      </c>
      <c r="AX407" s="14" t="s">
        <v>87</v>
      </c>
      <c r="AY407" s="271" t="s">
        <v>150</v>
      </c>
    </row>
    <row r="408" spans="1:65" s="2" customFormat="1" ht="16.5" customHeight="1">
      <c r="A408" s="38"/>
      <c r="B408" s="39"/>
      <c r="C408" s="236" t="s">
        <v>741</v>
      </c>
      <c r="D408" s="236" t="s">
        <v>153</v>
      </c>
      <c r="E408" s="237" t="s">
        <v>754</v>
      </c>
      <c r="F408" s="238" t="s">
        <v>755</v>
      </c>
      <c r="G408" s="239" t="s">
        <v>169</v>
      </c>
      <c r="H408" s="240">
        <v>21.166</v>
      </c>
      <c r="I408" s="241"/>
      <c r="J408" s="242">
        <f>ROUND(I408*H408,2)</f>
        <v>0</v>
      </c>
      <c r="K408" s="243"/>
      <c r="L408" s="44"/>
      <c r="M408" s="244" t="s">
        <v>1</v>
      </c>
      <c r="N408" s="245" t="s">
        <v>45</v>
      </c>
      <c r="O408" s="91"/>
      <c r="P408" s="246">
        <f>O408*H408</f>
        <v>0</v>
      </c>
      <c r="Q408" s="246">
        <v>0.0003</v>
      </c>
      <c r="R408" s="246">
        <f>Q408*H408</f>
        <v>0.006349799999999999</v>
      </c>
      <c r="S408" s="246">
        <v>0</v>
      </c>
      <c r="T408" s="247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8" t="s">
        <v>273</v>
      </c>
      <c r="AT408" s="248" t="s">
        <v>153</v>
      </c>
      <c r="AU408" s="248" t="s">
        <v>158</v>
      </c>
      <c r="AY408" s="17" t="s">
        <v>150</v>
      </c>
      <c r="BE408" s="249">
        <f>IF(N408="základní",J408,0)</f>
        <v>0</v>
      </c>
      <c r="BF408" s="249">
        <f>IF(N408="snížená",J408,0)</f>
        <v>0</v>
      </c>
      <c r="BG408" s="249">
        <f>IF(N408="zákl. přenesená",J408,0)</f>
        <v>0</v>
      </c>
      <c r="BH408" s="249">
        <f>IF(N408="sníž. přenesená",J408,0)</f>
        <v>0</v>
      </c>
      <c r="BI408" s="249">
        <f>IF(N408="nulová",J408,0)</f>
        <v>0</v>
      </c>
      <c r="BJ408" s="17" t="s">
        <v>158</v>
      </c>
      <c r="BK408" s="249">
        <f>ROUND(I408*H408,2)</f>
        <v>0</v>
      </c>
      <c r="BL408" s="17" t="s">
        <v>273</v>
      </c>
      <c r="BM408" s="248" t="s">
        <v>972</v>
      </c>
    </row>
    <row r="409" spans="1:65" s="2" customFormat="1" ht="16.5" customHeight="1">
      <c r="A409" s="38"/>
      <c r="B409" s="39"/>
      <c r="C409" s="236" t="s">
        <v>746</v>
      </c>
      <c r="D409" s="236" t="s">
        <v>153</v>
      </c>
      <c r="E409" s="237" t="s">
        <v>758</v>
      </c>
      <c r="F409" s="238" t="s">
        <v>759</v>
      </c>
      <c r="G409" s="239" t="s">
        <v>226</v>
      </c>
      <c r="H409" s="240">
        <v>33.02</v>
      </c>
      <c r="I409" s="241"/>
      <c r="J409" s="242">
        <f>ROUND(I409*H409,2)</f>
        <v>0</v>
      </c>
      <c r="K409" s="243"/>
      <c r="L409" s="44"/>
      <c r="M409" s="244" t="s">
        <v>1</v>
      </c>
      <c r="N409" s="245" t="s">
        <v>45</v>
      </c>
      <c r="O409" s="91"/>
      <c r="P409" s="246">
        <f>O409*H409</f>
        <v>0</v>
      </c>
      <c r="Q409" s="246">
        <v>3E-05</v>
      </c>
      <c r="R409" s="246">
        <f>Q409*H409</f>
        <v>0.0009906000000000001</v>
      </c>
      <c r="S409" s="246">
        <v>0</v>
      </c>
      <c r="T409" s="247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8" t="s">
        <v>273</v>
      </c>
      <c r="AT409" s="248" t="s">
        <v>153</v>
      </c>
      <c r="AU409" s="248" t="s">
        <v>158</v>
      </c>
      <c r="AY409" s="17" t="s">
        <v>150</v>
      </c>
      <c r="BE409" s="249">
        <f>IF(N409="základní",J409,0)</f>
        <v>0</v>
      </c>
      <c r="BF409" s="249">
        <f>IF(N409="snížená",J409,0)</f>
        <v>0</v>
      </c>
      <c r="BG409" s="249">
        <f>IF(N409="zákl. přenesená",J409,0)</f>
        <v>0</v>
      </c>
      <c r="BH409" s="249">
        <f>IF(N409="sníž. přenesená",J409,0)</f>
        <v>0</v>
      </c>
      <c r="BI409" s="249">
        <f>IF(N409="nulová",J409,0)</f>
        <v>0</v>
      </c>
      <c r="BJ409" s="17" t="s">
        <v>158</v>
      </c>
      <c r="BK409" s="249">
        <f>ROUND(I409*H409,2)</f>
        <v>0</v>
      </c>
      <c r="BL409" s="17" t="s">
        <v>273</v>
      </c>
      <c r="BM409" s="248" t="s">
        <v>973</v>
      </c>
    </row>
    <row r="410" spans="1:51" s="14" customFormat="1" ht="12">
      <c r="A410" s="14"/>
      <c r="B410" s="261"/>
      <c r="C410" s="262"/>
      <c r="D410" s="252" t="s">
        <v>160</v>
      </c>
      <c r="E410" s="263" t="s">
        <v>1</v>
      </c>
      <c r="F410" s="264" t="s">
        <v>974</v>
      </c>
      <c r="G410" s="262"/>
      <c r="H410" s="265">
        <v>14</v>
      </c>
      <c r="I410" s="266"/>
      <c r="J410" s="262"/>
      <c r="K410" s="262"/>
      <c r="L410" s="267"/>
      <c r="M410" s="268"/>
      <c r="N410" s="269"/>
      <c r="O410" s="269"/>
      <c r="P410" s="269"/>
      <c r="Q410" s="269"/>
      <c r="R410" s="269"/>
      <c r="S410" s="269"/>
      <c r="T410" s="27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1" t="s">
        <v>160</v>
      </c>
      <c r="AU410" s="271" t="s">
        <v>158</v>
      </c>
      <c r="AV410" s="14" t="s">
        <v>158</v>
      </c>
      <c r="AW410" s="14" t="s">
        <v>35</v>
      </c>
      <c r="AX410" s="14" t="s">
        <v>79</v>
      </c>
      <c r="AY410" s="271" t="s">
        <v>150</v>
      </c>
    </row>
    <row r="411" spans="1:51" s="14" customFormat="1" ht="12">
      <c r="A411" s="14"/>
      <c r="B411" s="261"/>
      <c r="C411" s="262"/>
      <c r="D411" s="252" t="s">
        <v>160</v>
      </c>
      <c r="E411" s="263" t="s">
        <v>1</v>
      </c>
      <c r="F411" s="264" t="s">
        <v>975</v>
      </c>
      <c r="G411" s="262"/>
      <c r="H411" s="265">
        <v>8</v>
      </c>
      <c r="I411" s="266"/>
      <c r="J411" s="262"/>
      <c r="K411" s="262"/>
      <c r="L411" s="267"/>
      <c r="M411" s="268"/>
      <c r="N411" s="269"/>
      <c r="O411" s="269"/>
      <c r="P411" s="269"/>
      <c r="Q411" s="269"/>
      <c r="R411" s="269"/>
      <c r="S411" s="269"/>
      <c r="T411" s="27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1" t="s">
        <v>160</v>
      </c>
      <c r="AU411" s="271" t="s">
        <v>158</v>
      </c>
      <c r="AV411" s="14" t="s">
        <v>158</v>
      </c>
      <c r="AW411" s="14" t="s">
        <v>35</v>
      </c>
      <c r="AX411" s="14" t="s">
        <v>79</v>
      </c>
      <c r="AY411" s="271" t="s">
        <v>150</v>
      </c>
    </row>
    <row r="412" spans="1:51" s="14" customFormat="1" ht="12">
      <c r="A412" s="14"/>
      <c r="B412" s="261"/>
      <c r="C412" s="262"/>
      <c r="D412" s="252" t="s">
        <v>160</v>
      </c>
      <c r="E412" s="263" t="s">
        <v>1</v>
      </c>
      <c r="F412" s="264" t="s">
        <v>976</v>
      </c>
      <c r="G412" s="262"/>
      <c r="H412" s="265">
        <v>1.8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1" t="s">
        <v>160</v>
      </c>
      <c r="AU412" s="271" t="s">
        <v>158</v>
      </c>
      <c r="AV412" s="14" t="s">
        <v>158</v>
      </c>
      <c r="AW412" s="14" t="s">
        <v>35</v>
      </c>
      <c r="AX412" s="14" t="s">
        <v>79</v>
      </c>
      <c r="AY412" s="271" t="s">
        <v>150</v>
      </c>
    </row>
    <row r="413" spans="1:51" s="14" customFormat="1" ht="12">
      <c r="A413" s="14"/>
      <c r="B413" s="261"/>
      <c r="C413" s="262"/>
      <c r="D413" s="252" t="s">
        <v>160</v>
      </c>
      <c r="E413" s="263" t="s">
        <v>1</v>
      </c>
      <c r="F413" s="264" t="s">
        <v>977</v>
      </c>
      <c r="G413" s="262"/>
      <c r="H413" s="265">
        <v>9.22</v>
      </c>
      <c r="I413" s="266"/>
      <c r="J413" s="262"/>
      <c r="K413" s="262"/>
      <c r="L413" s="267"/>
      <c r="M413" s="268"/>
      <c r="N413" s="269"/>
      <c r="O413" s="269"/>
      <c r="P413" s="269"/>
      <c r="Q413" s="269"/>
      <c r="R413" s="269"/>
      <c r="S413" s="269"/>
      <c r="T413" s="27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1" t="s">
        <v>160</v>
      </c>
      <c r="AU413" s="271" t="s">
        <v>158</v>
      </c>
      <c r="AV413" s="14" t="s">
        <v>158</v>
      </c>
      <c r="AW413" s="14" t="s">
        <v>35</v>
      </c>
      <c r="AX413" s="14" t="s">
        <v>79</v>
      </c>
      <c r="AY413" s="271" t="s">
        <v>150</v>
      </c>
    </row>
    <row r="414" spans="1:51" s="15" customFormat="1" ht="12">
      <c r="A414" s="15"/>
      <c r="B414" s="283"/>
      <c r="C414" s="284"/>
      <c r="D414" s="252" t="s">
        <v>160</v>
      </c>
      <c r="E414" s="285" t="s">
        <v>1</v>
      </c>
      <c r="F414" s="286" t="s">
        <v>194</v>
      </c>
      <c r="G414" s="284"/>
      <c r="H414" s="287">
        <v>33.02</v>
      </c>
      <c r="I414" s="288"/>
      <c r="J414" s="284"/>
      <c r="K414" s="284"/>
      <c r="L414" s="289"/>
      <c r="M414" s="290"/>
      <c r="N414" s="291"/>
      <c r="O414" s="291"/>
      <c r="P414" s="291"/>
      <c r="Q414" s="291"/>
      <c r="R414" s="291"/>
      <c r="S414" s="291"/>
      <c r="T414" s="292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93" t="s">
        <v>160</v>
      </c>
      <c r="AU414" s="293" t="s">
        <v>158</v>
      </c>
      <c r="AV414" s="15" t="s">
        <v>157</v>
      </c>
      <c r="AW414" s="15" t="s">
        <v>35</v>
      </c>
      <c r="AX414" s="15" t="s">
        <v>87</v>
      </c>
      <c r="AY414" s="293" t="s">
        <v>150</v>
      </c>
    </row>
    <row r="415" spans="1:65" s="2" customFormat="1" ht="21.75" customHeight="1">
      <c r="A415" s="38"/>
      <c r="B415" s="39"/>
      <c r="C415" s="236" t="s">
        <v>750</v>
      </c>
      <c r="D415" s="236" t="s">
        <v>153</v>
      </c>
      <c r="E415" s="237" t="s">
        <v>978</v>
      </c>
      <c r="F415" s="238" t="s">
        <v>979</v>
      </c>
      <c r="G415" s="239" t="s">
        <v>332</v>
      </c>
      <c r="H415" s="240">
        <v>0.36</v>
      </c>
      <c r="I415" s="241"/>
      <c r="J415" s="242">
        <f>ROUND(I415*H415,2)</f>
        <v>0</v>
      </c>
      <c r="K415" s="243"/>
      <c r="L415" s="44"/>
      <c r="M415" s="244" t="s">
        <v>1</v>
      </c>
      <c r="N415" s="245" t="s">
        <v>45</v>
      </c>
      <c r="O415" s="91"/>
      <c r="P415" s="246">
        <f>O415*H415</f>
        <v>0</v>
      </c>
      <c r="Q415" s="246">
        <v>0</v>
      </c>
      <c r="R415" s="246">
        <f>Q415*H415</f>
        <v>0</v>
      </c>
      <c r="S415" s="246">
        <v>0</v>
      </c>
      <c r="T415" s="247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8" t="s">
        <v>273</v>
      </c>
      <c r="AT415" s="248" t="s">
        <v>153</v>
      </c>
      <c r="AU415" s="248" t="s">
        <v>158</v>
      </c>
      <c r="AY415" s="17" t="s">
        <v>150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7" t="s">
        <v>158</v>
      </c>
      <c r="BK415" s="249">
        <f>ROUND(I415*H415,2)</f>
        <v>0</v>
      </c>
      <c r="BL415" s="17" t="s">
        <v>273</v>
      </c>
      <c r="BM415" s="248" t="s">
        <v>980</v>
      </c>
    </row>
    <row r="416" spans="1:65" s="2" customFormat="1" ht="21.75" customHeight="1">
      <c r="A416" s="38"/>
      <c r="B416" s="39"/>
      <c r="C416" s="236" t="s">
        <v>753</v>
      </c>
      <c r="D416" s="236" t="s">
        <v>153</v>
      </c>
      <c r="E416" s="237" t="s">
        <v>769</v>
      </c>
      <c r="F416" s="238" t="s">
        <v>770</v>
      </c>
      <c r="G416" s="239" t="s">
        <v>332</v>
      </c>
      <c r="H416" s="240">
        <v>0.36</v>
      </c>
      <c r="I416" s="241"/>
      <c r="J416" s="242">
        <f>ROUND(I416*H416,2)</f>
        <v>0</v>
      </c>
      <c r="K416" s="243"/>
      <c r="L416" s="44"/>
      <c r="M416" s="244" t="s">
        <v>1</v>
      </c>
      <c r="N416" s="245" t="s">
        <v>45</v>
      </c>
      <c r="O416" s="91"/>
      <c r="P416" s="246">
        <f>O416*H416</f>
        <v>0</v>
      </c>
      <c r="Q416" s="246">
        <v>0</v>
      </c>
      <c r="R416" s="246">
        <f>Q416*H416</f>
        <v>0</v>
      </c>
      <c r="S416" s="246">
        <v>0</v>
      </c>
      <c r="T416" s="24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8" t="s">
        <v>273</v>
      </c>
      <c r="AT416" s="248" t="s">
        <v>153</v>
      </c>
      <c r="AU416" s="248" t="s">
        <v>158</v>
      </c>
      <c r="AY416" s="17" t="s">
        <v>150</v>
      </c>
      <c r="BE416" s="249">
        <f>IF(N416="základní",J416,0)</f>
        <v>0</v>
      </c>
      <c r="BF416" s="249">
        <f>IF(N416="snížená",J416,0)</f>
        <v>0</v>
      </c>
      <c r="BG416" s="249">
        <f>IF(N416="zákl. přenesená",J416,0)</f>
        <v>0</v>
      </c>
      <c r="BH416" s="249">
        <f>IF(N416="sníž. přenesená",J416,0)</f>
        <v>0</v>
      </c>
      <c r="BI416" s="249">
        <f>IF(N416="nulová",J416,0)</f>
        <v>0</v>
      </c>
      <c r="BJ416" s="17" t="s">
        <v>158</v>
      </c>
      <c r="BK416" s="249">
        <f>ROUND(I416*H416,2)</f>
        <v>0</v>
      </c>
      <c r="BL416" s="17" t="s">
        <v>273</v>
      </c>
      <c r="BM416" s="248" t="s">
        <v>981</v>
      </c>
    </row>
    <row r="417" spans="1:63" s="12" customFormat="1" ht="22.8" customHeight="1">
      <c r="A417" s="12"/>
      <c r="B417" s="220"/>
      <c r="C417" s="221"/>
      <c r="D417" s="222" t="s">
        <v>78</v>
      </c>
      <c r="E417" s="234" t="s">
        <v>385</v>
      </c>
      <c r="F417" s="234" t="s">
        <v>386</v>
      </c>
      <c r="G417" s="221"/>
      <c r="H417" s="221"/>
      <c r="I417" s="224"/>
      <c r="J417" s="235">
        <f>BK417</f>
        <v>0</v>
      </c>
      <c r="K417" s="221"/>
      <c r="L417" s="226"/>
      <c r="M417" s="227"/>
      <c r="N417" s="228"/>
      <c r="O417" s="228"/>
      <c r="P417" s="229">
        <f>SUM(P418:P430)</f>
        <v>0</v>
      </c>
      <c r="Q417" s="228"/>
      <c r="R417" s="229">
        <f>SUM(R418:R430)</f>
        <v>0.40498111000000003</v>
      </c>
      <c r="S417" s="228"/>
      <c r="T417" s="230">
        <f>SUM(T418:T430)</f>
        <v>0.07698044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31" t="s">
        <v>158</v>
      </c>
      <c r="AT417" s="232" t="s">
        <v>78</v>
      </c>
      <c r="AU417" s="232" t="s">
        <v>87</v>
      </c>
      <c r="AY417" s="231" t="s">
        <v>150</v>
      </c>
      <c r="BK417" s="233">
        <f>SUM(BK418:BK430)</f>
        <v>0</v>
      </c>
    </row>
    <row r="418" spans="1:65" s="2" customFormat="1" ht="16.5" customHeight="1">
      <c r="A418" s="38"/>
      <c r="B418" s="39"/>
      <c r="C418" s="236" t="s">
        <v>757</v>
      </c>
      <c r="D418" s="236" t="s">
        <v>153</v>
      </c>
      <c r="E418" s="237" t="s">
        <v>388</v>
      </c>
      <c r="F418" s="238" t="s">
        <v>389</v>
      </c>
      <c r="G418" s="239" t="s">
        <v>169</v>
      </c>
      <c r="H418" s="240">
        <v>248.324</v>
      </c>
      <c r="I418" s="241"/>
      <c r="J418" s="242">
        <f>ROUND(I418*H418,2)</f>
        <v>0</v>
      </c>
      <c r="K418" s="243"/>
      <c r="L418" s="44"/>
      <c r="M418" s="244" t="s">
        <v>1</v>
      </c>
      <c r="N418" s="245" t="s">
        <v>45</v>
      </c>
      <c r="O418" s="91"/>
      <c r="P418" s="246">
        <f>O418*H418</f>
        <v>0</v>
      </c>
      <c r="Q418" s="246">
        <v>0.001</v>
      </c>
      <c r="R418" s="246">
        <f>Q418*H418</f>
        <v>0.24832400000000002</v>
      </c>
      <c r="S418" s="246">
        <v>0.00031</v>
      </c>
      <c r="T418" s="247">
        <f>S418*H418</f>
        <v>0.07698044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8" t="s">
        <v>273</v>
      </c>
      <c r="AT418" s="248" t="s">
        <v>153</v>
      </c>
      <c r="AU418" s="248" t="s">
        <v>158</v>
      </c>
      <c r="AY418" s="17" t="s">
        <v>150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158</v>
      </c>
      <c r="BK418" s="249">
        <f>ROUND(I418*H418,2)</f>
        <v>0</v>
      </c>
      <c r="BL418" s="17" t="s">
        <v>273</v>
      </c>
      <c r="BM418" s="248" t="s">
        <v>982</v>
      </c>
    </row>
    <row r="419" spans="1:51" s="13" customFormat="1" ht="12">
      <c r="A419" s="13"/>
      <c r="B419" s="250"/>
      <c r="C419" s="251"/>
      <c r="D419" s="252" t="s">
        <v>160</v>
      </c>
      <c r="E419" s="253" t="s">
        <v>1</v>
      </c>
      <c r="F419" s="254" t="s">
        <v>391</v>
      </c>
      <c r="G419" s="251"/>
      <c r="H419" s="253" t="s">
        <v>1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160</v>
      </c>
      <c r="AU419" s="260" t="s">
        <v>158</v>
      </c>
      <c r="AV419" s="13" t="s">
        <v>87</v>
      </c>
      <c r="AW419" s="13" t="s">
        <v>35</v>
      </c>
      <c r="AX419" s="13" t="s">
        <v>79</v>
      </c>
      <c r="AY419" s="260" t="s">
        <v>150</v>
      </c>
    </row>
    <row r="420" spans="1:51" s="14" customFormat="1" ht="12">
      <c r="A420" s="14"/>
      <c r="B420" s="261"/>
      <c r="C420" s="262"/>
      <c r="D420" s="252" t="s">
        <v>160</v>
      </c>
      <c r="E420" s="263" t="s">
        <v>1</v>
      </c>
      <c r="F420" s="264" t="s">
        <v>983</v>
      </c>
      <c r="G420" s="262"/>
      <c r="H420" s="265">
        <v>73.43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1" t="s">
        <v>160</v>
      </c>
      <c r="AU420" s="271" t="s">
        <v>158</v>
      </c>
      <c r="AV420" s="14" t="s">
        <v>158</v>
      </c>
      <c r="AW420" s="14" t="s">
        <v>35</v>
      </c>
      <c r="AX420" s="14" t="s">
        <v>79</v>
      </c>
      <c r="AY420" s="271" t="s">
        <v>150</v>
      </c>
    </row>
    <row r="421" spans="1:51" s="13" customFormat="1" ht="12">
      <c r="A421" s="13"/>
      <c r="B421" s="250"/>
      <c r="C421" s="251"/>
      <c r="D421" s="252" t="s">
        <v>160</v>
      </c>
      <c r="E421" s="253" t="s">
        <v>1</v>
      </c>
      <c r="F421" s="254" t="s">
        <v>393</v>
      </c>
      <c r="G421" s="251"/>
      <c r="H421" s="253" t="s">
        <v>1</v>
      </c>
      <c r="I421" s="255"/>
      <c r="J421" s="251"/>
      <c r="K421" s="251"/>
      <c r="L421" s="256"/>
      <c r="M421" s="257"/>
      <c r="N421" s="258"/>
      <c r="O421" s="258"/>
      <c r="P421" s="258"/>
      <c r="Q421" s="258"/>
      <c r="R421" s="258"/>
      <c r="S421" s="258"/>
      <c r="T421" s="25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0" t="s">
        <v>160</v>
      </c>
      <c r="AU421" s="260" t="s">
        <v>158</v>
      </c>
      <c r="AV421" s="13" t="s">
        <v>87</v>
      </c>
      <c r="AW421" s="13" t="s">
        <v>35</v>
      </c>
      <c r="AX421" s="13" t="s">
        <v>79</v>
      </c>
      <c r="AY421" s="260" t="s">
        <v>150</v>
      </c>
    </row>
    <row r="422" spans="1:51" s="14" customFormat="1" ht="12">
      <c r="A422" s="14"/>
      <c r="B422" s="261"/>
      <c r="C422" s="262"/>
      <c r="D422" s="252" t="s">
        <v>160</v>
      </c>
      <c r="E422" s="263" t="s">
        <v>1</v>
      </c>
      <c r="F422" s="264" t="s">
        <v>984</v>
      </c>
      <c r="G422" s="262"/>
      <c r="H422" s="265">
        <v>174.894</v>
      </c>
      <c r="I422" s="266"/>
      <c r="J422" s="262"/>
      <c r="K422" s="262"/>
      <c r="L422" s="267"/>
      <c r="M422" s="268"/>
      <c r="N422" s="269"/>
      <c r="O422" s="269"/>
      <c r="P422" s="269"/>
      <c r="Q422" s="269"/>
      <c r="R422" s="269"/>
      <c r="S422" s="269"/>
      <c r="T422" s="27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1" t="s">
        <v>160</v>
      </c>
      <c r="AU422" s="271" t="s">
        <v>158</v>
      </c>
      <c r="AV422" s="14" t="s">
        <v>158</v>
      </c>
      <c r="AW422" s="14" t="s">
        <v>35</v>
      </c>
      <c r="AX422" s="14" t="s">
        <v>79</v>
      </c>
      <c r="AY422" s="271" t="s">
        <v>150</v>
      </c>
    </row>
    <row r="423" spans="1:51" s="15" customFormat="1" ht="12">
      <c r="A423" s="15"/>
      <c r="B423" s="283"/>
      <c r="C423" s="284"/>
      <c r="D423" s="252" t="s">
        <v>160</v>
      </c>
      <c r="E423" s="285" t="s">
        <v>1</v>
      </c>
      <c r="F423" s="286" t="s">
        <v>194</v>
      </c>
      <c r="G423" s="284"/>
      <c r="H423" s="287">
        <v>248.324</v>
      </c>
      <c r="I423" s="288"/>
      <c r="J423" s="284"/>
      <c r="K423" s="284"/>
      <c r="L423" s="289"/>
      <c r="M423" s="290"/>
      <c r="N423" s="291"/>
      <c r="O423" s="291"/>
      <c r="P423" s="291"/>
      <c r="Q423" s="291"/>
      <c r="R423" s="291"/>
      <c r="S423" s="291"/>
      <c r="T423" s="292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93" t="s">
        <v>160</v>
      </c>
      <c r="AU423" s="293" t="s">
        <v>158</v>
      </c>
      <c r="AV423" s="15" t="s">
        <v>157</v>
      </c>
      <c r="AW423" s="15" t="s">
        <v>35</v>
      </c>
      <c r="AX423" s="15" t="s">
        <v>87</v>
      </c>
      <c r="AY423" s="293" t="s">
        <v>150</v>
      </c>
    </row>
    <row r="424" spans="1:65" s="2" customFormat="1" ht="21.75" customHeight="1">
      <c r="A424" s="38"/>
      <c r="B424" s="39"/>
      <c r="C424" s="236" t="s">
        <v>764</v>
      </c>
      <c r="D424" s="236" t="s">
        <v>153</v>
      </c>
      <c r="E424" s="237" t="s">
        <v>396</v>
      </c>
      <c r="F424" s="238" t="s">
        <v>397</v>
      </c>
      <c r="G424" s="239" t="s">
        <v>169</v>
      </c>
      <c r="H424" s="240">
        <v>333.313</v>
      </c>
      <c r="I424" s="241"/>
      <c r="J424" s="242">
        <f>ROUND(I424*H424,2)</f>
        <v>0</v>
      </c>
      <c r="K424" s="243"/>
      <c r="L424" s="44"/>
      <c r="M424" s="244" t="s">
        <v>1</v>
      </c>
      <c r="N424" s="245" t="s">
        <v>45</v>
      </c>
      <c r="O424" s="91"/>
      <c r="P424" s="246">
        <f>O424*H424</f>
        <v>0</v>
      </c>
      <c r="Q424" s="246">
        <v>0.0002</v>
      </c>
      <c r="R424" s="246">
        <f>Q424*H424</f>
        <v>0.0666626</v>
      </c>
      <c r="S424" s="246">
        <v>0</v>
      </c>
      <c r="T424" s="247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8" t="s">
        <v>273</v>
      </c>
      <c r="AT424" s="248" t="s">
        <v>153</v>
      </c>
      <c r="AU424" s="248" t="s">
        <v>158</v>
      </c>
      <c r="AY424" s="17" t="s">
        <v>150</v>
      </c>
      <c r="BE424" s="249">
        <f>IF(N424="základní",J424,0)</f>
        <v>0</v>
      </c>
      <c r="BF424" s="249">
        <f>IF(N424="snížená",J424,0)</f>
        <v>0</v>
      </c>
      <c r="BG424" s="249">
        <f>IF(N424="zákl. přenesená",J424,0)</f>
        <v>0</v>
      </c>
      <c r="BH424" s="249">
        <f>IF(N424="sníž. přenesená",J424,0)</f>
        <v>0</v>
      </c>
      <c r="BI424" s="249">
        <f>IF(N424="nulová",J424,0)</f>
        <v>0</v>
      </c>
      <c r="BJ424" s="17" t="s">
        <v>158</v>
      </c>
      <c r="BK424" s="249">
        <f>ROUND(I424*H424,2)</f>
        <v>0</v>
      </c>
      <c r="BL424" s="17" t="s">
        <v>273</v>
      </c>
      <c r="BM424" s="248" t="s">
        <v>985</v>
      </c>
    </row>
    <row r="425" spans="1:51" s="13" customFormat="1" ht="12">
      <c r="A425" s="13"/>
      <c r="B425" s="250"/>
      <c r="C425" s="251"/>
      <c r="D425" s="252" t="s">
        <v>160</v>
      </c>
      <c r="E425" s="253" t="s">
        <v>1</v>
      </c>
      <c r="F425" s="254" t="s">
        <v>391</v>
      </c>
      <c r="G425" s="251"/>
      <c r="H425" s="253" t="s">
        <v>1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160</v>
      </c>
      <c r="AU425" s="260" t="s">
        <v>158</v>
      </c>
      <c r="AV425" s="13" t="s">
        <v>87</v>
      </c>
      <c r="AW425" s="13" t="s">
        <v>35</v>
      </c>
      <c r="AX425" s="13" t="s">
        <v>79</v>
      </c>
      <c r="AY425" s="260" t="s">
        <v>150</v>
      </c>
    </row>
    <row r="426" spans="1:51" s="14" customFormat="1" ht="12">
      <c r="A426" s="14"/>
      <c r="B426" s="261"/>
      <c r="C426" s="262"/>
      <c r="D426" s="252" t="s">
        <v>160</v>
      </c>
      <c r="E426" s="263" t="s">
        <v>1</v>
      </c>
      <c r="F426" s="264" t="s">
        <v>983</v>
      </c>
      <c r="G426" s="262"/>
      <c r="H426" s="265">
        <v>73.43</v>
      </c>
      <c r="I426" s="266"/>
      <c r="J426" s="262"/>
      <c r="K426" s="262"/>
      <c r="L426" s="267"/>
      <c r="M426" s="268"/>
      <c r="N426" s="269"/>
      <c r="O426" s="269"/>
      <c r="P426" s="269"/>
      <c r="Q426" s="269"/>
      <c r="R426" s="269"/>
      <c r="S426" s="269"/>
      <c r="T426" s="27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1" t="s">
        <v>160</v>
      </c>
      <c r="AU426" s="271" t="s">
        <v>158</v>
      </c>
      <c r="AV426" s="14" t="s">
        <v>158</v>
      </c>
      <c r="AW426" s="14" t="s">
        <v>35</v>
      </c>
      <c r="AX426" s="14" t="s">
        <v>79</v>
      </c>
      <c r="AY426" s="271" t="s">
        <v>150</v>
      </c>
    </row>
    <row r="427" spans="1:51" s="13" customFormat="1" ht="12">
      <c r="A427" s="13"/>
      <c r="B427" s="250"/>
      <c r="C427" s="251"/>
      <c r="D427" s="252" t="s">
        <v>160</v>
      </c>
      <c r="E427" s="253" t="s">
        <v>1</v>
      </c>
      <c r="F427" s="254" t="s">
        <v>393</v>
      </c>
      <c r="G427" s="251"/>
      <c r="H427" s="253" t="s">
        <v>1</v>
      </c>
      <c r="I427" s="255"/>
      <c r="J427" s="251"/>
      <c r="K427" s="251"/>
      <c r="L427" s="256"/>
      <c r="M427" s="257"/>
      <c r="N427" s="258"/>
      <c r="O427" s="258"/>
      <c r="P427" s="258"/>
      <c r="Q427" s="258"/>
      <c r="R427" s="258"/>
      <c r="S427" s="258"/>
      <c r="T427" s="25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0" t="s">
        <v>160</v>
      </c>
      <c r="AU427" s="260" t="s">
        <v>158</v>
      </c>
      <c r="AV427" s="13" t="s">
        <v>87</v>
      </c>
      <c r="AW427" s="13" t="s">
        <v>35</v>
      </c>
      <c r="AX427" s="13" t="s">
        <v>79</v>
      </c>
      <c r="AY427" s="260" t="s">
        <v>150</v>
      </c>
    </row>
    <row r="428" spans="1:51" s="14" customFormat="1" ht="12">
      <c r="A428" s="14"/>
      <c r="B428" s="261"/>
      <c r="C428" s="262"/>
      <c r="D428" s="252" t="s">
        <v>160</v>
      </c>
      <c r="E428" s="263" t="s">
        <v>1</v>
      </c>
      <c r="F428" s="264" t="s">
        <v>986</v>
      </c>
      <c r="G428" s="262"/>
      <c r="H428" s="265">
        <v>259.883</v>
      </c>
      <c r="I428" s="266"/>
      <c r="J428" s="262"/>
      <c r="K428" s="262"/>
      <c r="L428" s="267"/>
      <c r="M428" s="268"/>
      <c r="N428" s="269"/>
      <c r="O428" s="269"/>
      <c r="P428" s="269"/>
      <c r="Q428" s="269"/>
      <c r="R428" s="269"/>
      <c r="S428" s="269"/>
      <c r="T428" s="27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1" t="s">
        <v>160</v>
      </c>
      <c r="AU428" s="271" t="s">
        <v>158</v>
      </c>
      <c r="AV428" s="14" t="s">
        <v>158</v>
      </c>
      <c r="AW428" s="14" t="s">
        <v>35</v>
      </c>
      <c r="AX428" s="14" t="s">
        <v>79</v>
      </c>
      <c r="AY428" s="271" t="s">
        <v>150</v>
      </c>
    </row>
    <row r="429" spans="1:51" s="15" customFormat="1" ht="12">
      <c r="A429" s="15"/>
      <c r="B429" s="283"/>
      <c r="C429" s="284"/>
      <c r="D429" s="252" t="s">
        <v>160</v>
      </c>
      <c r="E429" s="285" t="s">
        <v>1</v>
      </c>
      <c r="F429" s="286" t="s">
        <v>194</v>
      </c>
      <c r="G429" s="284"/>
      <c r="H429" s="287">
        <v>333.313</v>
      </c>
      <c r="I429" s="288"/>
      <c r="J429" s="284"/>
      <c r="K429" s="284"/>
      <c r="L429" s="289"/>
      <c r="M429" s="290"/>
      <c r="N429" s="291"/>
      <c r="O429" s="291"/>
      <c r="P429" s="291"/>
      <c r="Q429" s="291"/>
      <c r="R429" s="291"/>
      <c r="S429" s="291"/>
      <c r="T429" s="292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93" t="s">
        <v>160</v>
      </c>
      <c r="AU429" s="293" t="s">
        <v>158</v>
      </c>
      <c r="AV429" s="15" t="s">
        <v>157</v>
      </c>
      <c r="AW429" s="15" t="s">
        <v>35</v>
      </c>
      <c r="AX429" s="15" t="s">
        <v>87</v>
      </c>
      <c r="AY429" s="293" t="s">
        <v>150</v>
      </c>
    </row>
    <row r="430" spans="1:65" s="2" customFormat="1" ht="21.75" customHeight="1">
      <c r="A430" s="38"/>
      <c r="B430" s="39"/>
      <c r="C430" s="236" t="s">
        <v>768</v>
      </c>
      <c r="D430" s="236" t="s">
        <v>153</v>
      </c>
      <c r="E430" s="237" t="s">
        <v>400</v>
      </c>
      <c r="F430" s="238" t="s">
        <v>401</v>
      </c>
      <c r="G430" s="239" t="s">
        <v>169</v>
      </c>
      <c r="H430" s="240">
        <v>333.313</v>
      </c>
      <c r="I430" s="241"/>
      <c r="J430" s="242">
        <f>ROUND(I430*H430,2)</f>
        <v>0</v>
      </c>
      <c r="K430" s="243"/>
      <c r="L430" s="44"/>
      <c r="M430" s="244" t="s">
        <v>1</v>
      </c>
      <c r="N430" s="245" t="s">
        <v>45</v>
      </c>
      <c r="O430" s="91"/>
      <c r="P430" s="246">
        <f>O430*H430</f>
        <v>0</v>
      </c>
      <c r="Q430" s="246">
        <v>0.00027</v>
      </c>
      <c r="R430" s="246">
        <f>Q430*H430</f>
        <v>0.08999451</v>
      </c>
      <c r="S430" s="246">
        <v>0</v>
      </c>
      <c r="T430" s="247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8" t="s">
        <v>273</v>
      </c>
      <c r="AT430" s="248" t="s">
        <v>153</v>
      </c>
      <c r="AU430" s="248" t="s">
        <v>158</v>
      </c>
      <c r="AY430" s="17" t="s">
        <v>150</v>
      </c>
      <c r="BE430" s="249">
        <f>IF(N430="základní",J430,0)</f>
        <v>0</v>
      </c>
      <c r="BF430" s="249">
        <f>IF(N430="snížená",J430,0)</f>
        <v>0</v>
      </c>
      <c r="BG430" s="249">
        <f>IF(N430="zákl. přenesená",J430,0)</f>
        <v>0</v>
      </c>
      <c r="BH430" s="249">
        <f>IF(N430="sníž. přenesená",J430,0)</f>
        <v>0</v>
      </c>
      <c r="BI430" s="249">
        <f>IF(N430="nulová",J430,0)</f>
        <v>0</v>
      </c>
      <c r="BJ430" s="17" t="s">
        <v>158</v>
      </c>
      <c r="BK430" s="249">
        <f>ROUND(I430*H430,2)</f>
        <v>0</v>
      </c>
      <c r="BL430" s="17" t="s">
        <v>273</v>
      </c>
      <c r="BM430" s="248" t="s">
        <v>987</v>
      </c>
    </row>
    <row r="431" spans="1:63" s="12" customFormat="1" ht="25.9" customHeight="1">
      <c r="A431" s="12"/>
      <c r="B431" s="220"/>
      <c r="C431" s="221"/>
      <c r="D431" s="222" t="s">
        <v>78</v>
      </c>
      <c r="E431" s="223" t="s">
        <v>403</v>
      </c>
      <c r="F431" s="223" t="s">
        <v>404</v>
      </c>
      <c r="G431" s="221"/>
      <c r="H431" s="221"/>
      <c r="I431" s="224"/>
      <c r="J431" s="225">
        <f>BK431</f>
        <v>0</v>
      </c>
      <c r="K431" s="221"/>
      <c r="L431" s="226"/>
      <c r="M431" s="227"/>
      <c r="N431" s="228"/>
      <c r="O431" s="228"/>
      <c r="P431" s="229">
        <f>P432+P434+P436</f>
        <v>0</v>
      </c>
      <c r="Q431" s="228"/>
      <c r="R431" s="229">
        <f>R432+R434+R436</f>
        <v>0</v>
      </c>
      <c r="S431" s="228"/>
      <c r="T431" s="230">
        <f>T432+T434+T436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31" t="s">
        <v>195</v>
      </c>
      <c r="AT431" s="232" t="s">
        <v>78</v>
      </c>
      <c r="AU431" s="232" t="s">
        <v>79</v>
      </c>
      <c r="AY431" s="231" t="s">
        <v>150</v>
      </c>
      <c r="BK431" s="233">
        <f>BK432+BK434+BK436</f>
        <v>0</v>
      </c>
    </row>
    <row r="432" spans="1:63" s="12" customFormat="1" ht="22.8" customHeight="1">
      <c r="A432" s="12"/>
      <c r="B432" s="220"/>
      <c r="C432" s="221"/>
      <c r="D432" s="222" t="s">
        <v>78</v>
      </c>
      <c r="E432" s="234" t="s">
        <v>405</v>
      </c>
      <c r="F432" s="234" t="s">
        <v>406</v>
      </c>
      <c r="G432" s="221"/>
      <c r="H432" s="221"/>
      <c r="I432" s="224"/>
      <c r="J432" s="235">
        <f>BK432</f>
        <v>0</v>
      </c>
      <c r="K432" s="221"/>
      <c r="L432" s="226"/>
      <c r="M432" s="227"/>
      <c r="N432" s="228"/>
      <c r="O432" s="228"/>
      <c r="P432" s="229">
        <f>P433</f>
        <v>0</v>
      </c>
      <c r="Q432" s="228"/>
      <c r="R432" s="229">
        <f>R433</f>
        <v>0</v>
      </c>
      <c r="S432" s="228"/>
      <c r="T432" s="230">
        <f>T433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31" t="s">
        <v>195</v>
      </c>
      <c r="AT432" s="232" t="s">
        <v>78</v>
      </c>
      <c r="AU432" s="232" t="s">
        <v>87</v>
      </c>
      <c r="AY432" s="231" t="s">
        <v>150</v>
      </c>
      <c r="BK432" s="233">
        <f>BK433</f>
        <v>0</v>
      </c>
    </row>
    <row r="433" spans="1:65" s="2" customFormat="1" ht="16.5" customHeight="1">
      <c r="A433" s="38"/>
      <c r="B433" s="39"/>
      <c r="C433" s="236" t="s">
        <v>772</v>
      </c>
      <c r="D433" s="236" t="s">
        <v>153</v>
      </c>
      <c r="E433" s="237" t="s">
        <v>408</v>
      </c>
      <c r="F433" s="238" t="s">
        <v>406</v>
      </c>
      <c r="G433" s="239" t="s">
        <v>268</v>
      </c>
      <c r="H433" s="240">
        <v>1</v>
      </c>
      <c r="I433" s="241"/>
      <c r="J433" s="242">
        <f>ROUND(I433*H433,2)</f>
        <v>0</v>
      </c>
      <c r="K433" s="243"/>
      <c r="L433" s="44"/>
      <c r="M433" s="244" t="s">
        <v>1</v>
      </c>
      <c r="N433" s="245" t="s">
        <v>45</v>
      </c>
      <c r="O433" s="91"/>
      <c r="P433" s="246">
        <f>O433*H433</f>
        <v>0</v>
      </c>
      <c r="Q433" s="246">
        <v>0</v>
      </c>
      <c r="R433" s="246">
        <f>Q433*H433</f>
        <v>0</v>
      </c>
      <c r="S433" s="246">
        <v>0</v>
      </c>
      <c r="T433" s="247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8" t="s">
        <v>409</v>
      </c>
      <c r="AT433" s="248" t="s">
        <v>153</v>
      </c>
      <c r="AU433" s="248" t="s">
        <v>158</v>
      </c>
      <c r="AY433" s="17" t="s">
        <v>150</v>
      </c>
      <c r="BE433" s="249">
        <f>IF(N433="základní",J433,0)</f>
        <v>0</v>
      </c>
      <c r="BF433" s="249">
        <f>IF(N433="snížená",J433,0)</f>
        <v>0</v>
      </c>
      <c r="BG433" s="249">
        <f>IF(N433="zákl. přenesená",J433,0)</f>
        <v>0</v>
      </c>
      <c r="BH433" s="249">
        <f>IF(N433="sníž. přenesená",J433,0)</f>
        <v>0</v>
      </c>
      <c r="BI433" s="249">
        <f>IF(N433="nulová",J433,0)</f>
        <v>0</v>
      </c>
      <c r="BJ433" s="17" t="s">
        <v>158</v>
      </c>
      <c r="BK433" s="249">
        <f>ROUND(I433*H433,2)</f>
        <v>0</v>
      </c>
      <c r="BL433" s="17" t="s">
        <v>409</v>
      </c>
      <c r="BM433" s="248" t="s">
        <v>988</v>
      </c>
    </row>
    <row r="434" spans="1:63" s="12" customFormat="1" ht="22.8" customHeight="1">
      <c r="A434" s="12"/>
      <c r="B434" s="220"/>
      <c r="C434" s="221"/>
      <c r="D434" s="222" t="s">
        <v>78</v>
      </c>
      <c r="E434" s="234" t="s">
        <v>411</v>
      </c>
      <c r="F434" s="234" t="s">
        <v>412</v>
      </c>
      <c r="G434" s="221"/>
      <c r="H434" s="221"/>
      <c r="I434" s="224"/>
      <c r="J434" s="235">
        <f>BK434</f>
        <v>0</v>
      </c>
      <c r="K434" s="221"/>
      <c r="L434" s="226"/>
      <c r="M434" s="227"/>
      <c r="N434" s="228"/>
      <c r="O434" s="228"/>
      <c r="P434" s="229">
        <f>P435</f>
        <v>0</v>
      </c>
      <c r="Q434" s="228"/>
      <c r="R434" s="229">
        <f>R435</f>
        <v>0</v>
      </c>
      <c r="S434" s="228"/>
      <c r="T434" s="230">
        <f>T435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31" t="s">
        <v>195</v>
      </c>
      <c r="AT434" s="232" t="s">
        <v>78</v>
      </c>
      <c r="AU434" s="232" t="s">
        <v>87</v>
      </c>
      <c r="AY434" s="231" t="s">
        <v>150</v>
      </c>
      <c r="BK434" s="233">
        <f>BK435</f>
        <v>0</v>
      </c>
    </row>
    <row r="435" spans="1:65" s="2" customFormat="1" ht="16.5" customHeight="1">
      <c r="A435" s="38"/>
      <c r="B435" s="39"/>
      <c r="C435" s="236" t="s">
        <v>776</v>
      </c>
      <c r="D435" s="236" t="s">
        <v>153</v>
      </c>
      <c r="E435" s="237" t="s">
        <v>414</v>
      </c>
      <c r="F435" s="238" t="s">
        <v>412</v>
      </c>
      <c r="G435" s="239" t="s">
        <v>268</v>
      </c>
      <c r="H435" s="240">
        <v>1</v>
      </c>
      <c r="I435" s="241"/>
      <c r="J435" s="242">
        <f>ROUND(I435*H435,2)</f>
        <v>0</v>
      </c>
      <c r="K435" s="243"/>
      <c r="L435" s="44"/>
      <c r="M435" s="244" t="s">
        <v>1</v>
      </c>
      <c r="N435" s="245" t="s">
        <v>45</v>
      </c>
      <c r="O435" s="91"/>
      <c r="P435" s="246">
        <f>O435*H435</f>
        <v>0</v>
      </c>
      <c r="Q435" s="246">
        <v>0</v>
      </c>
      <c r="R435" s="246">
        <f>Q435*H435</f>
        <v>0</v>
      </c>
      <c r="S435" s="246">
        <v>0</v>
      </c>
      <c r="T435" s="247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48" t="s">
        <v>409</v>
      </c>
      <c r="AT435" s="248" t="s">
        <v>153</v>
      </c>
      <c r="AU435" s="248" t="s">
        <v>158</v>
      </c>
      <c r="AY435" s="17" t="s">
        <v>150</v>
      </c>
      <c r="BE435" s="249">
        <f>IF(N435="základní",J435,0)</f>
        <v>0</v>
      </c>
      <c r="BF435" s="249">
        <f>IF(N435="snížená",J435,0)</f>
        <v>0</v>
      </c>
      <c r="BG435" s="249">
        <f>IF(N435="zákl. přenesená",J435,0)</f>
        <v>0</v>
      </c>
      <c r="BH435" s="249">
        <f>IF(N435="sníž. přenesená",J435,0)</f>
        <v>0</v>
      </c>
      <c r="BI435" s="249">
        <f>IF(N435="nulová",J435,0)</f>
        <v>0</v>
      </c>
      <c r="BJ435" s="17" t="s">
        <v>158</v>
      </c>
      <c r="BK435" s="249">
        <f>ROUND(I435*H435,2)</f>
        <v>0</v>
      </c>
      <c r="BL435" s="17" t="s">
        <v>409</v>
      </c>
      <c r="BM435" s="248" t="s">
        <v>989</v>
      </c>
    </row>
    <row r="436" spans="1:63" s="12" customFormat="1" ht="22.8" customHeight="1">
      <c r="A436" s="12"/>
      <c r="B436" s="220"/>
      <c r="C436" s="221"/>
      <c r="D436" s="222" t="s">
        <v>78</v>
      </c>
      <c r="E436" s="234" t="s">
        <v>416</v>
      </c>
      <c r="F436" s="234" t="s">
        <v>417</v>
      </c>
      <c r="G436" s="221"/>
      <c r="H436" s="221"/>
      <c r="I436" s="224"/>
      <c r="J436" s="235">
        <f>BK436</f>
        <v>0</v>
      </c>
      <c r="K436" s="221"/>
      <c r="L436" s="226"/>
      <c r="M436" s="227"/>
      <c r="N436" s="228"/>
      <c r="O436" s="228"/>
      <c r="P436" s="229">
        <f>P437</f>
        <v>0</v>
      </c>
      <c r="Q436" s="228"/>
      <c r="R436" s="229">
        <f>R437</f>
        <v>0</v>
      </c>
      <c r="S436" s="228"/>
      <c r="T436" s="230">
        <f>T437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31" t="s">
        <v>195</v>
      </c>
      <c r="AT436" s="232" t="s">
        <v>78</v>
      </c>
      <c r="AU436" s="232" t="s">
        <v>87</v>
      </c>
      <c r="AY436" s="231" t="s">
        <v>150</v>
      </c>
      <c r="BK436" s="233">
        <f>BK437</f>
        <v>0</v>
      </c>
    </row>
    <row r="437" spans="1:65" s="2" customFormat="1" ht="16.5" customHeight="1">
      <c r="A437" s="38"/>
      <c r="B437" s="39"/>
      <c r="C437" s="236" t="s">
        <v>780</v>
      </c>
      <c r="D437" s="236" t="s">
        <v>153</v>
      </c>
      <c r="E437" s="237" t="s">
        <v>419</v>
      </c>
      <c r="F437" s="238" t="s">
        <v>417</v>
      </c>
      <c r="G437" s="239" t="s">
        <v>268</v>
      </c>
      <c r="H437" s="240">
        <v>1</v>
      </c>
      <c r="I437" s="241"/>
      <c r="J437" s="242">
        <f>ROUND(I437*H437,2)</f>
        <v>0</v>
      </c>
      <c r="K437" s="243"/>
      <c r="L437" s="44"/>
      <c r="M437" s="294" t="s">
        <v>1</v>
      </c>
      <c r="N437" s="295" t="s">
        <v>45</v>
      </c>
      <c r="O437" s="296"/>
      <c r="P437" s="297">
        <f>O437*H437</f>
        <v>0</v>
      </c>
      <c r="Q437" s="297">
        <v>0</v>
      </c>
      <c r="R437" s="297">
        <f>Q437*H437</f>
        <v>0</v>
      </c>
      <c r="S437" s="297">
        <v>0</v>
      </c>
      <c r="T437" s="29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8" t="s">
        <v>409</v>
      </c>
      <c r="AT437" s="248" t="s">
        <v>153</v>
      </c>
      <c r="AU437" s="248" t="s">
        <v>158</v>
      </c>
      <c r="AY437" s="17" t="s">
        <v>150</v>
      </c>
      <c r="BE437" s="249">
        <f>IF(N437="základní",J437,0)</f>
        <v>0</v>
      </c>
      <c r="BF437" s="249">
        <f>IF(N437="snížená",J437,0)</f>
        <v>0</v>
      </c>
      <c r="BG437" s="249">
        <f>IF(N437="zákl. přenesená",J437,0)</f>
        <v>0</v>
      </c>
      <c r="BH437" s="249">
        <f>IF(N437="sníž. přenesená",J437,0)</f>
        <v>0</v>
      </c>
      <c r="BI437" s="249">
        <f>IF(N437="nulová",J437,0)</f>
        <v>0</v>
      </c>
      <c r="BJ437" s="17" t="s">
        <v>158</v>
      </c>
      <c r="BK437" s="249">
        <f>ROUND(I437*H437,2)</f>
        <v>0</v>
      </c>
      <c r="BL437" s="17" t="s">
        <v>409</v>
      </c>
      <c r="BM437" s="248" t="s">
        <v>990</v>
      </c>
    </row>
    <row r="438" spans="1:31" s="2" customFormat="1" ht="6.95" customHeight="1">
      <c r="A438" s="38"/>
      <c r="B438" s="66"/>
      <c r="C438" s="67"/>
      <c r="D438" s="67"/>
      <c r="E438" s="67"/>
      <c r="F438" s="67"/>
      <c r="G438" s="67"/>
      <c r="H438" s="67"/>
      <c r="I438" s="183"/>
      <c r="J438" s="67"/>
      <c r="K438" s="67"/>
      <c r="L438" s="44"/>
      <c r="M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</row>
  </sheetData>
  <sheetProtection password="CC35" sheet="1" objects="1" scenarios="1" formatColumns="0" formatRows="0" autoFilter="0"/>
  <autoFilter ref="C132:K437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991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00278475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Vrchlabí, Zámek 1, 543 01 Vrchlabí</v>
      </c>
      <c r="F15" s="38"/>
      <c r="G15" s="38"/>
      <c r="H15" s="38"/>
      <c r="I15" s="147" t="s">
        <v>28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86725521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Ing. Jan Korda, Čistá u Horek 103 Čistá u Horek 51</v>
      </c>
      <c r="F21" s="38"/>
      <c r="G21" s="38"/>
      <c r="H21" s="38"/>
      <c r="I21" s="147" t="s">
        <v>28</v>
      </c>
      <c r="J21" s="146" t="str">
        <f>IF('Rekapitulace stavby'!AN17="","",'Rekapitulace stavby'!AN17)</f>
        <v>ČKAIT : 0501076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ROUND((SUM(BE118:BE138)),2)</f>
        <v>0</v>
      </c>
      <c r="G33" s="38"/>
      <c r="H33" s="38"/>
      <c r="I33" s="162">
        <v>0.21</v>
      </c>
      <c r="J33" s="161">
        <f>ROUND(((SUM(BE118:BE138))*I33),2)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ROUND((SUM(BF118:BF138)),2)</f>
        <v>0</v>
      </c>
      <c r="G34" s="38"/>
      <c r="H34" s="38"/>
      <c r="I34" s="162">
        <v>0.15</v>
      </c>
      <c r="J34" s="161">
        <f>ROUND(((SUM(BF118:BF138))*I34),2)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ROUND((SUM(BG118:BG138)),2)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ROUND((SUM(BH118:BH138)),2)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ROUND((SUM(BI118:BI138)),2)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03204 - Kanalizace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992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993</v>
      </c>
      <c r="E98" s="196"/>
      <c r="F98" s="196"/>
      <c r="G98" s="196"/>
      <c r="H98" s="196"/>
      <c r="I98" s="197"/>
      <c r="J98" s="198">
        <f>J131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135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3.25" customHeight="1">
      <c r="A108" s="38"/>
      <c r="B108" s="39"/>
      <c r="C108" s="40"/>
      <c r="D108" s="40"/>
      <c r="E108" s="187" t="str">
        <f>E7</f>
        <v xml:space="preserve">Stavební úpravy bytových jednotek č.  1 a 3 v objektu č.p. 407 v ul. Vančurova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114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03204 - Kanalizace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147" t="s">
        <v>22</v>
      </c>
      <c r="J112" s="79" t="str">
        <f>IF(J12="","",J12)</f>
        <v>3. 1. 2020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40.05" customHeight="1">
      <c r="A114" s="38"/>
      <c r="B114" s="39"/>
      <c r="C114" s="32" t="s">
        <v>24</v>
      </c>
      <c r="D114" s="40"/>
      <c r="E114" s="40"/>
      <c r="F114" s="27" t="str">
        <f>E15</f>
        <v>Město Vrchlabí, Zámek 1, 543 01 Vrchlabí</v>
      </c>
      <c r="G114" s="40"/>
      <c r="H114" s="40"/>
      <c r="I114" s="147" t="s">
        <v>31</v>
      </c>
      <c r="J114" s="36" t="str">
        <f>E21</f>
        <v>Ing. Jan Korda, Čistá u Horek 103 Čistá u Horek 51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29</v>
      </c>
      <c r="D115" s="40"/>
      <c r="E115" s="40"/>
      <c r="F115" s="27" t="str">
        <f>IF(E18="","",E18)</f>
        <v>Vyplň údaj</v>
      </c>
      <c r="G115" s="40"/>
      <c r="H115" s="40"/>
      <c r="I115" s="147" t="s">
        <v>36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136</v>
      </c>
      <c r="D117" s="210" t="s">
        <v>64</v>
      </c>
      <c r="E117" s="210" t="s">
        <v>60</v>
      </c>
      <c r="F117" s="210" t="s">
        <v>61</v>
      </c>
      <c r="G117" s="210" t="s">
        <v>137</v>
      </c>
      <c r="H117" s="210" t="s">
        <v>138</v>
      </c>
      <c r="I117" s="211" t="s">
        <v>139</v>
      </c>
      <c r="J117" s="212" t="s">
        <v>118</v>
      </c>
      <c r="K117" s="213" t="s">
        <v>140</v>
      </c>
      <c r="L117" s="214"/>
      <c r="M117" s="100" t="s">
        <v>1</v>
      </c>
      <c r="N117" s="101" t="s">
        <v>43</v>
      </c>
      <c r="O117" s="101" t="s">
        <v>141</v>
      </c>
      <c r="P117" s="101" t="s">
        <v>142</v>
      </c>
      <c r="Q117" s="101" t="s">
        <v>143</v>
      </c>
      <c r="R117" s="101" t="s">
        <v>144</v>
      </c>
      <c r="S117" s="101" t="s">
        <v>145</v>
      </c>
      <c r="T117" s="102" t="s">
        <v>146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147</v>
      </c>
      <c r="D118" s="40"/>
      <c r="E118" s="40"/>
      <c r="F118" s="40"/>
      <c r="G118" s="40"/>
      <c r="H118" s="40"/>
      <c r="I118" s="144"/>
      <c r="J118" s="215">
        <f>BK118</f>
        <v>0</v>
      </c>
      <c r="K118" s="40"/>
      <c r="L118" s="44"/>
      <c r="M118" s="103"/>
      <c r="N118" s="216"/>
      <c r="O118" s="104"/>
      <c r="P118" s="217">
        <f>P119+P131</f>
        <v>0</v>
      </c>
      <c r="Q118" s="104"/>
      <c r="R118" s="217">
        <f>R119+R131</f>
        <v>0</v>
      </c>
      <c r="S118" s="104"/>
      <c r="T118" s="218">
        <f>T119+T131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120</v>
      </c>
      <c r="BK118" s="219">
        <f>BK119+BK131</f>
        <v>0</v>
      </c>
    </row>
    <row r="119" spans="1:63" s="12" customFormat="1" ht="25.9" customHeight="1">
      <c r="A119" s="12"/>
      <c r="B119" s="220"/>
      <c r="C119" s="221"/>
      <c r="D119" s="222" t="s">
        <v>78</v>
      </c>
      <c r="E119" s="223" t="s">
        <v>994</v>
      </c>
      <c r="F119" s="223" t="s">
        <v>995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SUM(P120:P130)</f>
        <v>0</v>
      </c>
      <c r="Q119" s="228"/>
      <c r="R119" s="229">
        <f>SUM(R120:R130)</f>
        <v>0</v>
      </c>
      <c r="S119" s="228"/>
      <c r="T119" s="230">
        <f>SUM(T120:T130)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1" t="s">
        <v>87</v>
      </c>
      <c r="AT119" s="232" t="s">
        <v>78</v>
      </c>
      <c r="AU119" s="232" t="s">
        <v>79</v>
      </c>
      <c r="AY119" s="231" t="s">
        <v>150</v>
      </c>
      <c r="BK119" s="233">
        <f>SUM(BK120:BK130)</f>
        <v>0</v>
      </c>
    </row>
    <row r="120" spans="1:65" s="2" customFormat="1" ht="16.5" customHeight="1">
      <c r="A120" s="38"/>
      <c r="B120" s="39"/>
      <c r="C120" s="236" t="s">
        <v>87</v>
      </c>
      <c r="D120" s="236" t="s">
        <v>153</v>
      </c>
      <c r="E120" s="237" t="s">
        <v>996</v>
      </c>
      <c r="F120" s="238" t="s">
        <v>997</v>
      </c>
      <c r="G120" s="239" t="s">
        <v>226</v>
      </c>
      <c r="H120" s="240">
        <v>35</v>
      </c>
      <c r="I120" s="241"/>
      <c r="J120" s="242">
        <f>ROUND(I120*H120,2)</f>
        <v>0</v>
      </c>
      <c r="K120" s="243"/>
      <c r="L120" s="44"/>
      <c r="M120" s="244" t="s">
        <v>1</v>
      </c>
      <c r="N120" s="245" t="s">
        <v>45</v>
      </c>
      <c r="O120" s="91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8" t="s">
        <v>157</v>
      </c>
      <c r="AT120" s="248" t="s">
        <v>153</v>
      </c>
      <c r="AU120" s="248" t="s">
        <v>87</v>
      </c>
      <c r="AY120" s="17" t="s">
        <v>150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17" t="s">
        <v>158</v>
      </c>
      <c r="BK120" s="249">
        <f>ROUND(I120*H120,2)</f>
        <v>0</v>
      </c>
      <c r="BL120" s="17" t="s">
        <v>157</v>
      </c>
      <c r="BM120" s="248" t="s">
        <v>158</v>
      </c>
    </row>
    <row r="121" spans="1:65" s="2" customFormat="1" ht="16.5" customHeight="1">
      <c r="A121" s="38"/>
      <c r="B121" s="39"/>
      <c r="C121" s="236" t="s">
        <v>158</v>
      </c>
      <c r="D121" s="236" t="s">
        <v>153</v>
      </c>
      <c r="E121" s="237" t="s">
        <v>998</v>
      </c>
      <c r="F121" s="238" t="s">
        <v>999</v>
      </c>
      <c r="G121" s="239" t="s">
        <v>226</v>
      </c>
      <c r="H121" s="240">
        <v>8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45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157</v>
      </c>
      <c r="AT121" s="248" t="s">
        <v>153</v>
      </c>
      <c r="AU121" s="248" t="s">
        <v>87</v>
      </c>
      <c r="AY121" s="17" t="s">
        <v>150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158</v>
      </c>
      <c r="BK121" s="249">
        <f>ROUND(I121*H121,2)</f>
        <v>0</v>
      </c>
      <c r="BL121" s="17" t="s">
        <v>157</v>
      </c>
      <c r="BM121" s="248" t="s">
        <v>157</v>
      </c>
    </row>
    <row r="122" spans="1:65" s="2" customFormat="1" ht="16.5" customHeight="1">
      <c r="A122" s="38"/>
      <c r="B122" s="39"/>
      <c r="C122" s="236" t="s">
        <v>151</v>
      </c>
      <c r="D122" s="236" t="s">
        <v>153</v>
      </c>
      <c r="E122" s="237" t="s">
        <v>1000</v>
      </c>
      <c r="F122" s="238" t="s">
        <v>1001</v>
      </c>
      <c r="G122" s="239" t="s">
        <v>226</v>
      </c>
      <c r="H122" s="240">
        <v>25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157</v>
      </c>
      <c r="AT122" s="248" t="s">
        <v>153</v>
      </c>
      <c r="AU122" s="248" t="s">
        <v>87</v>
      </c>
      <c r="AY122" s="17" t="s">
        <v>150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158</v>
      </c>
      <c r="BK122" s="249">
        <f>ROUND(I122*H122,2)</f>
        <v>0</v>
      </c>
      <c r="BL122" s="17" t="s">
        <v>157</v>
      </c>
      <c r="BM122" s="248" t="s">
        <v>173</v>
      </c>
    </row>
    <row r="123" spans="1:65" s="2" customFormat="1" ht="16.5" customHeight="1">
      <c r="A123" s="38"/>
      <c r="B123" s="39"/>
      <c r="C123" s="236" t="s">
        <v>157</v>
      </c>
      <c r="D123" s="236" t="s">
        <v>153</v>
      </c>
      <c r="E123" s="237" t="s">
        <v>1002</v>
      </c>
      <c r="F123" s="238" t="s">
        <v>1003</v>
      </c>
      <c r="G123" s="239" t="s">
        <v>226</v>
      </c>
      <c r="H123" s="240">
        <v>10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45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157</v>
      </c>
      <c r="AT123" s="248" t="s">
        <v>153</v>
      </c>
      <c r="AU123" s="248" t="s">
        <v>87</v>
      </c>
      <c r="AY123" s="17" t="s">
        <v>150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158</v>
      </c>
      <c r="BK123" s="249">
        <f>ROUND(I123*H123,2)</f>
        <v>0</v>
      </c>
      <c r="BL123" s="17" t="s">
        <v>157</v>
      </c>
      <c r="BM123" s="248" t="s">
        <v>165</v>
      </c>
    </row>
    <row r="124" spans="1:65" s="2" customFormat="1" ht="16.5" customHeight="1">
      <c r="A124" s="38"/>
      <c r="B124" s="39"/>
      <c r="C124" s="236" t="s">
        <v>195</v>
      </c>
      <c r="D124" s="236" t="s">
        <v>153</v>
      </c>
      <c r="E124" s="237" t="s">
        <v>1004</v>
      </c>
      <c r="F124" s="238" t="s">
        <v>1005</v>
      </c>
      <c r="G124" s="239" t="s">
        <v>1006</v>
      </c>
      <c r="H124" s="240">
        <v>2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157</v>
      </c>
      <c r="AT124" s="248" t="s">
        <v>153</v>
      </c>
      <c r="AU124" s="248" t="s">
        <v>87</v>
      </c>
      <c r="AY124" s="17" t="s">
        <v>150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158</v>
      </c>
      <c r="BK124" s="249">
        <f>ROUND(I124*H124,2)</f>
        <v>0</v>
      </c>
      <c r="BL124" s="17" t="s">
        <v>157</v>
      </c>
      <c r="BM124" s="248" t="s">
        <v>240</v>
      </c>
    </row>
    <row r="125" spans="1:65" s="2" customFormat="1" ht="16.5" customHeight="1">
      <c r="A125" s="38"/>
      <c r="B125" s="39"/>
      <c r="C125" s="236" t="s">
        <v>173</v>
      </c>
      <c r="D125" s="236" t="s">
        <v>153</v>
      </c>
      <c r="E125" s="237" t="s">
        <v>1007</v>
      </c>
      <c r="F125" s="238" t="s">
        <v>1008</v>
      </c>
      <c r="G125" s="239" t="s">
        <v>1006</v>
      </c>
      <c r="H125" s="240">
        <v>3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157</v>
      </c>
      <c r="AT125" s="248" t="s">
        <v>153</v>
      </c>
      <c r="AU125" s="248" t="s">
        <v>87</v>
      </c>
      <c r="AY125" s="17" t="s">
        <v>150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158</v>
      </c>
      <c r="BK125" s="249">
        <f>ROUND(I125*H125,2)</f>
        <v>0</v>
      </c>
      <c r="BL125" s="17" t="s">
        <v>157</v>
      </c>
      <c r="BM125" s="248" t="s">
        <v>257</v>
      </c>
    </row>
    <row r="126" spans="1:65" s="2" customFormat="1" ht="16.5" customHeight="1">
      <c r="A126" s="38"/>
      <c r="B126" s="39"/>
      <c r="C126" s="236" t="s">
        <v>215</v>
      </c>
      <c r="D126" s="236" t="s">
        <v>153</v>
      </c>
      <c r="E126" s="237" t="s">
        <v>1009</v>
      </c>
      <c r="F126" s="238" t="s">
        <v>1010</v>
      </c>
      <c r="G126" s="239" t="s">
        <v>1006</v>
      </c>
      <c r="H126" s="240">
        <v>2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157</v>
      </c>
      <c r="AT126" s="248" t="s">
        <v>153</v>
      </c>
      <c r="AU126" s="248" t="s">
        <v>87</v>
      </c>
      <c r="AY126" s="17" t="s">
        <v>150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158</v>
      </c>
      <c r="BK126" s="249">
        <f>ROUND(I126*H126,2)</f>
        <v>0</v>
      </c>
      <c r="BL126" s="17" t="s">
        <v>157</v>
      </c>
      <c r="BM126" s="248" t="s">
        <v>265</v>
      </c>
    </row>
    <row r="127" spans="1:65" s="2" customFormat="1" ht="16.5" customHeight="1">
      <c r="A127" s="38"/>
      <c r="B127" s="39"/>
      <c r="C127" s="236" t="s">
        <v>165</v>
      </c>
      <c r="D127" s="236" t="s">
        <v>153</v>
      </c>
      <c r="E127" s="237" t="s">
        <v>1011</v>
      </c>
      <c r="F127" s="238" t="s">
        <v>1012</v>
      </c>
      <c r="G127" s="239" t="s">
        <v>1006</v>
      </c>
      <c r="H127" s="240">
        <v>2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157</v>
      </c>
      <c r="AT127" s="248" t="s">
        <v>153</v>
      </c>
      <c r="AU127" s="248" t="s">
        <v>87</v>
      </c>
      <c r="AY127" s="17" t="s">
        <v>150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158</v>
      </c>
      <c r="BK127" s="249">
        <f>ROUND(I127*H127,2)</f>
        <v>0</v>
      </c>
      <c r="BL127" s="17" t="s">
        <v>157</v>
      </c>
      <c r="BM127" s="248" t="s">
        <v>273</v>
      </c>
    </row>
    <row r="128" spans="1:65" s="2" customFormat="1" ht="16.5" customHeight="1">
      <c r="A128" s="38"/>
      <c r="B128" s="39"/>
      <c r="C128" s="236" t="s">
        <v>236</v>
      </c>
      <c r="D128" s="236" t="s">
        <v>153</v>
      </c>
      <c r="E128" s="237" t="s">
        <v>1013</v>
      </c>
      <c r="F128" s="238" t="s">
        <v>1014</v>
      </c>
      <c r="G128" s="239" t="s">
        <v>1006</v>
      </c>
      <c r="H128" s="240">
        <v>2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157</v>
      </c>
      <c r="AT128" s="248" t="s">
        <v>153</v>
      </c>
      <c r="AU128" s="248" t="s">
        <v>87</v>
      </c>
      <c r="AY128" s="17" t="s">
        <v>150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158</v>
      </c>
      <c r="BK128" s="249">
        <f>ROUND(I128*H128,2)</f>
        <v>0</v>
      </c>
      <c r="BL128" s="17" t="s">
        <v>157</v>
      </c>
      <c r="BM128" s="248" t="s">
        <v>281</v>
      </c>
    </row>
    <row r="129" spans="1:65" s="2" customFormat="1" ht="16.5" customHeight="1">
      <c r="A129" s="38"/>
      <c r="B129" s="39"/>
      <c r="C129" s="236" t="s">
        <v>240</v>
      </c>
      <c r="D129" s="236" t="s">
        <v>153</v>
      </c>
      <c r="E129" s="237" t="s">
        <v>1015</v>
      </c>
      <c r="F129" s="238" t="s">
        <v>1016</v>
      </c>
      <c r="G129" s="239" t="s">
        <v>1006</v>
      </c>
      <c r="H129" s="240">
        <v>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157</v>
      </c>
      <c r="AT129" s="248" t="s">
        <v>153</v>
      </c>
      <c r="AU129" s="248" t="s">
        <v>87</v>
      </c>
      <c r="AY129" s="17" t="s">
        <v>150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158</v>
      </c>
      <c r="BK129" s="249">
        <f>ROUND(I129*H129,2)</f>
        <v>0</v>
      </c>
      <c r="BL129" s="17" t="s">
        <v>157</v>
      </c>
      <c r="BM129" s="248" t="s">
        <v>290</v>
      </c>
    </row>
    <row r="130" spans="1:65" s="2" customFormat="1" ht="16.5" customHeight="1">
      <c r="A130" s="38"/>
      <c r="B130" s="39"/>
      <c r="C130" s="236" t="s">
        <v>245</v>
      </c>
      <c r="D130" s="236" t="s">
        <v>153</v>
      </c>
      <c r="E130" s="237" t="s">
        <v>1017</v>
      </c>
      <c r="F130" s="238" t="s">
        <v>1018</v>
      </c>
      <c r="G130" s="239" t="s">
        <v>1006</v>
      </c>
      <c r="H130" s="240">
        <v>1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157</v>
      </c>
      <c r="AT130" s="248" t="s">
        <v>153</v>
      </c>
      <c r="AU130" s="248" t="s">
        <v>87</v>
      </c>
      <c r="AY130" s="17" t="s">
        <v>150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158</v>
      </c>
      <c r="BK130" s="249">
        <f>ROUND(I130*H130,2)</f>
        <v>0</v>
      </c>
      <c r="BL130" s="17" t="s">
        <v>157</v>
      </c>
      <c r="BM130" s="248" t="s">
        <v>298</v>
      </c>
    </row>
    <row r="131" spans="1:63" s="12" customFormat="1" ht="25.9" customHeight="1">
      <c r="A131" s="12"/>
      <c r="B131" s="220"/>
      <c r="C131" s="221"/>
      <c r="D131" s="222" t="s">
        <v>78</v>
      </c>
      <c r="E131" s="223" t="s">
        <v>1019</v>
      </c>
      <c r="F131" s="223" t="s">
        <v>1020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SUM(P132:P138)</f>
        <v>0</v>
      </c>
      <c r="Q131" s="228"/>
      <c r="R131" s="229">
        <f>SUM(R132:R138)</f>
        <v>0</v>
      </c>
      <c r="S131" s="228"/>
      <c r="T131" s="230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87</v>
      </c>
      <c r="AT131" s="232" t="s">
        <v>78</v>
      </c>
      <c r="AU131" s="232" t="s">
        <v>79</v>
      </c>
      <c r="AY131" s="231" t="s">
        <v>150</v>
      </c>
      <c r="BK131" s="233">
        <f>SUM(BK132:BK138)</f>
        <v>0</v>
      </c>
    </row>
    <row r="132" spans="1:65" s="2" customFormat="1" ht="16.5" customHeight="1">
      <c r="A132" s="38"/>
      <c r="B132" s="39"/>
      <c r="C132" s="236" t="s">
        <v>257</v>
      </c>
      <c r="D132" s="236" t="s">
        <v>153</v>
      </c>
      <c r="E132" s="237" t="s">
        <v>1021</v>
      </c>
      <c r="F132" s="238" t="s">
        <v>1022</v>
      </c>
      <c r="G132" s="239" t="s">
        <v>1006</v>
      </c>
      <c r="H132" s="240">
        <v>2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157</v>
      </c>
      <c r="AT132" s="248" t="s">
        <v>153</v>
      </c>
      <c r="AU132" s="248" t="s">
        <v>87</v>
      </c>
      <c r="AY132" s="17" t="s">
        <v>150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158</v>
      </c>
      <c r="BK132" s="249">
        <f>ROUND(I132*H132,2)</f>
        <v>0</v>
      </c>
      <c r="BL132" s="17" t="s">
        <v>157</v>
      </c>
      <c r="BM132" s="248" t="s">
        <v>309</v>
      </c>
    </row>
    <row r="133" spans="1:65" s="2" customFormat="1" ht="16.5" customHeight="1">
      <c r="A133" s="38"/>
      <c r="B133" s="39"/>
      <c r="C133" s="236" t="s">
        <v>261</v>
      </c>
      <c r="D133" s="236" t="s">
        <v>153</v>
      </c>
      <c r="E133" s="237" t="s">
        <v>1023</v>
      </c>
      <c r="F133" s="238" t="s">
        <v>1024</v>
      </c>
      <c r="G133" s="239" t="s">
        <v>1006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45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157</v>
      </c>
      <c r="AT133" s="248" t="s">
        <v>153</v>
      </c>
      <c r="AU133" s="248" t="s">
        <v>87</v>
      </c>
      <c r="AY133" s="17" t="s">
        <v>150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158</v>
      </c>
      <c r="BK133" s="249">
        <f>ROUND(I133*H133,2)</f>
        <v>0</v>
      </c>
      <c r="BL133" s="17" t="s">
        <v>157</v>
      </c>
      <c r="BM133" s="248" t="s">
        <v>317</v>
      </c>
    </row>
    <row r="134" spans="1:65" s="2" customFormat="1" ht="16.5" customHeight="1">
      <c r="A134" s="38"/>
      <c r="B134" s="39"/>
      <c r="C134" s="236" t="s">
        <v>265</v>
      </c>
      <c r="D134" s="236" t="s">
        <v>153</v>
      </c>
      <c r="E134" s="237" t="s">
        <v>1025</v>
      </c>
      <c r="F134" s="238" t="s">
        <v>1026</v>
      </c>
      <c r="G134" s="239" t="s">
        <v>1006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45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157</v>
      </c>
      <c r="AT134" s="248" t="s">
        <v>153</v>
      </c>
      <c r="AU134" s="248" t="s">
        <v>87</v>
      </c>
      <c r="AY134" s="17" t="s">
        <v>150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158</v>
      </c>
      <c r="BK134" s="249">
        <f>ROUND(I134*H134,2)</f>
        <v>0</v>
      </c>
      <c r="BL134" s="17" t="s">
        <v>157</v>
      </c>
      <c r="BM134" s="248" t="s">
        <v>334</v>
      </c>
    </row>
    <row r="135" spans="1:65" s="2" customFormat="1" ht="16.5" customHeight="1">
      <c r="A135" s="38"/>
      <c r="B135" s="39"/>
      <c r="C135" s="236" t="s">
        <v>8</v>
      </c>
      <c r="D135" s="236" t="s">
        <v>153</v>
      </c>
      <c r="E135" s="237" t="s">
        <v>1027</v>
      </c>
      <c r="F135" s="238" t="s">
        <v>1028</v>
      </c>
      <c r="G135" s="239" t="s">
        <v>1006</v>
      </c>
      <c r="H135" s="240">
        <v>4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157</v>
      </c>
      <c r="AT135" s="248" t="s">
        <v>153</v>
      </c>
      <c r="AU135" s="248" t="s">
        <v>87</v>
      </c>
      <c r="AY135" s="17" t="s">
        <v>150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158</v>
      </c>
      <c r="BK135" s="249">
        <f>ROUND(I135*H135,2)</f>
        <v>0</v>
      </c>
      <c r="BL135" s="17" t="s">
        <v>157</v>
      </c>
      <c r="BM135" s="248" t="s">
        <v>343</v>
      </c>
    </row>
    <row r="136" spans="1:65" s="2" customFormat="1" ht="16.5" customHeight="1">
      <c r="A136" s="38"/>
      <c r="B136" s="39"/>
      <c r="C136" s="236" t="s">
        <v>273</v>
      </c>
      <c r="D136" s="236" t="s">
        <v>153</v>
      </c>
      <c r="E136" s="237" t="s">
        <v>1029</v>
      </c>
      <c r="F136" s="238" t="s">
        <v>1030</v>
      </c>
      <c r="G136" s="239" t="s">
        <v>1006</v>
      </c>
      <c r="H136" s="240">
        <v>4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45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157</v>
      </c>
      <c r="AT136" s="248" t="s">
        <v>153</v>
      </c>
      <c r="AU136" s="248" t="s">
        <v>87</v>
      </c>
      <c r="AY136" s="17" t="s">
        <v>150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158</v>
      </c>
      <c r="BK136" s="249">
        <f>ROUND(I136*H136,2)</f>
        <v>0</v>
      </c>
      <c r="BL136" s="17" t="s">
        <v>157</v>
      </c>
      <c r="BM136" s="248" t="s">
        <v>351</v>
      </c>
    </row>
    <row r="137" spans="1:65" s="2" customFormat="1" ht="16.5" customHeight="1">
      <c r="A137" s="38"/>
      <c r="B137" s="39"/>
      <c r="C137" s="236" t="s">
        <v>277</v>
      </c>
      <c r="D137" s="236" t="s">
        <v>153</v>
      </c>
      <c r="E137" s="237" t="s">
        <v>1031</v>
      </c>
      <c r="F137" s="238" t="s">
        <v>1032</v>
      </c>
      <c r="G137" s="239" t="s">
        <v>1006</v>
      </c>
      <c r="H137" s="240">
        <v>2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45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157</v>
      </c>
      <c r="AT137" s="248" t="s">
        <v>153</v>
      </c>
      <c r="AU137" s="248" t="s">
        <v>87</v>
      </c>
      <c r="AY137" s="17" t="s">
        <v>150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158</v>
      </c>
      <c r="BK137" s="249">
        <f>ROUND(I137*H137,2)</f>
        <v>0</v>
      </c>
      <c r="BL137" s="17" t="s">
        <v>157</v>
      </c>
      <c r="BM137" s="248" t="s">
        <v>366</v>
      </c>
    </row>
    <row r="138" spans="1:65" s="2" customFormat="1" ht="16.5" customHeight="1">
      <c r="A138" s="38"/>
      <c r="B138" s="39"/>
      <c r="C138" s="236" t="s">
        <v>281</v>
      </c>
      <c r="D138" s="236" t="s">
        <v>153</v>
      </c>
      <c r="E138" s="237" t="s">
        <v>1033</v>
      </c>
      <c r="F138" s="238" t="s">
        <v>1018</v>
      </c>
      <c r="G138" s="239" t="s">
        <v>1034</v>
      </c>
      <c r="H138" s="240">
        <v>1</v>
      </c>
      <c r="I138" s="241"/>
      <c r="J138" s="242">
        <f>ROUND(I138*H138,2)</f>
        <v>0</v>
      </c>
      <c r="K138" s="243"/>
      <c r="L138" s="44"/>
      <c r="M138" s="294" t="s">
        <v>1</v>
      </c>
      <c r="N138" s="295" t="s">
        <v>45</v>
      </c>
      <c r="O138" s="296"/>
      <c r="P138" s="297">
        <f>O138*H138</f>
        <v>0</v>
      </c>
      <c r="Q138" s="297">
        <v>0</v>
      </c>
      <c r="R138" s="297">
        <f>Q138*H138</f>
        <v>0</v>
      </c>
      <c r="S138" s="297">
        <v>0</v>
      </c>
      <c r="T138" s="29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157</v>
      </c>
      <c r="AT138" s="248" t="s">
        <v>153</v>
      </c>
      <c r="AU138" s="248" t="s">
        <v>87</v>
      </c>
      <c r="AY138" s="17" t="s">
        <v>150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158</v>
      </c>
      <c r="BK138" s="249">
        <f>ROUND(I138*H138,2)</f>
        <v>0</v>
      </c>
      <c r="BL138" s="17" t="s">
        <v>157</v>
      </c>
      <c r="BM138" s="248" t="s">
        <v>377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183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17:K13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1035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00278475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Vrchlabí, Zámek 1, 543 01 Vrchlabí</v>
      </c>
      <c r="F15" s="38"/>
      <c r="G15" s="38"/>
      <c r="H15" s="38"/>
      <c r="I15" s="147" t="s">
        <v>28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86725521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Ing. Jan Korda, Čistá u Horek 103 Čistá u Horek 51</v>
      </c>
      <c r="F21" s="38"/>
      <c r="G21" s="38"/>
      <c r="H21" s="38"/>
      <c r="I21" s="147" t="s">
        <v>28</v>
      </c>
      <c r="J21" s="146" t="str">
        <f>IF('Rekapitulace stavby'!AN17="","",'Rekapitulace stavby'!AN17)</f>
        <v>ČKAIT : 0501076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ROUND((SUM(BE117:BE131)),2)</f>
        <v>0</v>
      </c>
      <c r="G33" s="38"/>
      <c r="H33" s="38"/>
      <c r="I33" s="162">
        <v>0.21</v>
      </c>
      <c r="J33" s="161">
        <f>ROUND(((SUM(BE117:BE131))*I33),2)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ROUND((SUM(BF117:BF131)),2)</f>
        <v>0</v>
      </c>
      <c r="G34" s="38"/>
      <c r="H34" s="38"/>
      <c r="I34" s="162">
        <v>0.15</v>
      </c>
      <c r="J34" s="161">
        <f>ROUND(((SUM(BF117:BF131))*I34),2)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ROUND((SUM(BG117:BG131)),2)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ROUND((SUM(BH117:BH131)),2)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ROUND((SUM(BI117:BI131)),2)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03205 - Vodovod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1036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135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3.25" customHeight="1">
      <c r="A107" s="38"/>
      <c r="B107" s="39"/>
      <c r="C107" s="40"/>
      <c r="D107" s="40"/>
      <c r="E107" s="187" t="str">
        <f>E7</f>
        <v xml:space="preserve">Stavební úpravy bytových jednotek č.  1 a 3 v objektu č.p. 407 v ul. Vančurova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114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03205 - Vodovod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147" t="s">
        <v>22</v>
      </c>
      <c r="J111" s="79" t="str">
        <f>IF(J12="","",J12)</f>
        <v>3. 1. 2020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40.05" customHeight="1">
      <c r="A113" s="38"/>
      <c r="B113" s="39"/>
      <c r="C113" s="32" t="s">
        <v>24</v>
      </c>
      <c r="D113" s="40"/>
      <c r="E113" s="40"/>
      <c r="F113" s="27" t="str">
        <f>E15</f>
        <v>Město Vrchlabí, Zámek 1, 543 01 Vrchlabí</v>
      </c>
      <c r="G113" s="40"/>
      <c r="H113" s="40"/>
      <c r="I113" s="147" t="s">
        <v>31</v>
      </c>
      <c r="J113" s="36" t="str">
        <f>E21</f>
        <v>Ing. Jan Korda, Čistá u Horek 103 Čistá u Horek 51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29</v>
      </c>
      <c r="D114" s="40"/>
      <c r="E114" s="40"/>
      <c r="F114" s="27" t="str">
        <f>IF(E18="","",E18)</f>
        <v>Vyplň údaj</v>
      </c>
      <c r="G114" s="40"/>
      <c r="H114" s="40"/>
      <c r="I114" s="147" t="s">
        <v>36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7"/>
      <c r="B116" s="208"/>
      <c r="C116" s="209" t="s">
        <v>136</v>
      </c>
      <c r="D116" s="210" t="s">
        <v>64</v>
      </c>
      <c r="E116" s="210" t="s">
        <v>60</v>
      </c>
      <c r="F116" s="210" t="s">
        <v>61</v>
      </c>
      <c r="G116" s="210" t="s">
        <v>137</v>
      </c>
      <c r="H116" s="210" t="s">
        <v>138</v>
      </c>
      <c r="I116" s="211" t="s">
        <v>139</v>
      </c>
      <c r="J116" s="212" t="s">
        <v>118</v>
      </c>
      <c r="K116" s="213" t="s">
        <v>140</v>
      </c>
      <c r="L116" s="214"/>
      <c r="M116" s="100" t="s">
        <v>1</v>
      </c>
      <c r="N116" s="101" t="s">
        <v>43</v>
      </c>
      <c r="O116" s="101" t="s">
        <v>141</v>
      </c>
      <c r="P116" s="101" t="s">
        <v>142</v>
      </c>
      <c r="Q116" s="101" t="s">
        <v>143</v>
      </c>
      <c r="R116" s="101" t="s">
        <v>144</v>
      </c>
      <c r="S116" s="101" t="s">
        <v>145</v>
      </c>
      <c r="T116" s="102" t="s">
        <v>146</v>
      </c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:63" s="2" customFormat="1" ht="22.8" customHeight="1">
      <c r="A117" s="38"/>
      <c r="B117" s="39"/>
      <c r="C117" s="107" t="s">
        <v>147</v>
      </c>
      <c r="D117" s="40"/>
      <c r="E117" s="40"/>
      <c r="F117" s="40"/>
      <c r="G117" s="40"/>
      <c r="H117" s="40"/>
      <c r="I117" s="144"/>
      <c r="J117" s="215">
        <f>BK117</f>
        <v>0</v>
      </c>
      <c r="K117" s="40"/>
      <c r="L117" s="44"/>
      <c r="M117" s="103"/>
      <c r="N117" s="216"/>
      <c r="O117" s="104"/>
      <c r="P117" s="217">
        <f>P118</f>
        <v>0</v>
      </c>
      <c r="Q117" s="104"/>
      <c r="R117" s="217">
        <f>R118</f>
        <v>0</v>
      </c>
      <c r="S117" s="104"/>
      <c r="T117" s="218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78</v>
      </c>
      <c r="AU117" s="17" t="s">
        <v>120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78</v>
      </c>
      <c r="E118" s="223" t="s">
        <v>994</v>
      </c>
      <c r="F118" s="223" t="s">
        <v>1037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SUM(P119:P131)</f>
        <v>0</v>
      </c>
      <c r="Q118" s="228"/>
      <c r="R118" s="229">
        <f>SUM(R119:R131)</f>
        <v>0</v>
      </c>
      <c r="S118" s="228"/>
      <c r="T118" s="230">
        <f>SUM(T119:T131)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87</v>
      </c>
      <c r="AT118" s="232" t="s">
        <v>78</v>
      </c>
      <c r="AU118" s="232" t="s">
        <v>79</v>
      </c>
      <c r="AY118" s="231" t="s">
        <v>150</v>
      </c>
      <c r="BK118" s="233">
        <f>SUM(BK119:BK131)</f>
        <v>0</v>
      </c>
    </row>
    <row r="119" spans="1:65" s="2" customFormat="1" ht="16.5" customHeight="1">
      <c r="A119" s="38"/>
      <c r="B119" s="39"/>
      <c r="C119" s="236" t="s">
        <v>87</v>
      </c>
      <c r="D119" s="236" t="s">
        <v>153</v>
      </c>
      <c r="E119" s="237" t="s">
        <v>1038</v>
      </c>
      <c r="F119" s="238" t="s">
        <v>1039</v>
      </c>
      <c r="G119" s="239" t="s">
        <v>226</v>
      </c>
      <c r="H119" s="240">
        <v>30</v>
      </c>
      <c r="I119" s="241"/>
      <c r="J119" s="242">
        <f>ROUND(I119*H119,2)</f>
        <v>0</v>
      </c>
      <c r="K119" s="243"/>
      <c r="L119" s="44"/>
      <c r="M119" s="244" t="s">
        <v>1</v>
      </c>
      <c r="N119" s="245" t="s">
        <v>45</v>
      </c>
      <c r="O119" s="91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48" t="s">
        <v>157</v>
      </c>
      <c r="AT119" s="248" t="s">
        <v>153</v>
      </c>
      <c r="AU119" s="248" t="s">
        <v>87</v>
      </c>
      <c r="AY119" s="17" t="s">
        <v>150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17" t="s">
        <v>158</v>
      </c>
      <c r="BK119" s="249">
        <f>ROUND(I119*H119,2)</f>
        <v>0</v>
      </c>
      <c r="BL119" s="17" t="s">
        <v>157</v>
      </c>
      <c r="BM119" s="248" t="s">
        <v>158</v>
      </c>
    </row>
    <row r="120" spans="1:65" s="2" customFormat="1" ht="16.5" customHeight="1">
      <c r="A120" s="38"/>
      <c r="B120" s="39"/>
      <c r="C120" s="236" t="s">
        <v>158</v>
      </c>
      <c r="D120" s="236" t="s">
        <v>153</v>
      </c>
      <c r="E120" s="237" t="s">
        <v>1040</v>
      </c>
      <c r="F120" s="238" t="s">
        <v>1041</v>
      </c>
      <c r="G120" s="239" t="s">
        <v>226</v>
      </c>
      <c r="H120" s="240">
        <v>90</v>
      </c>
      <c r="I120" s="241"/>
      <c r="J120" s="242">
        <f>ROUND(I120*H120,2)</f>
        <v>0</v>
      </c>
      <c r="K120" s="243"/>
      <c r="L120" s="44"/>
      <c r="M120" s="244" t="s">
        <v>1</v>
      </c>
      <c r="N120" s="245" t="s">
        <v>45</v>
      </c>
      <c r="O120" s="91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8" t="s">
        <v>157</v>
      </c>
      <c r="AT120" s="248" t="s">
        <v>153</v>
      </c>
      <c r="AU120" s="248" t="s">
        <v>87</v>
      </c>
      <c r="AY120" s="17" t="s">
        <v>150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17" t="s">
        <v>158</v>
      </c>
      <c r="BK120" s="249">
        <f>ROUND(I120*H120,2)</f>
        <v>0</v>
      </c>
      <c r="BL120" s="17" t="s">
        <v>157</v>
      </c>
      <c r="BM120" s="248" t="s">
        <v>157</v>
      </c>
    </row>
    <row r="121" spans="1:65" s="2" customFormat="1" ht="16.5" customHeight="1">
      <c r="A121" s="38"/>
      <c r="B121" s="39"/>
      <c r="C121" s="236" t="s">
        <v>151</v>
      </c>
      <c r="D121" s="236" t="s">
        <v>153</v>
      </c>
      <c r="E121" s="237" t="s">
        <v>1042</v>
      </c>
      <c r="F121" s="238" t="s">
        <v>1043</v>
      </c>
      <c r="G121" s="239" t="s">
        <v>1006</v>
      </c>
      <c r="H121" s="240">
        <v>2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45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157</v>
      </c>
      <c r="AT121" s="248" t="s">
        <v>153</v>
      </c>
      <c r="AU121" s="248" t="s">
        <v>87</v>
      </c>
      <c r="AY121" s="17" t="s">
        <v>150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158</v>
      </c>
      <c r="BK121" s="249">
        <f>ROUND(I121*H121,2)</f>
        <v>0</v>
      </c>
      <c r="BL121" s="17" t="s">
        <v>157</v>
      </c>
      <c r="BM121" s="248" t="s">
        <v>173</v>
      </c>
    </row>
    <row r="122" spans="1:65" s="2" customFormat="1" ht="16.5" customHeight="1">
      <c r="A122" s="38"/>
      <c r="B122" s="39"/>
      <c r="C122" s="236" t="s">
        <v>157</v>
      </c>
      <c r="D122" s="236" t="s">
        <v>153</v>
      </c>
      <c r="E122" s="237" t="s">
        <v>1044</v>
      </c>
      <c r="F122" s="238" t="s">
        <v>1045</v>
      </c>
      <c r="G122" s="239" t="s">
        <v>1006</v>
      </c>
      <c r="H122" s="240">
        <v>2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157</v>
      </c>
      <c r="AT122" s="248" t="s">
        <v>153</v>
      </c>
      <c r="AU122" s="248" t="s">
        <v>87</v>
      </c>
      <c r="AY122" s="17" t="s">
        <v>150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158</v>
      </c>
      <c r="BK122" s="249">
        <f>ROUND(I122*H122,2)</f>
        <v>0</v>
      </c>
      <c r="BL122" s="17" t="s">
        <v>157</v>
      </c>
      <c r="BM122" s="248" t="s">
        <v>165</v>
      </c>
    </row>
    <row r="123" spans="1:65" s="2" customFormat="1" ht="16.5" customHeight="1">
      <c r="A123" s="38"/>
      <c r="B123" s="39"/>
      <c r="C123" s="236" t="s">
        <v>195</v>
      </c>
      <c r="D123" s="236" t="s">
        <v>153</v>
      </c>
      <c r="E123" s="237" t="s">
        <v>1046</v>
      </c>
      <c r="F123" s="238" t="s">
        <v>1047</v>
      </c>
      <c r="G123" s="239" t="s">
        <v>1006</v>
      </c>
      <c r="H123" s="240">
        <v>2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45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157</v>
      </c>
      <c r="AT123" s="248" t="s">
        <v>153</v>
      </c>
      <c r="AU123" s="248" t="s">
        <v>87</v>
      </c>
      <c r="AY123" s="17" t="s">
        <v>150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158</v>
      </c>
      <c r="BK123" s="249">
        <f>ROUND(I123*H123,2)</f>
        <v>0</v>
      </c>
      <c r="BL123" s="17" t="s">
        <v>157</v>
      </c>
      <c r="BM123" s="248" t="s">
        <v>240</v>
      </c>
    </row>
    <row r="124" spans="1:65" s="2" customFormat="1" ht="16.5" customHeight="1">
      <c r="A124" s="38"/>
      <c r="B124" s="39"/>
      <c r="C124" s="236" t="s">
        <v>173</v>
      </c>
      <c r="D124" s="236" t="s">
        <v>153</v>
      </c>
      <c r="E124" s="237" t="s">
        <v>1048</v>
      </c>
      <c r="F124" s="238" t="s">
        <v>1049</v>
      </c>
      <c r="G124" s="239" t="s">
        <v>1006</v>
      </c>
      <c r="H124" s="240">
        <v>2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157</v>
      </c>
      <c r="AT124" s="248" t="s">
        <v>153</v>
      </c>
      <c r="AU124" s="248" t="s">
        <v>87</v>
      </c>
      <c r="AY124" s="17" t="s">
        <v>150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158</v>
      </c>
      <c r="BK124" s="249">
        <f>ROUND(I124*H124,2)</f>
        <v>0</v>
      </c>
      <c r="BL124" s="17" t="s">
        <v>157</v>
      </c>
      <c r="BM124" s="248" t="s">
        <v>257</v>
      </c>
    </row>
    <row r="125" spans="1:65" s="2" customFormat="1" ht="16.5" customHeight="1">
      <c r="A125" s="38"/>
      <c r="B125" s="39"/>
      <c r="C125" s="236" t="s">
        <v>215</v>
      </c>
      <c r="D125" s="236" t="s">
        <v>153</v>
      </c>
      <c r="E125" s="237" t="s">
        <v>1050</v>
      </c>
      <c r="F125" s="238" t="s">
        <v>1051</v>
      </c>
      <c r="G125" s="239" t="s">
        <v>1006</v>
      </c>
      <c r="H125" s="240">
        <v>2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157</v>
      </c>
      <c r="AT125" s="248" t="s">
        <v>153</v>
      </c>
      <c r="AU125" s="248" t="s">
        <v>87</v>
      </c>
      <c r="AY125" s="17" t="s">
        <v>150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158</v>
      </c>
      <c r="BK125" s="249">
        <f>ROUND(I125*H125,2)</f>
        <v>0</v>
      </c>
      <c r="BL125" s="17" t="s">
        <v>157</v>
      </c>
      <c r="BM125" s="248" t="s">
        <v>265</v>
      </c>
    </row>
    <row r="126" spans="1:65" s="2" customFormat="1" ht="16.5" customHeight="1">
      <c r="A126" s="38"/>
      <c r="B126" s="39"/>
      <c r="C126" s="236" t="s">
        <v>165</v>
      </c>
      <c r="D126" s="236" t="s">
        <v>153</v>
      </c>
      <c r="E126" s="237" t="s">
        <v>1052</v>
      </c>
      <c r="F126" s="238" t="s">
        <v>1053</v>
      </c>
      <c r="G126" s="239" t="s">
        <v>1006</v>
      </c>
      <c r="H126" s="240">
        <v>3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157</v>
      </c>
      <c r="AT126" s="248" t="s">
        <v>153</v>
      </c>
      <c r="AU126" s="248" t="s">
        <v>87</v>
      </c>
      <c r="AY126" s="17" t="s">
        <v>150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158</v>
      </c>
      <c r="BK126" s="249">
        <f>ROUND(I126*H126,2)</f>
        <v>0</v>
      </c>
      <c r="BL126" s="17" t="s">
        <v>157</v>
      </c>
      <c r="BM126" s="248" t="s">
        <v>273</v>
      </c>
    </row>
    <row r="127" spans="1:65" s="2" customFormat="1" ht="16.5" customHeight="1">
      <c r="A127" s="38"/>
      <c r="B127" s="39"/>
      <c r="C127" s="236" t="s">
        <v>236</v>
      </c>
      <c r="D127" s="236" t="s">
        <v>153</v>
      </c>
      <c r="E127" s="237" t="s">
        <v>1054</v>
      </c>
      <c r="F127" s="238" t="s">
        <v>1055</v>
      </c>
      <c r="G127" s="239" t="s">
        <v>1006</v>
      </c>
      <c r="H127" s="240">
        <v>8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157</v>
      </c>
      <c r="AT127" s="248" t="s">
        <v>153</v>
      </c>
      <c r="AU127" s="248" t="s">
        <v>87</v>
      </c>
      <c r="AY127" s="17" t="s">
        <v>150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158</v>
      </c>
      <c r="BK127" s="249">
        <f>ROUND(I127*H127,2)</f>
        <v>0</v>
      </c>
      <c r="BL127" s="17" t="s">
        <v>157</v>
      </c>
      <c r="BM127" s="248" t="s">
        <v>281</v>
      </c>
    </row>
    <row r="128" spans="1:65" s="2" customFormat="1" ht="16.5" customHeight="1">
      <c r="A128" s="38"/>
      <c r="B128" s="39"/>
      <c r="C128" s="236" t="s">
        <v>240</v>
      </c>
      <c r="D128" s="236" t="s">
        <v>153</v>
      </c>
      <c r="E128" s="237" t="s">
        <v>1056</v>
      </c>
      <c r="F128" s="238" t="s">
        <v>1057</v>
      </c>
      <c r="G128" s="239" t="s">
        <v>1006</v>
      </c>
      <c r="H128" s="240">
        <v>18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157</v>
      </c>
      <c r="AT128" s="248" t="s">
        <v>153</v>
      </c>
      <c r="AU128" s="248" t="s">
        <v>87</v>
      </c>
      <c r="AY128" s="17" t="s">
        <v>150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158</v>
      </c>
      <c r="BK128" s="249">
        <f>ROUND(I128*H128,2)</f>
        <v>0</v>
      </c>
      <c r="BL128" s="17" t="s">
        <v>157</v>
      </c>
      <c r="BM128" s="248" t="s">
        <v>290</v>
      </c>
    </row>
    <row r="129" spans="1:65" s="2" customFormat="1" ht="16.5" customHeight="1">
      <c r="A129" s="38"/>
      <c r="B129" s="39"/>
      <c r="C129" s="236" t="s">
        <v>245</v>
      </c>
      <c r="D129" s="236" t="s">
        <v>153</v>
      </c>
      <c r="E129" s="237" t="s">
        <v>1058</v>
      </c>
      <c r="F129" s="238" t="s">
        <v>1059</v>
      </c>
      <c r="G129" s="239" t="s">
        <v>226</v>
      </c>
      <c r="H129" s="240">
        <v>120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157</v>
      </c>
      <c r="AT129" s="248" t="s">
        <v>153</v>
      </c>
      <c r="AU129" s="248" t="s">
        <v>87</v>
      </c>
      <c r="AY129" s="17" t="s">
        <v>150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158</v>
      </c>
      <c r="BK129" s="249">
        <f>ROUND(I129*H129,2)</f>
        <v>0</v>
      </c>
      <c r="BL129" s="17" t="s">
        <v>157</v>
      </c>
      <c r="BM129" s="248" t="s">
        <v>298</v>
      </c>
    </row>
    <row r="130" spans="1:65" s="2" customFormat="1" ht="16.5" customHeight="1">
      <c r="A130" s="38"/>
      <c r="B130" s="39"/>
      <c r="C130" s="236" t="s">
        <v>257</v>
      </c>
      <c r="D130" s="236" t="s">
        <v>153</v>
      </c>
      <c r="E130" s="237" t="s">
        <v>1060</v>
      </c>
      <c r="F130" s="238" t="s">
        <v>1061</v>
      </c>
      <c r="G130" s="239" t="s">
        <v>226</v>
      </c>
      <c r="H130" s="240">
        <v>120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157</v>
      </c>
      <c r="AT130" s="248" t="s">
        <v>153</v>
      </c>
      <c r="AU130" s="248" t="s">
        <v>87</v>
      </c>
      <c r="AY130" s="17" t="s">
        <v>150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158</v>
      </c>
      <c r="BK130" s="249">
        <f>ROUND(I130*H130,2)</f>
        <v>0</v>
      </c>
      <c r="BL130" s="17" t="s">
        <v>157</v>
      </c>
      <c r="BM130" s="248" t="s">
        <v>309</v>
      </c>
    </row>
    <row r="131" spans="1:65" s="2" customFormat="1" ht="16.5" customHeight="1">
      <c r="A131" s="38"/>
      <c r="B131" s="39"/>
      <c r="C131" s="236" t="s">
        <v>261</v>
      </c>
      <c r="D131" s="236" t="s">
        <v>153</v>
      </c>
      <c r="E131" s="237" t="s">
        <v>1017</v>
      </c>
      <c r="F131" s="238" t="s">
        <v>1018</v>
      </c>
      <c r="G131" s="239" t="s">
        <v>1006</v>
      </c>
      <c r="H131" s="240">
        <v>1</v>
      </c>
      <c r="I131" s="241"/>
      <c r="J131" s="242">
        <f>ROUND(I131*H131,2)</f>
        <v>0</v>
      </c>
      <c r="K131" s="243"/>
      <c r="L131" s="44"/>
      <c r="M131" s="294" t="s">
        <v>1</v>
      </c>
      <c r="N131" s="295" t="s">
        <v>45</v>
      </c>
      <c r="O131" s="296"/>
      <c r="P131" s="297">
        <f>O131*H131</f>
        <v>0</v>
      </c>
      <c r="Q131" s="297">
        <v>0</v>
      </c>
      <c r="R131" s="297">
        <f>Q131*H131</f>
        <v>0</v>
      </c>
      <c r="S131" s="297">
        <v>0</v>
      </c>
      <c r="T131" s="29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157</v>
      </c>
      <c r="AT131" s="248" t="s">
        <v>153</v>
      </c>
      <c r="AU131" s="248" t="s">
        <v>87</v>
      </c>
      <c r="AY131" s="17" t="s">
        <v>150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158</v>
      </c>
      <c r="BK131" s="249">
        <f>ROUND(I131*H131,2)</f>
        <v>0</v>
      </c>
      <c r="BL131" s="17" t="s">
        <v>157</v>
      </c>
      <c r="BM131" s="248" t="s">
        <v>317</v>
      </c>
    </row>
    <row r="132" spans="1:31" s="2" customFormat="1" ht="6.95" customHeight="1">
      <c r="A132" s="38"/>
      <c r="B132" s="66"/>
      <c r="C132" s="67"/>
      <c r="D132" s="67"/>
      <c r="E132" s="67"/>
      <c r="F132" s="67"/>
      <c r="G132" s="67"/>
      <c r="H132" s="67"/>
      <c r="I132" s="183"/>
      <c r="J132" s="67"/>
      <c r="K132" s="67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116:K13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1062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00278475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Vrchlabí, Zámek 1, 543 01 Vrchlabí</v>
      </c>
      <c r="F15" s="38"/>
      <c r="G15" s="38"/>
      <c r="H15" s="38"/>
      <c r="I15" s="147" t="s">
        <v>28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86725521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Ing. Jan Korda, Čistá u Horek 103 Čistá u Horek 51</v>
      </c>
      <c r="F21" s="38"/>
      <c r="G21" s="38"/>
      <c r="H21" s="38"/>
      <c r="I21" s="147" t="s">
        <v>28</v>
      </c>
      <c r="J21" s="146" t="str">
        <f>IF('Rekapitulace stavby'!AN17="","",'Rekapitulace stavby'!AN17)</f>
        <v>ČKAIT : 0501076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ROUND((SUM(BE117:BE135)),2)</f>
        <v>0</v>
      </c>
      <c r="G33" s="38"/>
      <c r="H33" s="38"/>
      <c r="I33" s="162">
        <v>0.21</v>
      </c>
      <c r="J33" s="161">
        <f>ROUND(((SUM(BE117:BE135))*I33),2)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ROUND((SUM(BF117:BF135)),2)</f>
        <v>0</v>
      </c>
      <c r="G34" s="38"/>
      <c r="H34" s="38"/>
      <c r="I34" s="162">
        <v>0.15</v>
      </c>
      <c r="J34" s="161">
        <f>ROUND(((SUM(BF117:BF135))*I34),2)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ROUND((SUM(BG117:BG135)),2)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ROUND((SUM(BH117:BH135)),2)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ROUND((SUM(BI117:BI135)),2)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03206 - Topení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1063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135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3.25" customHeight="1">
      <c r="A107" s="38"/>
      <c r="B107" s="39"/>
      <c r="C107" s="40"/>
      <c r="D107" s="40"/>
      <c r="E107" s="187" t="str">
        <f>E7</f>
        <v xml:space="preserve">Stavební úpravy bytových jednotek č.  1 a 3 v objektu č.p. 407 v ul. Vančurova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114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03206 - Topení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147" t="s">
        <v>22</v>
      </c>
      <c r="J111" s="79" t="str">
        <f>IF(J12="","",J12)</f>
        <v>3. 1. 2020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40.05" customHeight="1">
      <c r="A113" s="38"/>
      <c r="B113" s="39"/>
      <c r="C113" s="32" t="s">
        <v>24</v>
      </c>
      <c r="D113" s="40"/>
      <c r="E113" s="40"/>
      <c r="F113" s="27" t="str">
        <f>E15</f>
        <v>Město Vrchlabí, Zámek 1, 543 01 Vrchlabí</v>
      </c>
      <c r="G113" s="40"/>
      <c r="H113" s="40"/>
      <c r="I113" s="147" t="s">
        <v>31</v>
      </c>
      <c r="J113" s="36" t="str">
        <f>E21</f>
        <v>Ing. Jan Korda, Čistá u Horek 103 Čistá u Horek 51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29</v>
      </c>
      <c r="D114" s="40"/>
      <c r="E114" s="40"/>
      <c r="F114" s="27" t="str">
        <f>IF(E18="","",E18)</f>
        <v>Vyplň údaj</v>
      </c>
      <c r="G114" s="40"/>
      <c r="H114" s="40"/>
      <c r="I114" s="147" t="s">
        <v>36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7"/>
      <c r="B116" s="208"/>
      <c r="C116" s="209" t="s">
        <v>136</v>
      </c>
      <c r="D116" s="210" t="s">
        <v>64</v>
      </c>
      <c r="E116" s="210" t="s">
        <v>60</v>
      </c>
      <c r="F116" s="210" t="s">
        <v>61</v>
      </c>
      <c r="G116" s="210" t="s">
        <v>137</v>
      </c>
      <c r="H116" s="210" t="s">
        <v>138</v>
      </c>
      <c r="I116" s="211" t="s">
        <v>139</v>
      </c>
      <c r="J116" s="212" t="s">
        <v>118</v>
      </c>
      <c r="K116" s="213" t="s">
        <v>140</v>
      </c>
      <c r="L116" s="214"/>
      <c r="M116" s="100" t="s">
        <v>1</v>
      </c>
      <c r="N116" s="101" t="s">
        <v>43</v>
      </c>
      <c r="O116" s="101" t="s">
        <v>141</v>
      </c>
      <c r="P116" s="101" t="s">
        <v>142</v>
      </c>
      <c r="Q116" s="101" t="s">
        <v>143</v>
      </c>
      <c r="R116" s="101" t="s">
        <v>144</v>
      </c>
      <c r="S116" s="101" t="s">
        <v>145</v>
      </c>
      <c r="T116" s="102" t="s">
        <v>146</v>
      </c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:63" s="2" customFormat="1" ht="22.8" customHeight="1">
      <c r="A117" s="38"/>
      <c r="B117" s="39"/>
      <c r="C117" s="107" t="s">
        <v>147</v>
      </c>
      <c r="D117" s="40"/>
      <c r="E117" s="40"/>
      <c r="F117" s="40"/>
      <c r="G117" s="40"/>
      <c r="H117" s="40"/>
      <c r="I117" s="144"/>
      <c r="J117" s="215">
        <f>BK117</f>
        <v>0</v>
      </c>
      <c r="K117" s="40"/>
      <c r="L117" s="44"/>
      <c r="M117" s="103"/>
      <c r="N117" s="216"/>
      <c r="O117" s="104"/>
      <c r="P117" s="217">
        <f>P118</f>
        <v>0</v>
      </c>
      <c r="Q117" s="104"/>
      <c r="R117" s="217">
        <f>R118</f>
        <v>0</v>
      </c>
      <c r="S117" s="104"/>
      <c r="T117" s="218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78</v>
      </c>
      <c r="AU117" s="17" t="s">
        <v>120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78</v>
      </c>
      <c r="E118" s="223" t="s">
        <v>994</v>
      </c>
      <c r="F118" s="223" t="s">
        <v>1064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SUM(P119:P135)</f>
        <v>0</v>
      </c>
      <c r="Q118" s="228"/>
      <c r="R118" s="229">
        <f>SUM(R119:R135)</f>
        <v>0</v>
      </c>
      <c r="S118" s="228"/>
      <c r="T118" s="230">
        <f>SUM(T119:T135)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87</v>
      </c>
      <c r="AT118" s="232" t="s">
        <v>78</v>
      </c>
      <c r="AU118" s="232" t="s">
        <v>79</v>
      </c>
      <c r="AY118" s="231" t="s">
        <v>150</v>
      </c>
      <c r="BK118" s="233">
        <f>SUM(BK119:BK135)</f>
        <v>0</v>
      </c>
    </row>
    <row r="119" spans="1:65" s="2" customFormat="1" ht="16.5" customHeight="1">
      <c r="A119" s="38"/>
      <c r="B119" s="39"/>
      <c r="C119" s="236" t="s">
        <v>87</v>
      </c>
      <c r="D119" s="236" t="s">
        <v>153</v>
      </c>
      <c r="E119" s="237" t="s">
        <v>1065</v>
      </c>
      <c r="F119" s="238" t="s">
        <v>1066</v>
      </c>
      <c r="G119" s="239" t="s">
        <v>1006</v>
      </c>
      <c r="H119" s="240">
        <v>2</v>
      </c>
      <c r="I119" s="241"/>
      <c r="J119" s="242">
        <f>ROUND(I119*H119,2)</f>
        <v>0</v>
      </c>
      <c r="K119" s="243"/>
      <c r="L119" s="44"/>
      <c r="M119" s="244" t="s">
        <v>1</v>
      </c>
      <c r="N119" s="245" t="s">
        <v>45</v>
      </c>
      <c r="O119" s="91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48" t="s">
        <v>157</v>
      </c>
      <c r="AT119" s="248" t="s">
        <v>153</v>
      </c>
      <c r="AU119" s="248" t="s">
        <v>87</v>
      </c>
      <c r="AY119" s="17" t="s">
        <v>150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17" t="s">
        <v>158</v>
      </c>
      <c r="BK119" s="249">
        <f>ROUND(I119*H119,2)</f>
        <v>0</v>
      </c>
      <c r="BL119" s="17" t="s">
        <v>157</v>
      </c>
      <c r="BM119" s="248" t="s">
        <v>158</v>
      </c>
    </row>
    <row r="120" spans="1:65" s="2" customFormat="1" ht="16.5" customHeight="1">
      <c r="A120" s="38"/>
      <c r="B120" s="39"/>
      <c r="C120" s="236" t="s">
        <v>158</v>
      </c>
      <c r="D120" s="236" t="s">
        <v>153</v>
      </c>
      <c r="E120" s="237" t="s">
        <v>1067</v>
      </c>
      <c r="F120" s="238" t="s">
        <v>1068</v>
      </c>
      <c r="G120" s="239" t="s">
        <v>1006</v>
      </c>
      <c r="H120" s="240">
        <v>2</v>
      </c>
      <c r="I120" s="241"/>
      <c r="J120" s="242">
        <f>ROUND(I120*H120,2)</f>
        <v>0</v>
      </c>
      <c r="K120" s="243"/>
      <c r="L120" s="44"/>
      <c r="M120" s="244" t="s">
        <v>1</v>
      </c>
      <c r="N120" s="245" t="s">
        <v>45</v>
      </c>
      <c r="O120" s="91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8" t="s">
        <v>157</v>
      </c>
      <c r="AT120" s="248" t="s">
        <v>153</v>
      </c>
      <c r="AU120" s="248" t="s">
        <v>87</v>
      </c>
      <c r="AY120" s="17" t="s">
        <v>150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17" t="s">
        <v>158</v>
      </c>
      <c r="BK120" s="249">
        <f>ROUND(I120*H120,2)</f>
        <v>0</v>
      </c>
      <c r="BL120" s="17" t="s">
        <v>157</v>
      </c>
      <c r="BM120" s="248" t="s">
        <v>157</v>
      </c>
    </row>
    <row r="121" spans="1:65" s="2" customFormat="1" ht="16.5" customHeight="1">
      <c r="A121" s="38"/>
      <c r="B121" s="39"/>
      <c r="C121" s="236" t="s">
        <v>151</v>
      </c>
      <c r="D121" s="236" t="s">
        <v>153</v>
      </c>
      <c r="E121" s="237" t="s">
        <v>1069</v>
      </c>
      <c r="F121" s="238" t="s">
        <v>1070</v>
      </c>
      <c r="G121" s="239" t="s">
        <v>1006</v>
      </c>
      <c r="H121" s="240">
        <v>2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45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157</v>
      </c>
      <c r="AT121" s="248" t="s">
        <v>153</v>
      </c>
      <c r="AU121" s="248" t="s">
        <v>87</v>
      </c>
      <c r="AY121" s="17" t="s">
        <v>150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158</v>
      </c>
      <c r="BK121" s="249">
        <f>ROUND(I121*H121,2)</f>
        <v>0</v>
      </c>
      <c r="BL121" s="17" t="s">
        <v>157</v>
      </c>
      <c r="BM121" s="248" t="s">
        <v>173</v>
      </c>
    </row>
    <row r="122" spans="1:65" s="2" customFormat="1" ht="16.5" customHeight="1">
      <c r="A122" s="38"/>
      <c r="B122" s="39"/>
      <c r="C122" s="236" t="s">
        <v>157</v>
      </c>
      <c r="D122" s="236" t="s">
        <v>153</v>
      </c>
      <c r="E122" s="237" t="s">
        <v>1071</v>
      </c>
      <c r="F122" s="238" t="s">
        <v>1072</v>
      </c>
      <c r="G122" s="239" t="s">
        <v>1006</v>
      </c>
      <c r="H122" s="240">
        <v>2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157</v>
      </c>
      <c r="AT122" s="248" t="s">
        <v>153</v>
      </c>
      <c r="AU122" s="248" t="s">
        <v>87</v>
      </c>
      <c r="AY122" s="17" t="s">
        <v>150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158</v>
      </c>
      <c r="BK122" s="249">
        <f>ROUND(I122*H122,2)</f>
        <v>0</v>
      </c>
      <c r="BL122" s="17" t="s">
        <v>157</v>
      </c>
      <c r="BM122" s="248" t="s">
        <v>165</v>
      </c>
    </row>
    <row r="123" spans="1:65" s="2" customFormat="1" ht="16.5" customHeight="1">
      <c r="A123" s="38"/>
      <c r="B123" s="39"/>
      <c r="C123" s="236" t="s">
        <v>195</v>
      </c>
      <c r="D123" s="236" t="s">
        <v>153</v>
      </c>
      <c r="E123" s="237" t="s">
        <v>1073</v>
      </c>
      <c r="F123" s="238" t="s">
        <v>1074</v>
      </c>
      <c r="G123" s="239" t="s">
        <v>1006</v>
      </c>
      <c r="H123" s="240">
        <v>2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45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157</v>
      </c>
      <c r="AT123" s="248" t="s">
        <v>153</v>
      </c>
      <c r="AU123" s="248" t="s">
        <v>87</v>
      </c>
      <c r="AY123" s="17" t="s">
        <v>150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158</v>
      </c>
      <c r="BK123" s="249">
        <f>ROUND(I123*H123,2)</f>
        <v>0</v>
      </c>
      <c r="BL123" s="17" t="s">
        <v>157</v>
      </c>
      <c r="BM123" s="248" t="s">
        <v>240</v>
      </c>
    </row>
    <row r="124" spans="1:65" s="2" customFormat="1" ht="16.5" customHeight="1">
      <c r="A124" s="38"/>
      <c r="B124" s="39"/>
      <c r="C124" s="236" t="s">
        <v>173</v>
      </c>
      <c r="D124" s="236" t="s">
        <v>153</v>
      </c>
      <c r="E124" s="237" t="s">
        <v>1075</v>
      </c>
      <c r="F124" s="238" t="s">
        <v>1076</v>
      </c>
      <c r="G124" s="239" t="s">
        <v>1006</v>
      </c>
      <c r="H124" s="240">
        <v>2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157</v>
      </c>
      <c r="AT124" s="248" t="s">
        <v>153</v>
      </c>
      <c r="AU124" s="248" t="s">
        <v>87</v>
      </c>
      <c r="AY124" s="17" t="s">
        <v>150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158</v>
      </c>
      <c r="BK124" s="249">
        <f>ROUND(I124*H124,2)</f>
        <v>0</v>
      </c>
      <c r="BL124" s="17" t="s">
        <v>157</v>
      </c>
      <c r="BM124" s="248" t="s">
        <v>257</v>
      </c>
    </row>
    <row r="125" spans="1:65" s="2" customFormat="1" ht="16.5" customHeight="1">
      <c r="A125" s="38"/>
      <c r="B125" s="39"/>
      <c r="C125" s="236" t="s">
        <v>215</v>
      </c>
      <c r="D125" s="236" t="s">
        <v>153</v>
      </c>
      <c r="E125" s="237" t="s">
        <v>1077</v>
      </c>
      <c r="F125" s="238" t="s">
        <v>1078</v>
      </c>
      <c r="G125" s="239" t="s">
        <v>1006</v>
      </c>
      <c r="H125" s="240">
        <v>12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157</v>
      </c>
      <c r="AT125" s="248" t="s">
        <v>153</v>
      </c>
      <c r="AU125" s="248" t="s">
        <v>87</v>
      </c>
      <c r="AY125" s="17" t="s">
        <v>150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158</v>
      </c>
      <c r="BK125" s="249">
        <f>ROUND(I125*H125,2)</f>
        <v>0</v>
      </c>
      <c r="BL125" s="17" t="s">
        <v>157</v>
      </c>
      <c r="BM125" s="248" t="s">
        <v>265</v>
      </c>
    </row>
    <row r="126" spans="1:65" s="2" customFormat="1" ht="16.5" customHeight="1">
      <c r="A126" s="38"/>
      <c r="B126" s="39"/>
      <c r="C126" s="236" t="s">
        <v>165</v>
      </c>
      <c r="D126" s="236" t="s">
        <v>153</v>
      </c>
      <c r="E126" s="237" t="s">
        <v>1079</v>
      </c>
      <c r="F126" s="238" t="s">
        <v>1080</v>
      </c>
      <c r="G126" s="239" t="s">
        <v>1006</v>
      </c>
      <c r="H126" s="240">
        <v>2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157</v>
      </c>
      <c r="AT126" s="248" t="s">
        <v>153</v>
      </c>
      <c r="AU126" s="248" t="s">
        <v>87</v>
      </c>
      <c r="AY126" s="17" t="s">
        <v>150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158</v>
      </c>
      <c r="BK126" s="249">
        <f>ROUND(I126*H126,2)</f>
        <v>0</v>
      </c>
      <c r="BL126" s="17" t="s">
        <v>157</v>
      </c>
      <c r="BM126" s="248" t="s">
        <v>273</v>
      </c>
    </row>
    <row r="127" spans="1:65" s="2" customFormat="1" ht="16.5" customHeight="1">
      <c r="A127" s="38"/>
      <c r="B127" s="39"/>
      <c r="C127" s="236" t="s">
        <v>236</v>
      </c>
      <c r="D127" s="236" t="s">
        <v>153</v>
      </c>
      <c r="E127" s="237" t="s">
        <v>1081</v>
      </c>
      <c r="F127" s="238" t="s">
        <v>1082</v>
      </c>
      <c r="G127" s="239" t="s">
        <v>1006</v>
      </c>
      <c r="H127" s="240">
        <v>14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157</v>
      </c>
      <c r="AT127" s="248" t="s">
        <v>153</v>
      </c>
      <c r="AU127" s="248" t="s">
        <v>87</v>
      </c>
      <c r="AY127" s="17" t="s">
        <v>150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158</v>
      </c>
      <c r="BK127" s="249">
        <f>ROUND(I127*H127,2)</f>
        <v>0</v>
      </c>
      <c r="BL127" s="17" t="s">
        <v>157</v>
      </c>
      <c r="BM127" s="248" t="s">
        <v>281</v>
      </c>
    </row>
    <row r="128" spans="1:65" s="2" customFormat="1" ht="16.5" customHeight="1">
      <c r="A128" s="38"/>
      <c r="B128" s="39"/>
      <c r="C128" s="236" t="s">
        <v>240</v>
      </c>
      <c r="D128" s="236" t="s">
        <v>153</v>
      </c>
      <c r="E128" s="237" t="s">
        <v>1083</v>
      </c>
      <c r="F128" s="238" t="s">
        <v>1084</v>
      </c>
      <c r="G128" s="239" t="s">
        <v>1006</v>
      </c>
      <c r="H128" s="240">
        <v>14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157</v>
      </c>
      <c r="AT128" s="248" t="s">
        <v>153</v>
      </c>
      <c r="AU128" s="248" t="s">
        <v>87</v>
      </c>
      <c r="AY128" s="17" t="s">
        <v>150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158</v>
      </c>
      <c r="BK128" s="249">
        <f>ROUND(I128*H128,2)</f>
        <v>0</v>
      </c>
      <c r="BL128" s="17" t="s">
        <v>157</v>
      </c>
      <c r="BM128" s="248" t="s">
        <v>290</v>
      </c>
    </row>
    <row r="129" spans="1:65" s="2" customFormat="1" ht="16.5" customHeight="1">
      <c r="A129" s="38"/>
      <c r="B129" s="39"/>
      <c r="C129" s="236" t="s">
        <v>245</v>
      </c>
      <c r="D129" s="236" t="s">
        <v>153</v>
      </c>
      <c r="E129" s="237" t="s">
        <v>1085</v>
      </c>
      <c r="F129" s="238" t="s">
        <v>1086</v>
      </c>
      <c r="G129" s="239" t="s">
        <v>1006</v>
      </c>
      <c r="H129" s="240">
        <v>2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157</v>
      </c>
      <c r="AT129" s="248" t="s">
        <v>153</v>
      </c>
      <c r="AU129" s="248" t="s">
        <v>87</v>
      </c>
      <c r="AY129" s="17" t="s">
        <v>150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158</v>
      </c>
      <c r="BK129" s="249">
        <f>ROUND(I129*H129,2)</f>
        <v>0</v>
      </c>
      <c r="BL129" s="17" t="s">
        <v>157</v>
      </c>
      <c r="BM129" s="248" t="s">
        <v>298</v>
      </c>
    </row>
    <row r="130" spans="1:65" s="2" customFormat="1" ht="16.5" customHeight="1">
      <c r="A130" s="38"/>
      <c r="B130" s="39"/>
      <c r="C130" s="236" t="s">
        <v>257</v>
      </c>
      <c r="D130" s="236" t="s">
        <v>153</v>
      </c>
      <c r="E130" s="237" t="s">
        <v>1087</v>
      </c>
      <c r="F130" s="238" t="s">
        <v>1088</v>
      </c>
      <c r="G130" s="239" t="s">
        <v>1006</v>
      </c>
      <c r="H130" s="240">
        <v>2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157</v>
      </c>
      <c r="AT130" s="248" t="s">
        <v>153</v>
      </c>
      <c r="AU130" s="248" t="s">
        <v>87</v>
      </c>
      <c r="AY130" s="17" t="s">
        <v>150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158</v>
      </c>
      <c r="BK130" s="249">
        <f>ROUND(I130*H130,2)</f>
        <v>0</v>
      </c>
      <c r="BL130" s="17" t="s">
        <v>157</v>
      </c>
      <c r="BM130" s="248" t="s">
        <v>309</v>
      </c>
    </row>
    <row r="131" spans="1:65" s="2" customFormat="1" ht="16.5" customHeight="1">
      <c r="A131" s="38"/>
      <c r="B131" s="39"/>
      <c r="C131" s="236" t="s">
        <v>261</v>
      </c>
      <c r="D131" s="236" t="s">
        <v>153</v>
      </c>
      <c r="E131" s="237" t="s">
        <v>1089</v>
      </c>
      <c r="F131" s="238" t="s">
        <v>1090</v>
      </c>
      <c r="G131" s="239" t="s">
        <v>226</v>
      </c>
      <c r="H131" s="240">
        <v>80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157</v>
      </c>
      <c r="AT131" s="248" t="s">
        <v>153</v>
      </c>
      <c r="AU131" s="248" t="s">
        <v>87</v>
      </c>
      <c r="AY131" s="17" t="s">
        <v>150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158</v>
      </c>
      <c r="BK131" s="249">
        <f>ROUND(I131*H131,2)</f>
        <v>0</v>
      </c>
      <c r="BL131" s="17" t="s">
        <v>157</v>
      </c>
      <c r="BM131" s="248" t="s">
        <v>317</v>
      </c>
    </row>
    <row r="132" spans="1:65" s="2" customFormat="1" ht="16.5" customHeight="1">
      <c r="A132" s="38"/>
      <c r="B132" s="39"/>
      <c r="C132" s="236" t="s">
        <v>265</v>
      </c>
      <c r="D132" s="236" t="s">
        <v>153</v>
      </c>
      <c r="E132" s="237" t="s">
        <v>1091</v>
      </c>
      <c r="F132" s="238" t="s">
        <v>1092</v>
      </c>
      <c r="G132" s="239" t="s">
        <v>226</v>
      </c>
      <c r="H132" s="240">
        <v>40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157</v>
      </c>
      <c r="AT132" s="248" t="s">
        <v>153</v>
      </c>
      <c r="AU132" s="248" t="s">
        <v>87</v>
      </c>
      <c r="AY132" s="17" t="s">
        <v>150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158</v>
      </c>
      <c r="BK132" s="249">
        <f>ROUND(I132*H132,2)</f>
        <v>0</v>
      </c>
      <c r="BL132" s="17" t="s">
        <v>157</v>
      </c>
      <c r="BM132" s="248" t="s">
        <v>334</v>
      </c>
    </row>
    <row r="133" spans="1:65" s="2" customFormat="1" ht="16.5" customHeight="1">
      <c r="A133" s="38"/>
      <c r="B133" s="39"/>
      <c r="C133" s="236" t="s">
        <v>8</v>
      </c>
      <c r="D133" s="236" t="s">
        <v>153</v>
      </c>
      <c r="E133" s="237" t="s">
        <v>1093</v>
      </c>
      <c r="F133" s="238" t="s">
        <v>1094</v>
      </c>
      <c r="G133" s="239" t="s">
        <v>1006</v>
      </c>
      <c r="H133" s="240">
        <v>4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45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157</v>
      </c>
      <c r="AT133" s="248" t="s">
        <v>153</v>
      </c>
      <c r="AU133" s="248" t="s">
        <v>87</v>
      </c>
      <c r="AY133" s="17" t="s">
        <v>150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158</v>
      </c>
      <c r="BK133" s="249">
        <f>ROUND(I133*H133,2)</f>
        <v>0</v>
      </c>
      <c r="BL133" s="17" t="s">
        <v>157</v>
      </c>
      <c r="BM133" s="248" t="s">
        <v>343</v>
      </c>
    </row>
    <row r="134" spans="1:65" s="2" customFormat="1" ht="16.5" customHeight="1">
      <c r="A134" s="38"/>
      <c r="B134" s="39"/>
      <c r="C134" s="236" t="s">
        <v>273</v>
      </c>
      <c r="D134" s="236" t="s">
        <v>153</v>
      </c>
      <c r="E134" s="237" t="s">
        <v>1095</v>
      </c>
      <c r="F134" s="238" t="s">
        <v>1096</v>
      </c>
      <c r="G134" s="239" t="s">
        <v>1006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45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157</v>
      </c>
      <c r="AT134" s="248" t="s">
        <v>153</v>
      </c>
      <c r="AU134" s="248" t="s">
        <v>87</v>
      </c>
      <c r="AY134" s="17" t="s">
        <v>150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158</v>
      </c>
      <c r="BK134" s="249">
        <f>ROUND(I134*H134,2)</f>
        <v>0</v>
      </c>
      <c r="BL134" s="17" t="s">
        <v>157</v>
      </c>
      <c r="BM134" s="248" t="s">
        <v>351</v>
      </c>
    </row>
    <row r="135" spans="1:65" s="2" customFormat="1" ht="16.5" customHeight="1">
      <c r="A135" s="38"/>
      <c r="B135" s="39"/>
      <c r="C135" s="236" t="s">
        <v>277</v>
      </c>
      <c r="D135" s="236" t="s">
        <v>153</v>
      </c>
      <c r="E135" s="237" t="s">
        <v>1097</v>
      </c>
      <c r="F135" s="238" t="s">
        <v>1018</v>
      </c>
      <c r="G135" s="239" t="s">
        <v>1006</v>
      </c>
      <c r="H135" s="240">
        <v>1</v>
      </c>
      <c r="I135" s="241"/>
      <c r="J135" s="242">
        <f>ROUND(I135*H135,2)</f>
        <v>0</v>
      </c>
      <c r="K135" s="243"/>
      <c r="L135" s="44"/>
      <c r="M135" s="294" t="s">
        <v>1</v>
      </c>
      <c r="N135" s="295" t="s">
        <v>45</v>
      </c>
      <c r="O135" s="296"/>
      <c r="P135" s="297">
        <f>O135*H135</f>
        <v>0</v>
      </c>
      <c r="Q135" s="297">
        <v>0</v>
      </c>
      <c r="R135" s="297">
        <f>Q135*H135</f>
        <v>0</v>
      </c>
      <c r="S135" s="297">
        <v>0</v>
      </c>
      <c r="T135" s="29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157</v>
      </c>
      <c r="AT135" s="248" t="s">
        <v>153</v>
      </c>
      <c r="AU135" s="248" t="s">
        <v>87</v>
      </c>
      <c r="AY135" s="17" t="s">
        <v>150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158</v>
      </c>
      <c r="BK135" s="249">
        <f>ROUND(I135*H135,2)</f>
        <v>0</v>
      </c>
      <c r="BL135" s="17" t="s">
        <v>157</v>
      </c>
      <c r="BM135" s="248" t="s">
        <v>366</v>
      </c>
    </row>
    <row r="136" spans="1:31" s="2" customFormat="1" ht="6.95" customHeight="1">
      <c r="A136" s="38"/>
      <c r="B136" s="66"/>
      <c r="C136" s="67"/>
      <c r="D136" s="67"/>
      <c r="E136" s="67"/>
      <c r="F136" s="67"/>
      <c r="G136" s="67"/>
      <c r="H136" s="67"/>
      <c r="I136" s="183"/>
      <c r="J136" s="67"/>
      <c r="K136" s="67"/>
      <c r="L136" s="44"/>
      <c r="M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</sheetData>
  <sheetProtection password="CC35" sheet="1" objects="1" scenarios="1" formatColumns="0" formatRows="0" autoFilter="0"/>
  <autoFilter ref="C116:K13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1098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00278475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Vrchlabí, Zámek 1, 543 01 Vrchlabí</v>
      </c>
      <c r="F15" s="38"/>
      <c r="G15" s="38"/>
      <c r="H15" s="38"/>
      <c r="I15" s="147" t="s">
        <v>28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86725521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Ing. Jan Korda, Čistá u Horek 103 Čistá u Horek 51</v>
      </c>
      <c r="F21" s="38"/>
      <c r="G21" s="38"/>
      <c r="H21" s="38"/>
      <c r="I21" s="147" t="s">
        <v>28</v>
      </c>
      <c r="J21" s="146" t="str">
        <f>IF('Rekapitulace stavby'!AN17="","",'Rekapitulace stavby'!AN17)</f>
        <v>ČKAIT : 0501076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ROUND((SUM(BE117:BE133)),2)</f>
        <v>0</v>
      </c>
      <c r="G33" s="38"/>
      <c r="H33" s="38"/>
      <c r="I33" s="162">
        <v>0.21</v>
      </c>
      <c r="J33" s="161">
        <f>ROUND(((SUM(BE117:BE133))*I33),2)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ROUND((SUM(BF117:BF133)),2)</f>
        <v>0</v>
      </c>
      <c r="G34" s="38"/>
      <c r="H34" s="38"/>
      <c r="I34" s="162">
        <v>0.15</v>
      </c>
      <c r="J34" s="161">
        <f>ROUND(((SUM(BF117:BF133))*I34),2)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ROUND((SUM(BG117:BG133)),2)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ROUND((SUM(BH117:BH133)),2)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ROUND((SUM(BI117:BI133)),2)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03207 - Vzduchotechnika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1099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135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3.25" customHeight="1">
      <c r="A107" s="38"/>
      <c r="B107" s="39"/>
      <c r="C107" s="40"/>
      <c r="D107" s="40"/>
      <c r="E107" s="187" t="str">
        <f>E7</f>
        <v xml:space="preserve">Stavební úpravy bytových jednotek č.  1 a 3 v objektu č.p. 407 v ul. Vančurova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114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03207 - Vzduchotechnika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147" t="s">
        <v>22</v>
      </c>
      <c r="J111" s="79" t="str">
        <f>IF(J12="","",J12)</f>
        <v>3. 1. 2020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40.05" customHeight="1">
      <c r="A113" s="38"/>
      <c r="B113" s="39"/>
      <c r="C113" s="32" t="s">
        <v>24</v>
      </c>
      <c r="D113" s="40"/>
      <c r="E113" s="40"/>
      <c r="F113" s="27" t="str">
        <f>E15</f>
        <v>Město Vrchlabí, Zámek 1, 543 01 Vrchlabí</v>
      </c>
      <c r="G113" s="40"/>
      <c r="H113" s="40"/>
      <c r="I113" s="147" t="s">
        <v>31</v>
      </c>
      <c r="J113" s="36" t="str">
        <f>E21</f>
        <v>Ing. Jan Korda, Čistá u Horek 103 Čistá u Horek 51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29</v>
      </c>
      <c r="D114" s="40"/>
      <c r="E114" s="40"/>
      <c r="F114" s="27" t="str">
        <f>IF(E18="","",E18)</f>
        <v>Vyplň údaj</v>
      </c>
      <c r="G114" s="40"/>
      <c r="H114" s="40"/>
      <c r="I114" s="147" t="s">
        <v>36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7"/>
      <c r="B116" s="208"/>
      <c r="C116" s="209" t="s">
        <v>136</v>
      </c>
      <c r="D116" s="210" t="s">
        <v>64</v>
      </c>
      <c r="E116" s="210" t="s">
        <v>60</v>
      </c>
      <c r="F116" s="210" t="s">
        <v>61</v>
      </c>
      <c r="G116" s="210" t="s">
        <v>137</v>
      </c>
      <c r="H116" s="210" t="s">
        <v>138</v>
      </c>
      <c r="I116" s="211" t="s">
        <v>139</v>
      </c>
      <c r="J116" s="212" t="s">
        <v>118</v>
      </c>
      <c r="K116" s="213" t="s">
        <v>140</v>
      </c>
      <c r="L116" s="214"/>
      <c r="M116" s="100" t="s">
        <v>1</v>
      </c>
      <c r="N116" s="101" t="s">
        <v>43</v>
      </c>
      <c r="O116" s="101" t="s">
        <v>141</v>
      </c>
      <c r="P116" s="101" t="s">
        <v>142</v>
      </c>
      <c r="Q116" s="101" t="s">
        <v>143</v>
      </c>
      <c r="R116" s="101" t="s">
        <v>144</v>
      </c>
      <c r="S116" s="101" t="s">
        <v>145</v>
      </c>
      <c r="T116" s="102" t="s">
        <v>146</v>
      </c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:63" s="2" customFormat="1" ht="22.8" customHeight="1">
      <c r="A117" s="38"/>
      <c r="B117" s="39"/>
      <c r="C117" s="107" t="s">
        <v>147</v>
      </c>
      <c r="D117" s="40"/>
      <c r="E117" s="40"/>
      <c r="F117" s="40"/>
      <c r="G117" s="40"/>
      <c r="H117" s="40"/>
      <c r="I117" s="144"/>
      <c r="J117" s="215">
        <f>BK117</f>
        <v>0</v>
      </c>
      <c r="K117" s="40"/>
      <c r="L117" s="44"/>
      <c r="M117" s="103"/>
      <c r="N117" s="216"/>
      <c r="O117" s="104"/>
      <c r="P117" s="217">
        <f>P118</f>
        <v>0</v>
      </c>
      <c r="Q117" s="104"/>
      <c r="R117" s="217">
        <f>R118</f>
        <v>0</v>
      </c>
      <c r="S117" s="104"/>
      <c r="T117" s="218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78</v>
      </c>
      <c r="AU117" s="17" t="s">
        <v>120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78</v>
      </c>
      <c r="E118" s="223" t="s">
        <v>994</v>
      </c>
      <c r="F118" s="223" t="s">
        <v>1100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SUM(P119:P133)</f>
        <v>0</v>
      </c>
      <c r="Q118" s="228"/>
      <c r="R118" s="229">
        <f>SUM(R119:R133)</f>
        <v>0</v>
      </c>
      <c r="S118" s="228"/>
      <c r="T118" s="230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87</v>
      </c>
      <c r="AT118" s="232" t="s">
        <v>78</v>
      </c>
      <c r="AU118" s="232" t="s">
        <v>79</v>
      </c>
      <c r="AY118" s="231" t="s">
        <v>150</v>
      </c>
      <c r="BK118" s="233">
        <f>SUM(BK119:BK133)</f>
        <v>0</v>
      </c>
    </row>
    <row r="119" spans="1:65" s="2" customFormat="1" ht="16.5" customHeight="1">
      <c r="A119" s="38"/>
      <c r="B119" s="39"/>
      <c r="C119" s="236" t="s">
        <v>87</v>
      </c>
      <c r="D119" s="236" t="s">
        <v>153</v>
      </c>
      <c r="E119" s="237" t="s">
        <v>1101</v>
      </c>
      <c r="F119" s="238" t="s">
        <v>1102</v>
      </c>
      <c r="G119" s="239" t="s">
        <v>226</v>
      </c>
      <c r="H119" s="240">
        <v>40</v>
      </c>
      <c r="I119" s="241"/>
      <c r="J119" s="242">
        <f>ROUND(I119*H119,2)</f>
        <v>0</v>
      </c>
      <c r="K119" s="243"/>
      <c r="L119" s="44"/>
      <c r="M119" s="244" t="s">
        <v>1</v>
      </c>
      <c r="N119" s="245" t="s">
        <v>45</v>
      </c>
      <c r="O119" s="91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48" t="s">
        <v>157</v>
      </c>
      <c r="AT119" s="248" t="s">
        <v>153</v>
      </c>
      <c r="AU119" s="248" t="s">
        <v>87</v>
      </c>
      <c r="AY119" s="17" t="s">
        <v>150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17" t="s">
        <v>158</v>
      </c>
      <c r="BK119" s="249">
        <f>ROUND(I119*H119,2)</f>
        <v>0</v>
      </c>
      <c r="BL119" s="17" t="s">
        <v>157</v>
      </c>
      <c r="BM119" s="248" t="s">
        <v>158</v>
      </c>
    </row>
    <row r="120" spans="1:65" s="2" customFormat="1" ht="16.5" customHeight="1">
      <c r="A120" s="38"/>
      <c r="B120" s="39"/>
      <c r="C120" s="236" t="s">
        <v>158</v>
      </c>
      <c r="D120" s="236" t="s">
        <v>153</v>
      </c>
      <c r="E120" s="237" t="s">
        <v>1103</v>
      </c>
      <c r="F120" s="238" t="s">
        <v>1104</v>
      </c>
      <c r="G120" s="239" t="s">
        <v>1006</v>
      </c>
      <c r="H120" s="240">
        <v>4</v>
      </c>
      <c r="I120" s="241"/>
      <c r="J120" s="242">
        <f>ROUND(I120*H120,2)</f>
        <v>0</v>
      </c>
      <c r="K120" s="243"/>
      <c r="L120" s="44"/>
      <c r="M120" s="244" t="s">
        <v>1</v>
      </c>
      <c r="N120" s="245" t="s">
        <v>45</v>
      </c>
      <c r="O120" s="91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8" t="s">
        <v>157</v>
      </c>
      <c r="AT120" s="248" t="s">
        <v>153</v>
      </c>
      <c r="AU120" s="248" t="s">
        <v>87</v>
      </c>
      <c r="AY120" s="17" t="s">
        <v>150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17" t="s">
        <v>158</v>
      </c>
      <c r="BK120" s="249">
        <f>ROUND(I120*H120,2)</f>
        <v>0</v>
      </c>
      <c r="BL120" s="17" t="s">
        <v>157</v>
      </c>
      <c r="BM120" s="248" t="s">
        <v>157</v>
      </c>
    </row>
    <row r="121" spans="1:65" s="2" customFormat="1" ht="16.5" customHeight="1">
      <c r="A121" s="38"/>
      <c r="B121" s="39"/>
      <c r="C121" s="236" t="s">
        <v>151</v>
      </c>
      <c r="D121" s="236" t="s">
        <v>153</v>
      </c>
      <c r="E121" s="237" t="s">
        <v>1105</v>
      </c>
      <c r="F121" s="238" t="s">
        <v>1106</v>
      </c>
      <c r="G121" s="239" t="s">
        <v>1006</v>
      </c>
      <c r="H121" s="240">
        <v>4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45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157</v>
      </c>
      <c r="AT121" s="248" t="s">
        <v>153</v>
      </c>
      <c r="AU121" s="248" t="s">
        <v>87</v>
      </c>
      <c r="AY121" s="17" t="s">
        <v>150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158</v>
      </c>
      <c r="BK121" s="249">
        <f>ROUND(I121*H121,2)</f>
        <v>0</v>
      </c>
      <c r="BL121" s="17" t="s">
        <v>157</v>
      </c>
      <c r="BM121" s="248" t="s">
        <v>173</v>
      </c>
    </row>
    <row r="122" spans="1:65" s="2" customFormat="1" ht="16.5" customHeight="1">
      <c r="A122" s="38"/>
      <c r="B122" s="39"/>
      <c r="C122" s="236" t="s">
        <v>157</v>
      </c>
      <c r="D122" s="236" t="s">
        <v>153</v>
      </c>
      <c r="E122" s="237" t="s">
        <v>1107</v>
      </c>
      <c r="F122" s="238" t="s">
        <v>1108</v>
      </c>
      <c r="G122" s="239" t="s">
        <v>1006</v>
      </c>
      <c r="H122" s="240">
        <v>4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157</v>
      </c>
      <c r="AT122" s="248" t="s">
        <v>153</v>
      </c>
      <c r="AU122" s="248" t="s">
        <v>87</v>
      </c>
      <c r="AY122" s="17" t="s">
        <v>150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158</v>
      </c>
      <c r="BK122" s="249">
        <f>ROUND(I122*H122,2)</f>
        <v>0</v>
      </c>
      <c r="BL122" s="17" t="s">
        <v>157</v>
      </c>
      <c r="BM122" s="248" t="s">
        <v>165</v>
      </c>
    </row>
    <row r="123" spans="1:65" s="2" customFormat="1" ht="21.75" customHeight="1">
      <c r="A123" s="38"/>
      <c r="B123" s="39"/>
      <c r="C123" s="236" t="s">
        <v>195</v>
      </c>
      <c r="D123" s="236" t="s">
        <v>153</v>
      </c>
      <c r="E123" s="237" t="s">
        <v>1109</v>
      </c>
      <c r="F123" s="238" t="s">
        <v>1110</v>
      </c>
      <c r="G123" s="239" t="s">
        <v>1006</v>
      </c>
      <c r="H123" s="240">
        <v>4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45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157</v>
      </c>
      <c r="AT123" s="248" t="s">
        <v>153</v>
      </c>
      <c r="AU123" s="248" t="s">
        <v>87</v>
      </c>
      <c r="AY123" s="17" t="s">
        <v>150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158</v>
      </c>
      <c r="BK123" s="249">
        <f>ROUND(I123*H123,2)</f>
        <v>0</v>
      </c>
      <c r="BL123" s="17" t="s">
        <v>157</v>
      </c>
      <c r="BM123" s="248" t="s">
        <v>240</v>
      </c>
    </row>
    <row r="124" spans="1:65" s="2" customFormat="1" ht="16.5" customHeight="1">
      <c r="A124" s="38"/>
      <c r="B124" s="39"/>
      <c r="C124" s="236" t="s">
        <v>173</v>
      </c>
      <c r="D124" s="236" t="s">
        <v>153</v>
      </c>
      <c r="E124" s="237" t="s">
        <v>1111</v>
      </c>
      <c r="F124" s="238" t="s">
        <v>1112</v>
      </c>
      <c r="G124" s="239" t="s">
        <v>1113</v>
      </c>
      <c r="H124" s="240">
        <v>0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157</v>
      </c>
      <c r="AT124" s="248" t="s">
        <v>153</v>
      </c>
      <c r="AU124" s="248" t="s">
        <v>87</v>
      </c>
      <c r="AY124" s="17" t="s">
        <v>150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158</v>
      </c>
      <c r="BK124" s="249">
        <f>ROUND(I124*H124,2)</f>
        <v>0</v>
      </c>
      <c r="BL124" s="17" t="s">
        <v>157</v>
      </c>
      <c r="BM124" s="248" t="s">
        <v>265</v>
      </c>
    </row>
    <row r="125" spans="1:65" s="2" customFormat="1" ht="16.5" customHeight="1">
      <c r="A125" s="38"/>
      <c r="B125" s="39"/>
      <c r="C125" s="236" t="s">
        <v>215</v>
      </c>
      <c r="D125" s="236" t="s">
        <v>153</v>
      </c>
      <c r="E125" s="237" t="s">
        <v>1114</v>
      </c>
      <c r="F125" s="238" t="s">
        <v>1115</v>
      </c>
      <c r="G125" s="239" t="s">
        <v>1113</v>
      </c>
      <c r="H125" s="240">
        <v>1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157</v>
      </c>
      <c r="AT125" s="248" t="s">
        <v>153</v>
      </c>
      <c r="AU125" s="248" t="s">
        <v>87</v>
      </c>
      <c r="AY125" s="17" t="s">
        <v>150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158</v>
      </c>
      <c r="BK125" s="249">
        <f>ROUND(I125*H125,2)</f>
        <v>0</v>
      </c>
      <c r="BL125" s="17" t="s">
        <v>157</v>
      </c>
      <c r="BM125" s="248" t="s">
        <v>1116</v>
      </c>
    </row>
    <row r="126" spans="1:65" s="2" customFormat="1" ht="16.5" customHeight="1">
      <c r="A126" s="38"/>
      <c r="B126" s="39"/>
      <c r="C126" s="236" t="s">
        <v>165</v>
      </c>
      <c r="D126" s="236" t="s">
        <v>153</v>
      </c>
      <c r="E126" s="237" t="s">
        <v>1117</v>
      </c>
      <c r="F126" s="238" t="s">
        <v>1118</v>
      </c>
      <c r="G126" s="239" t="s">
        <v>1113</v>
      </c>
      <c r="H126" s="240">
        <v>9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157</v>
      </c>
      <c r="AT126" s="248" t="s">
        <v>153</v>
      </c>
      <c r="AU126" s="248" t="s">
        <v>87</v>
      </c>
      <c r="AY126" s="17" t="s">
        <v>150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158</v>
      </c>
      <c r="BK126" s="249">
        <f>ROUND(I126*H126,2)</f>
        <v>0</v>
      </c>
      <c r="BL126" s="17" t="s">
        <v>157</v>
      </c>
      <c r="BM126" s="248" t="s">
        <v>1119</v>
      </c>
    </row>
    <row r="127" spans="1:65" s="2" customFormat="1" ht="16.5" customHeight="1">
      <c r="A127" s="38"/>
      <c r="B127" s="39"/>
      <c r="C127" s="236" t="s">
        <v>236</v>
      </c>
      <c r="D127" s="236" t="s">
        <v>153</v>
      </c>
      <c r="E127" s="237" t="s">
        <v>1120</v>
      </c>
      <c r="F127" s="238" t="s">
        <v>1121</v>
      </c>
      <c r="G127" s="239" t="s">
        <v>1113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157</v>
      </c>
      <c r="AT127" s="248" t="s">
        <v>153</v>
      </c>
      <c r="AU127" s="248" t="s">
        <v>87</v>
      </c>
      <c r="AY127" s="17" t="s">
        <v>150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158</v>
      </c>
      <c r="BK127" s="249">
        <f>ROUND(I127*H127,2)</f>
        <v>0</v>
      </c>
      <c r="BL127" s="17" t="s">
        <v>157</v>
      </c>
      <c r="BM127" s="248" t="s">
        <v>1122</v>
      </c>
    </row>
    <row r="128" spans="1:65" s="2" customFormat="1" ht="16.5" customHeight="1">
      <c r="A128" s="38"/>
      <c r="B128" s="39"/>
      <c r="C128" s="236" t="s">
        <v>240</v>
      </c>
      <c r="D128" s="236" t="s">
        <v>153</v>
      </c>
      <c r="E128" s="237" t="s">
        <v>1123</v>
      </c>
      <c r="F128" s="238" t="s">
        <v>1124</v>
      </c>
      <c r="G128" s="239" t="s">
        <v>1113</v>
      </c>
      <c r="H128" s="240">
        <v>0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157</v>
      </c>
      <c r="AT128" s="248" t="s">
        <v>153</v>
      </c>
      <c r="AU128" s="248" t="s">
        <v>87</v>
      </c>
      <c r="AY128" s="17" t="s">
        <v>150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158</v>
      </c>
      <c r="BK128" s="249">
        <f>ROUND(I128*H128,2)</f>
        <v>0</v>
      </c>
      <c r="BL128" s="17" t="s">
        <v>157</v>
      </c>
      <c r="BM128" s="248" t="s">
        <v>273</v>
      </c>
    </row>
    <row r="129" spans="1:65" s="2" customFormat="1" ht="16.5" customHeight="1">
      <c r="A129" s="38"/>
      <c r="B129" s="39"/>
      <c r="C129" s="236" t="s">
        <v>245</v>
      </c>
      <c r="D129" s="236" t="s">
        <v>153</v>
      </c>
      <c r="E129" s="237" t="s">
        <v>1125</v>
      </c>
      <c r="F129" s="238" t="s">
        <v>1115</v>
      </c>
      <c r="G129" s="239" t="s">
        <v>1113</v>
      </c>
      <c r="H129" s="240">
        <v>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157</v>
      </c>
      <c r="AT129" s="248" t="s">
        <v>153</v>
      </c>
      <c r="AU129" s="248" t="s">
        <v>87</v>
      </c>
      <c r="AY129" s="17" t="s">
        <v>150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158</v>
      </c>
      <c r="BK129" s="249">
        <f>ROUND(I129*H129,2)</f>
        <v>0</v>
      </c>
      <c r="BL129" s="17" t="s">
        <v>157</v>
      </c>
      <c r="BM129" s="248" t="s">
        <v>1126</v>
      </c>
    </row>
    <row r="130" spans="1:65" s="2" customFormat="1" ht="16.5" customHeight="1">
      <c r="A130" s="38"/>
      <c r="B130" s="39"/>
      <c r="C130" s="236" t="s">
        <v>257</v>
      </c>
      <c r="D130" s="236" t="s">
        <v>153</v>
      </c>
      <c r="E130" s="237" t="s">
        <v>1127</v>
      </c>
      <c r="F130" s="238" t="s">
        <v>1118</v>
      </c>
      <c r="G130" s="239" t="s">
        <v>1113</v>
      </c>
      <c r="H130" s="240">
        <v>6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157</v>
      </c>
      <c r="AT130" s="248" t="s">
        <v>153</v>
      </c>
      <c r="AU130" s="248" t="s">
        <v>87</v>
      </c>
      <c r="AY130" s="17" t="s">
        <v>150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158</v>
      </c>
      <c r="BK130" s="249">
        <f>ROUND(I130*H130,2)</f>
        <v>0</v>
      </c>
      <c r="BL130" s="17" t="s">
        <v>157</v>
      </c>
      <c r="BM130" s="248" t="s">
        <v>1128</v>
      </c>
    </row>
    <row r="131" spans="1:65" s="2" customFormat="1" ht="16.5" customHeight="1">
      <c r="A131" s="38"/>
      <c r="B131" s="39"/>
      <c r="C131" s="236" t="s">
        <v>261</v>
      </c>
      <c r="D131" s="236" t="s">
        <v>153</v>
      </c>
      <c r="E131" s="237" t="s">
        <v>1129</v>
      </c>
      <c r="F131" s="238" t="s">
        <v>1121</v>
      </c>
      <c r="G131" s="239" t="s">
        <v>1113</v>
      </c>
      <c r="H131" s="240">
        <v>1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157</v>
      </c>
      <c r="AT131" s="248" t="s">
        <v>153</v>
      </c>
      <c r="AU131" s="248" t="s">
        <v>87</v>
      </c>
      <c r="AY131" s="17" t="s">
        <v>150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158</v>
      </c>
      <c r="BK131" s="249">
        <f>ROUND(I131*H131,2)</f>
        <v>0</v>
      </c>
      <c r="BL131" s="17" t="s">
        <v>157</v>
      </c>
      <c r="BM131" s="248" t="s">
        <v>1130</v>
      </c>
    </row>
    <row r="132" spans="1:65" s="2" customFormat="1" ht="16.5" customHeight="1">
      <c r="A132" s="38"/>
      <c r="B132" s="39"/>
      <c r="C132" s="236" t="s">
        <v>265</v>
      </c>
      <c r="D132" s="236" t="s">
        <v>153</v>
      </c>
      <c r="E132" s="237" t="s">
        <v>1131</v>
      </c>
      <c r="F132" s="238" t="s">
        <v>1132</v>
      </c>
      <c r="G132" s="239" t="s">
        <v>1113</v>
      </c>
      <c r="H132" s="240">
        <v>1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157</v>
      </c>
      <c r="AT132" s="248" t="s">
        <v>153</v>
      </c>
      <c r="AU132" s="248" t="s">
        <v>87</v>
      </c>
      <c r="AY132" s="17" t="s">
        <v>150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158</v>
      </c>
      <c r="BK132" s="249">
        <f>ROUND(I132*H132,2)</f>
        <v>0</v>
      </c>
      <c r="BL132" s="17" t="s">
        <v>157</v>
      </c>
      <c r="BM132" s="248" t="s">
        <v>281</v>
      </c>
    </row>
    <row r="133" spans="1:65" s="2" customFormat="1" ht="16.5" customHeight="1">
      <c r="A133" s="38"/>
      <c r="B133" s="39"/>
      <c r="C133" s="236" t="s">
        <v>8</v>
      </c>
      <c r="D133" s="236" t="s">
        <v>153</v>
      </c>
      <c r="E133" s="237" t="s">
        <v>1133</v>
      </c>
      <c r="F133" s="238" t="s">
        <v>1134</v>
      </c>
      <c r="G133" s="239" t="s">
        <v>1113</v>
      </c>
      <c r="H133" s="240">
        <v>1</v>
      </c>
      <c r="I133" s="241"/>
      <c r="J133" s="242">
        <f>ROUND(I133*H133,2)</f>
        <v>0</v>
      </c>
      <c r="K133" s="243"/>
      <c r="L133" s="44"/>
      <c r="M133" s="294" t="s">
        <v>1</v>
      </c>
      <c r="N133" s="295" t="s">
        <v>45</v>
      </c>
      <c r="O133" s="296"/>
      <c r="P133" s="297">
        <f>O133*H133</f>
        <v>0</v>
      </c>
      <c r="Q133" s="297">
        <v>0</v>
      </c>
      <c r="R133" s="297">
        <f>Q133*H133</f>
        <v>0</v>
      </c>
      <c r="S133" s="297">
        <v>0</v>
      </c>
      <c r="T133" s="29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157</v>
      </c>
      <c r="AT133" s="248" t="s">
        <v>153</v>
      </c>
      <c r="AU133" s="248" t="s">
        <v>87</v>
      </c>
      <c r="AY133" s="17" t="s">
        <v>150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158</v>
      </c>
      <c r="BK133" s="249">
        <f>ROUND(I133*H133,2)</f>
        <v>0</v>
      </c>
      <c r="BL133" s="17" t="s">
        <v>157</v>
      </c>
      <c r="BM133" s="248" t="s">
        <v>290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183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113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3.25" customHeight="1">
      <c r="B7" s="20"/>
      <c r="E7" s="143" t="str">
        <f>'Rekapitulace stavby'!K6</f>
        <v xml:space="preserve">Stavební úpravy bytových jednotek č.  1 a 3 v objektu č.p. 407 v ul. Vančurova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1135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00278475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Vrchlabí, Zámek 1, 543 01 Vrchlabí</v>
      </c>
      <c r="F15" s="38"/>
      <c r="G15" s="38"/>
      <c r="H15" s="38"/>
      <c r="I15" s="147" t="s">
        <v>28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86725521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Ing. Jan Korda, Čistá u Horek 103 Čistá u Horek 51</v>
      </c>
      <c r="F21" s="38"/>
      <c r="G21" s="38"/>
      <c r="H21" s="38"/>
      <c r="I21" s="147" t="s">
        <v>28</v>
      </c>
      <c r="J21" s="146" t="str">
        <f>IF('Rekapitulace stavby'!AN17="","",'Rekapitulace stavby'!AN17)</f>
        <v>ČKAIT : 0501076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36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28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ROUND((SUM(BE117:BE124)),2)</f>
        <v>0</v>
      </c>
      <c r="G33" s="38"/>
      <c r="H33" s="38"/>
      <c r="I33" s="162">
        <v>0.21</v>
      </c>
      <c r="J33" s="161">
        <f>ROUND(((SUM(BE117:BE124))*I33),2)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ROUND((SUM(BF117:BF124)),2)</f>
        <v>0</v>
      </c>
      <c r="G34" s="38"/>
      <c r="H34" s="38"/>
      <c r="I34" s="162">
        <v>0.15</v>
      </c>
      <c r="J34" s="161">
        <f>ROUND(((SUM(BF117:BF124))*I34),2)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ROUND((SUM(BG117:BG124)),2)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ROUND((SUM(BH117:BH124)),2)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ROUND((SUM(BI117:BI124)),2)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3.25" customHeight="1">
      <c r="A85" s="38"/>
      <c r="B85" s="39"/>
      <c r="C85" s="40"/>
      <c r="D85" s="40"/>
      <c r="E85" s="187" t="str">
        <f>E7</f>
        <v xml:space="preserve">Stavební úpravy bytových jednotek č.  1 a 3 v objektu č.p. 407 v ul. Vančurova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03208 - Plynovod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Vrchlabí, Zámek 1, 543 01 Vrchlabí</v>
      </c>
      <c r="G91" s="40"/>
      <c r="H91" s="40"/>
      <c r="I91" s="147" t="s">
        <v>31</v>
      </c>
      <c r="J91" s="36" t="str">
        <f>E21</f>
        <v>Ing. Jan Korda, Čistá u Horek 103 Čistá u Horek 51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36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117</v>
      </c>
      <c r="D94" s="189"/>
      <c r="E94" s="189"/>
      <c r="F94" s="189"/>
      <c r="G94" s="189"/>
      <c r="H94" s="189"/>
      <c r="I94" s="190"/>
      <c r="J94" s="191" t="s">
        <v>118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119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93"/>
      <c r="C97" s="194"/>
      <c r="D97" s="195" t="s">
        <v>1063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135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3.25" customHeight="1">
      <c r="A107" s="38"/>
      <c r="B107" s="39"/>
      <c r="C107" s="40"/>
      <c r="D107" s="40"/>
      <c r="E107" s="187" t="str">
        <f>E7</f>
        <v xml:space="preserve">Stavební úpravy bytových jednotek č.  1 a 3 v objektu č.p. 407 v ul. Vančurova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114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03208 - Plynovod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147" t="s">
        <v>22</v>
      </c>
      <c r="J111" s="79" t="str">
        <f>IF(J12="","",J12)</f>
        <v>3. 1. 2020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40.05" customHeight="1">
      <c r="A113" s="38"/>
      <c r="B113" s="39"/>
      <c r="C113" s="32" t="s">
        <v>24</v>
      </c>
      <c r="D113" s="40"/>
      <c r="E113" s="40"/>
      <c r="F113" s="27" t="str">
        <f>E15</f>
        <v>Město Vrchlabí, Zámek 1, 543 01 Vrchlabí</v>
      </c>
      <c r="G113" s="40"/>
      <c r="H113" s="40"/>
      <c r="I113" s="147" t="s">
        <v>31</v>
      </c>
      <c r="J113" s="36" t="str">
        <f>E21</f>
        <v>Ing. Jan Korda, Čistá u Horek 103 Čistá u Horek 51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29</v>
      </c>
      <c r="D114" s="40"/>
      <c r="E114" s="40"/>
      <c r="F114" s="27" t="str">
        <f>IF(E18="","",E18)</f>
        <v>Vyplň údaj</v>
      </c>
      <c r="G114" s="40"/>
      <c r="H114" s="40"/>
      <c r="I114" s="147" t="s">
        <v>36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7"/>
      <c r="B116" s="208"/>
      <c r="C116" s="209" t="s">
        <v>136</v>
      </c>
      <c r="D116" s="210" t="s">
        <v>64</v>
      </c>
      <c r="E116" s="210" t="s">
        <v>60</v>
      </c>
      <c r="F116" s="210" t="s">
        <v>61</v>
      </c>
      <c r="G116" s="210" t="s">
        <v>137</v>
      </c>
      <c r="H116" s="210" t="s">
        <v>138</v>
      </c>
      <c r="I116" s="211" t="s">
        <v>139</v>
      </c>
      <c r="J116" s="212" t="s">
        <v>118</v>
      </c>
      <c r="K116" s="213" t="s">
        <v>140</v>
      </c>
      <c r="L116" s="214"/>
      <c r="M116" s="100" t="s">
        <v>1</v>
      </c>
      <c r="N116" s="101" t="s">
        <v>43</v>
      </c>
      <c r="O116" s="101" t="s">
        <v>141</v>
      </c>
      <c r="P116" s="101" t="s">
        <v>142</v>
      </c>
      <c r="Q116" s="101" t="s">
        <v>143</v>
      </c>
      <c r="R116" s="101" t="s">
        <v>144</v>
      </c>
      <c r="S116" s="101" t="s">
        <v>145</v>
      </c>
      <c r="T116" s="102" t="s">
        <v>146</v>
      </c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:63" s="2" customFormat="1" ht="22.8" customHeight="1">
      <c r="A117" s="38"/>
      <c r="B117" s="39"/>
      <c r="C117" s="107" t="s">
        <v>147</v>
      </c>
      <c r="D117" s="40"/>
      <c r="E117" s="40"/>
      <c r="F117" s="40"/>
      <c r="G117" s="40"/>
      <c r="H117" s="40"/>
      <c r="I117" s="144"/>
      <c r="J117" s="215">
        <f>BK117</f>
        <v>0</v>
      </c>
      <c r="K117" s="40"/>
      <c r="L117" s="44"/>
      <c r="M117" s="103"/>
      <c r="N117" s="216"/>
      <c r="O117" s="104"/>
      <c r="P117" s="217">
        <f>P118</f>
        <v>0</v>
      </c>
      <c r="Q117" s="104"/>
      <c r="R117" s="217">
        <f>R118</f>
        <v>0</v>
      </c>
      <c r="S117" s="104"/>
      <c r="T117" s="218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78</v>
      </c>
      <c r="AU117" s="17" t="s">
        <v>120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78</v>
      </c>
      <c r="E118" s="223" t="s">
        <v>994</v>
      </c>
      <c r="F118" s="223" t="s">
        <v>1064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SUM(P119:P124)</f>
        <v>0</v>
      </c>
      <c r="Q118" s="228"/>
      <c r="R118" s="229">
        <f>SUM(R119:R124)</f>
        <v>0</v>
      </c>
      <c r="S118" s="228"/>
      <c r="T118" s="230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87</v>
      </c>
      <c r="AT118" s="232" t="s">
        <v>78</v>
      </c>
      <c r="AU118" s="232" t="s">
        <v>79</v>
      </c>
      <c r="AY118" s="231" t="s">
        <v>150</v>
      </c>
      <c r="BK118" s="233">
        <f>SUM(BK119:BK124)</f>
        <v>0</v>
      </c>
    </row>
    <row r="119" spans="1:65" s="2" customFormat="1" ht="16.5" customHeight="1">
      <c r="A119" s="38"/>
      <c r="B119" s="39"/>
      <c r="C119" s="236" t="s">
        <v>87</v>
      </c>
      <c r="D119" s="236" t="s">
        <v>153</v>
      </c>
      <c r="E119" s="237" t="s">
        <v>1136</v>
      </c>
      <c r="F119" s="238" t="s">
        <v>1137</v>
      </c>
      <c r="G119" s="239" t="s">
        <v>226</v>
      </c>
      <c r="H119" s="240">
        <v>15</v>
      </c>
      <c r="I119" s="241"/>
      <c r="J119" s="242">
        <f>ROUND(I119*H119,2)</f>
        <v>0</v>
      </c>
      <c r="K119" s="243"/>
      <c r="L119" s="44"/>
      <c r="M119" s="244" t="s">
        <v>1</v>
      </c>
      <c r="N119" s="245" t="s">
        <v>45</v>
      </c>
      <c r="O119" s="91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48" t="s">
        <v>157</v>
      </c>
      <c r="AT119" s="248" t="s">
        <v>153</v>
      </c>
      <c r="AU119" s="248" t="s">
        <v>87</v>
      </c>
      <c r="AY119" s="17" t="s">
        <v>150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17" t="s">
        <v>158</v>
      </c>
      <c r="BK119" s="249">
        <f>ROUND(I119*H119,2)</f>
        <v>0</v>
      </c>
      <c r="BL119" s="17" t="s">
        <v>157</v>
      </c>
      <c r="BM119" s="248" t="s">
        <v>158</v>
      </c>
    </row>
    <row r="120" spans="1:65" s="2" customFormat="1" ht="16.5" customHeight="1">
      <c r="A120" s="38"/>
      <c r="B120" s="39"/>
      <c r="C120" s="236" t="s">
        <v>158</v>
      </c>
      <c r="D120" s="236" t="s">
        <v>153</v>
      </c>
      <c r="E120" s="237" t="s">
        <v>1138</v>
      </c>
      <c r="F120" s="238" t="s">
        <v>1139</v>
      </c>
      <c r="G120" s="239" t="s">
        <v>226</v>
      </c>
      <c r="H120" s="240">
        <v>25</v>
      </c>
      <c r="I120" s="241"/>
      <c r="J120" s="242">
        <f>ROUND(I120*H120,2)</f>
        <v>0</v>
      </c>
      <c r="K120" s="243"/>
      <c r="L120" s="44"/>
      <c r="M120" s="244" t="s">
        <v>1</v>
      </c>
      <c r="N120" s="245" t="s">
        <v>45</v>
      </c>
      <c r="O120" s="91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8" t="s">
        <v>157</v>
      </c>
      <c r="AT120" s="248" t="s">
        <v>153</v>
      </c>
      <c r="AU120" s="248" t="s">
        <v>87</v>
      </c>
      <c r="AY120" s="17" t="s">
        <v>150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17" t="s">
        <v>158</v>
      </c>
      <c r="BK120" s="249">
        <f>ROUND(I120*H120,2)</f>
        <v>0</v>
      </c>
      <c r="BL120" s="17" t="s">
        <v>157</v>
      </c>
      <c r="BM120" s="248" t="s">
        <v>157</v>
      </c>
    </row>
    <row r="121" spans="1:65" s="2" customFormat="1" ht="16.5" customHeight="1">
      <c r="A121" s="38"/>
      <c r="B121" s="39"/>
      <c r="C121" s="236" t="s">
        <v>151</v>
      </c>
      <c r="D121" s="236" t="s">
        <v>153</v>
      </c>
      <c r="E121" s="237" t="s">
        <v>1140</v>
      </c>
      <c r="F121" s="238" t="s">
        <v>1141</v>
      </c>
      <c r="G121" s="239" t="s">
        <v>1006</v>
      </c>
      <c r="H121" s="240">
        <v>2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45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157</v>
      </c>
      <c r="AT121" s="248" t="s">
        <v>153</v>
      </c>
      <c r="AU121" s="248" t="s">
        <v>87</v>
      </c>
      <c r="AY121" s="17" t="s">
        <v>150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158</v>
      </c>
      <c r="BK121" s="249">
        <f>ROUND(I121*H121,2)</f>
        <v>0</v>
      </c>
      <c r="BL121" s="17" t="s">
        <v>157</v>
      </c>
      <c r="BM121" s="248" t="s">
        <v>173</v>
      </c>
    </row>
    <row r="122" spans="1:65" s="2" customFormat="1" ht="16.5" customHeight="1">
      <c r="A122" s="38"/>
      <c r="B122" s="39"/>
      <c r="C122" s="236" t="s">
        <v>157</v>
      </c>
      <c r="D122" s="236" t="s">
        <v>153</v>
      </c>
      <c r="E122" s="237" t="s">
        <v>1142</v>
      </c>
      <c r="F122" s="238" t="s">
        <v>1143</v>
      </c>
      <c r="G122" s="239" t="s">
        <v>1006</v>
      </c>
      <c r="H122" s="240">
        <v>4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157</v>
      </c>
      <c r="AT122" s="248" t="s">
        <v>153</v>
      </c>
      <c r="AU122" s="248" t="s">
        <v>87</v>
      </c>
      <c r="AY122" s="17" t="s">
        <v>150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158</v>
      </c>
      <c r="BK122" s="249">
        <f>ROUND(I122*H122,2)</f>
        <v>0</v>
      </c>
      <c r="BL122" s="17" t="s">
        <v>157</v>
      </c>
      <c r="BM122" s="248" t="s">
        <v>165</v>
      </c>
    </row>
    <row r="123" spans="1:65" s="2" customFormat="1" ht="16.5" customHeight="1">
      <c r="A123" s="38"/>
      <c r="B123" s="39"/>
      <c r="C123" s="236" t="s">
        <v>195</v>
      </c>
      <c r="D123" s="236" t="s">
        <v>153</v>
      </c>
      <c r="E123" s="237" t="s">
        <v>1095</v>
      </c>
      <c r="F123" s="238" t="s">
        <v>1096</v>
      </c>
      <c r="G123" s="239" t="s">
        <v>1006</v>
      </c>
      <c r="H123" s="240">
        <v>1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45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157</v>
      </c>
      <c r="AT123" s="248" t="s">
        <v>153</v>
      </c>
      <c r="AU123" s="248" t="s">
        <v>87</v>
      </c>
      <c r="AY123" s="17" t="s">
        <v>150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158</v>
      </c>
      <c r="BK123" s="249">
        <f>ROUND(I123*H123,2)</f>
        <v>0</v>
      </c>
      <c r="BL123" s="17" t="s">
        <v>157</v>
      </c>
      <c r="BM123" s="248" t="s">
        <v>240</v>
      </c>
    </row>
    <row r="124" spans="1:65" s="2" customFormat="1" ht="16.5" customHeight="1">
      <c r="A124" s="38"/>
      <c r="B124" s="39"/>
      <c r="C124" s="236" t="s">
        <v>173</v>
      </c>
      <c r="D124" s="236" t="s">
        <v>153</v>
      </c>
      <c r="E124" s="237" t="s">
        <v>1144</v>
      </c>
      <c r="F124" s="238" t="s">
        <v>1145</v>
      </c>
      <c r="G124" s="239" t="s">
        <v>1006</v>
      </c>
      <c r="H124" s="240">
        <v>4</v>
      </c>
      <c r="I124" s="241"/>
      <c r="J124" s="242">
        <f>ROUND(I124*H124,2)</f>
        <v>0</v>
      </c>
      <c r="K124" s="243"/>
      <c r="L124" s="44"/>
      <c r="M124" s="294" t="s">
        <v>1</v>
      </c>
      <c r="N124" s="295" t="s">
        <v>45</v>
      </c>
      <c r="O124" s="296"/>
      <c r="P124" s="297">
        <f>O124*H124</f>
        <v>0</v>
      </c>
      <c r="Q124" s="297">
        <v>0</v>
      </c>
      <c r="R124" s="297">
        <f>Q124*H124</f>
        <v>0</v>
      </c>
      <c r="S124" s="297">
        <v>0</v>
      </c>
      <c r="T124" s="29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157</v>
      </c>
      <c r="AT124" s="248" t="s">
        <v>153</v>
      </c>
      <c r="AU124" s="248" t="s">
        <v>87</v>
      </c>
      <c r="AY124" s="17" t="s">
        <v>150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158</v>
      </c>
      <c r="BK124" s="249">
        <f>ROUND(I124*H124,2)</f>
        <v>0</v>
      </c>
      <c r="BL124" s="17" t="s">
        <v>157</v>
      </c>
      <c r="BM124" s="248" t="s">
        <v>257</v>
      </c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183"/>
      <c r="J125" s="67"/>
      <c r="K125" s="67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DESKTOP-1THUPBJ\Lenka</dc:creator>
  <cp:keywords/>
  <dc:description/>
  <cp:lastModifiedBy>DESKTOP-1THUPBJ\Lenka</cp:lastModifiedBy>
  <dcterms:created xsi:type="dcterms:W3CDTF">2020-02-27T17:09:41Z</dcterms:created>
  <dcterms:modified xsi:type="dcterms:W3CDTF">2020-02-27T17:09:51Z</dcterms:modified>
  <cp:category/>
  <cp:version/>
  <cp:contentType/>
  <cp:contentStatus/>
</cp:coreProperties>
</file>