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VPP" sheetId="2" r:id="rId2"/>
    <sheet name="D.1.1-Vozovka a chodníky" sheetId="3" r:id="rId3"/>
    <sheet name="D.1.1-Zeleň" sheetId="4" r:id="rId4"/>
    <sheet name="D.1.3.1" sheetId="5" r:id="rId5"/>
    <sheet name="D.1.4.1" sheetId="6" r:id="rId6"/>
    <sheet name="D.1.4.2" sheetId="7" r:id="rId7"/>
    <sheet name="D.1.5" sheetId="8" r:id="rId8"/>
  </sheets>
  <externalReferences>
    <externalReference r:id="rId11"/>
  </externalReferences>
  <definedNames>
    <definedName name="CisloRozpoctu">'[1]Krycí list'!$C$2</definedName>
    <definedName name="cislostavby">'[1]Krycí list'!$A$7</definedName>
    <definedName name="NazevRozpoctu">'[1]Krycí list'!$D$2</definedName>
    <definedName name="nazevstavby">'[1]Krycí list'!$C$7</definedName>
    <definedName name="_xlnm.Print_Titles" localSheetId="4">'D.1.3.1'!$1:$8</definedName>
    <definedName name="_xlnm.Print_Titles" localSheetId="5">'D.1.4.1'!$1:$1</definedName>
    <definedName name="_xlnm.Print_Area" localSheetId="4">'D.1.3.1'!$A$1:$U$384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fullCalcOnLoad="1"/>
</workbook>
</file>

<file path=xl/sharedStrings.xml><?xml version="1.0" encoding="utf-8"?>
<sst xmlns="http://schemas.openxmlformats.org/spreadsheetml/2006/main" count="4414" uniqueCount="1537">
  <si>
    <t>přípojka z čp.830:8*(3,07-0,5)</t>
  </si>
  <si>
    <t>rš1-rš2:(82,3-55,2)*(2,92-0,5+2,83-0,5)*0,5</t>
  </si>
  <si>
    <t>rš2-rš3:(101,6-82,3)*(2,83-0,5+2,65-0,5)*0,5</t>
  </si>
  <si>
    <t>rš3-zaústění areál nemocnice:7,5*(2,65-0,5)</t>
  </si>
  <si>
    <t>rš3-rš4:(158-101,6)*(2,65-0,5+2,14-0,5)*0,5</t>
  </si>
  <si>
    <t>rš4-přípojka z čp.51:5,6*(2,14-0,5)</t>
  </si>
  <si>
    <t>rozšíření výkopu u šachet:0,2*2*(3,15-0,5+2,92-0,5+2,83-0,5+2,65-0,5+2,14-0,5)</t>
  </si>
  <si>
    <t>vodovod v souběhu s kanalizací:158,6*1,2</t>
  </si>
  <si>
    <t>řad u nemocnice:(213-158,6)*1,2*2</t>
  </si>
  <si>
    <t>přípojka pro čp.1150:9,5*1,2*2</t>
  </si>
  <si>
    <t>přípojka pro čp.1149:20,6*1,2*2</t>
  </si>
  <si>
    <t>přípojka pro trafostanici:1,5*1,2*2</t>
  </si>
  <si>
    <t>přípojka pro čp.603:1,5*1,2*2</t>
  </si>
  <si>
    <t>přípojka pro čp.52:4,3*1,2*2</t>
  </si>
  <si>
    <t>přípojka pro čp.584:3,8*1,2*2</t>
  </si>
  <si>
    <t>přípojka pro čp.51:3,7*1,2*2</t>
  </si>
  <si>
    <t>vodovodní přípojky nemocnice:22*1,2*2</t>
  </si>
  <si>
    <t>řad Fugnerova:34*1,2*2</t>
  </si>
  <si>
    <t>přípojka pro čp.732:8,8*1,2*2</t>
  </si>
  <si>
    <t>řad Dobrovského:6*1,2*2</t>
  </si>
  <si>
    <t>151101111R00</t>
  </si>
  <si>
    <t>Odstranění pažení stěn rýh - příložné - hl. do 2 m</t>
  </si>
  <si>
    <t>161101101R00</t>
  </si>
  <si>
    <t>Svislé přemístění výkopku z hor.1-4 do 2,5 m</t>
  </si>
  <si>
    <t>312,61+312,61</t>
  </si>
  <si>
    <t>161101151R00</t>
  </si>
  <si>
    <t>Svislé přemístění výkopku z hor.5-7 do 2,5 m</t>
  </si>
  <si>
    <t>77,74+77,74</t>
  </si>
  <si>
    <t>162701199</t>
  </si>
  <si>
    <t>Vodorovné přemístění výkopku na skládku</t>
  </si>
  <si>
    <t>625,22+155,48</t>
  </si>
  <si>
    <t>174101101R01</t>
  </si>
  <si>
    <t>Zásyp jam, rýh, šachet se zhutněním,  vč.dodávky zásypového materiálu</t>
  </si>
  <si>
    <t>celkový objem výkopu:780,7</t>
  </si>
  <si>
    <t>odpočet lože pod potrubí:-46,54</t>
  </si>
  <si>
    <t>odpočet obsypu potrubí:-239,33</t>
  </si>
  <si>
    <t>odpočet objemu šachet:-3,14*0,65*0,65*(2,92-0,5+2,83-0,5+2,65-0,5+2,14-0,5)</t>
  </si>
  <si>
    <t>175101101RT2</t>
  </si>
  <si>
    <t>Obsyp potrubí bez prohození sypaniny, s dodáním štěrkopísku frakce 0 - 22 mm</t>
  </si>
  <si>
    <t>ršst-rš1:55,2*1,2*0,7</t>
  </si>
  <si>
    <t>přípojka z čp.830:8*1,2*0,5</t>
  </si>
  <si>
    <t>rš1-rš2:(82,3-55,2)*1,2*0,7</t>
  </si>
  <si>
    <t>rš2-rš3:(101,6-82,3)*1,2*0,7</t>
  </si>
  <si>
    <t>rš3-zaústění areál nemocnice:7,5*1,2*0,7</t>
  </si>
  <si>
    <t>rš3-rš4:(158-101,6)*1,2*0,7</t>
  </si>
  <si>
    <t>rš4-přípojka z čp.51:5,6*1,2*0,45</t>
  </si>
  <si>
    <t>vodovod v souběhu s kanalizací:158,6*0,6*0,4</t>
  </si>
  <si>
    <t>řad u nemocnice:(213-158,6)*0,9*0,4</t>
  </si>
  <si>
    <t>přípojka pro čp.1150:9,5*0,9*0,3</t>
  </si>
  <si>
    <t>přípojka pro čp.1149:20,6*0,9*0,3</t>
  </si>
  <si>
    <t>přípojka pro trafostanici:1,5*0,9*0,3</t>
  </si>
  <si>
    <t>přípojka pro čp.603:1,5*0,9*0,3</t>
  </si>
  <si>
    <t>přípojka pro čp.52:4,3*0,9*0,3</t>
  </si>
  <si>
    <t>přípojka pro čp.584:3,8*0,9*0,3</t>
  </si>
  <si>
    <t>přípojka pro čp.51:3,7*0,9*0,3</t>
  </si>
  <si>
    <t>vodovodní přípojky nemocnice:22*0,9*0,3</t>
  </si>
  <si>
    <t>řad Fugnerova:34*0,9*0,4</t>
  </si>
  <si>
    <t>přípojka pro čp.732:8,8*0,9*0,3</t>
  </si>
  <si>
    <t>řad Dobrovského:6*0,9*0,4</t>
  </si>
  <si>
    <t>199000002R00</t>
  </si>
  <si>
    <t>Poplatek za skládku horniny</t>
  </si>
  <si>
    <t>Podkladní a vedlejší konstrukce</t>
  </si>
  <si>
    <t>451572111R00</t>
  </si>
  <si>
    <t>Lože pod potrubí z kameniva těženého 0 - 4 mm</t>
  </si>
  <si>
    <t>ršst-rš1:55,2*1,2*0,1</t>
  </si>
  <si>
    <t>přípojka z čp.830:8*1,2*0,1</t>
  </si>
  <si>
    <t>rš1-rš2:(82,3-55,2)*1,2*0,1</t>
  </si>
  <si>
    <t>rš2-rš3:(101,6-82,3)*1,2*0,1</t>
  </si>
  <si>
    <t>rš3-zaústění areál nemocnice:7,5*1,2*0,1</t>
  </si>
  <si>
    <t>rš3-rš4:(158-101,6)*1,2*0,1</t>
  </si>
  <si>
    <t>rš4-přípojka z čp.51:5,6*1,2*0,1</t>
  </si>
  <si>
    <t>rozšíření výkopu u šachet:1,4*0,2*0,1</t>
  </si>
  <si>
    <t>prohloubení výkopu pro dna šachet:1,4*1,4*0,1</t>
  </si>
  <si>
    <t>vodovod v souběhu s kanalizací:158,6*0,6*0,1</t>
  </si>
  <si>
    <t>řad u nemocnice:(213-158,6)*0,9*0,1</t>
  </si>
  <si>
    <t>přípojka pro čp.1150:9,5*0,9*0,1</t>
  </si>
  <si>
    <t>přípojka pro čp.1149:20,6*0,9*0,1</t>
  </si>
  <si>
    <t>přípojka pro trafostanici:1,5*0,9*0,1</t>
  </si>
  <si>
    <t>přípojka pro čp.603:1,5*0,9*0,1</t>
  </si>
  <si>
    <t>přípojka pro čp.52:4,3*0,9*0,1</t>
  </si>
  <si>
    <t>přípojka pro čp.584:3,8*0,9*0,1</t>
  </si>
  <si>
    <t>přípojka pro čp.51:3,7*0,9*0,1</t>
  </si>
  <si>
    <t>vodovodní přípojky nemocnice:22*0,9*0,1</t>
  </si>
  <si>
    <t>řad Fugnerova:34*0,9*0,1</t>
  </si>
  <si>
    <t>přípojka pro čp.732:8,8*0,9*0,1</t>
  </si>
  <si>
    <t>řad Dobrovského:6*0,9*0,1</t>
  </si>
  <si>
    <t>452112121R00</t>
  </si>
  <si>
    <t>Osazení beton. prstenců pod mříže, výšky do 200 mm</t>
  </si>
  <si>
    <t>kus</t>
  </si>
  <si>
    <t>452112111R00</t>
  </si>
  <si>
    <t>Osazení beton, prstenců pod mříže, výšky do100 mm</t>
  </si>
  <si>
    <t>59224175R</t>
  </si>
  <si>
    <t>Prstenec vyrovnávací TBW-Q 625/60/120</t>
  </si>
  <si>
    <t>POL3_0</t>
  </si>
  <si>
    <t>59224176R</t>
  </si>
  <si>
    <t>Prstenec vyrovnávací TBW-Q 625/80/120</t>
  </si>
  <si>
    <t>59224177.AR</t>
  </si>
  <si>
    <t>Prstenec vyrovnávací TBW-Q 625/120/120</t>
  </si>
  <si>
    <t>59224200R</t>
  </si>
  <si>
    <t>Vyrovnávací prstenec Polyplast 63/3</t>
  </si>
  <si>
    <t>452313121R00</t>
  </si>
  <si>
    <t>Bloky pro potrubí z betonu C 8/10</t>
  </si>
  <si>
    <t>B1:0,038*4</t>
  </si>
  <si>
    <t>B2:0,044*4</t>
  </si>
  <si>
    <t>B3:0,061*2</t>
  </si>
  <si>
    <t>B4:0,09*3</t>
  </si>
  <si>
    <t>B5:0,133*4</t>
  </si>
  <si>
    <t>452353101R00</t>
  </si>
  <si>
    <t>Bednění bloků pod potrubí</t>
  </si>
  <si>
    <t>B1:(0,35*0,5+(0,175+0,1)*0,5)*2*4</t>
  </si>
  <si>
    <t>B2:(0,35*0,5+(0,175+0,1)*0,5)*2*4</t>
  </si>
  <si>
    <t>B3:(0,4*0,5+(0,175+0,15)*0,5)*2*2</t>
  </si>
  <si>
    <t>B4:(0,4*0,5+(0,175+0,15)*0,5)*2*3</t>
  </si>
  <si>
    <t>B5:((0,5*0,6+0,15*0,2)*2+0,3*(0,2+0,185))*4</t>
  </si>
  <si>
    <t>873</t>
  </si>
  <si>
    <t>Kanalizační potrubí</t>
  </si>
  <si>
    <t>831312121R00</t>
  </si>
  <si>
    <t>Montáž trub kameninových, pryž. kroužek, DN 150</t>
  </si>
  <si>
    <t>přípojka čp.51:5,6</t>
  </si>
  <si>
    <t>59710651R</t>
  </si>
  <si>
    <t>Trouba kameninová hrdlová DN 150</t>
  </si>
  <si>
    <t>1,015*5,6</t>
  </si>
  <si>
    <t>831352121R00</t>
  </si>
  <si>
    <t>Montáž trub kameninových, pryž. kroužek, DN 200</t>
  </si>
  <si>
    <t>přípojka čp.830:8,0</t>
  </si>
  <si>
    <t>59710676R</t>
  </si>
  <si>
    <t>Trouba kameninová hrdlová DN 200</t>
  </si>
  <si>
    <t>1,015*8,0</t>
  </si>
  <si>
    <t>831392121R00</t>
  </si>
  <si>
    <t>Montáž trub kameninových, pryž. kroužek, DN 400</t>
  </si>
  <si>
    <t>řad:158,0</t>
  </si>
  <si>
    <t>přípojka nemocnice:7,5</t>
  </si>
  <si>
    <t>837394111R00</t>
  </si>
  <si>
    <t>Montáž kameninových útesů s hrdlem DN 400, - příplatek</t>
  </si>
  <si>
    <t>59710700.AR</t>
  </si>
  <si>
    <t>Trouba kameninová hrdlová DN 400</t>
  </si>
  <si>
    <t>1,015*165,5</t>
  </si>
  <si>
    <t>837392221R00</t>
  </si>
  <si>
    <t>Montáž tvarov. kamenin. jednoos. pryž. kr. DN 400</t>
  </si>
  <si>
    <t>59710999</t>
  </si>
  <si>
    <t>Koleno hrdlové 11° kamenina DN 400</t>
  </si>
  <si>
    <t>899901001</t>
  </si>
  <si>
    <t>Napojení kanalizačního potrubí na stáv</t>
  </si>
  <si>
    <t>ks</t>
  </si>
  <si>
    <t>Frézování otvoru v potrubí pro napojení, uličních vpustí - V3-V9</t>
  </si>
  <si>
    <t>874</t>
  </si>
  <si>
    <t>Vodovodní potrubí</t>
  </si>
  <si>
    <t>851601101R00</t>
  </si>
  <si>
    <t>Montáž potrubí tlakového tvárná litina DN 80</t>
  </si>
  <si>
    <t>552700000R</t>
  </si>
  <si>
    <t>Trouba vod. litin. DN 80</t>
  </si>
  <si>
    <t>1,01*213,0</t>
  </si>
  <si>
    <t>851601102R00</t>
  </si>
  <si>
    <t>Montáž potrubí tlakového, tvárná litina DN 100</t>
  </si>
  <si>
    <t>34+22</t>
  </si>
  <si>
    <t>552700001R</t>
  </si>
  <si>
    <t>Trouba vod. litin. DN 100</t>
  </si>
  <si>
    <t>1,01*56,0</t>
  </si>
  <si>
    <t>851601104R00</t>
  </si>
  <si>
    <t>Montáž potrubí tlakového, tvárná litina DN 150</t>
  </si>
  <si>
    <t>552700003R</t>
  </si>
  <si>
    <t>Trouba vod. litin. DN 150</t>
  </si>
  <si>
    <t>1,01*6,0</t>
  </si>
  <si>
    <t>871151121R00</t>
  </si>
  <si>
    <t>Montáž trubek polyetylenových ve výkopu d 25 mm</t>
  </si>
  <si>
    <t>řad U Nemocnice:</t>
  </si>
  <si>
    <t>přípojka trafostanice:1,5</t>
  </si>
  <si>
    <t>přípojka čp.52:4,3</t>
  </si>
  <si>
    <t>přípojka čp.584:3,8</t>
  </si>
  <si>
    <t>přípojka čp.51:3,7</t>
  </si>
  <si>
    <t>řad Fugnerova:</t>
  </si>
  <si>
    <t>přípojka čp.732:8,8</t>
  </si>
  <si>
    <t>28613651R</t>
  </si>
  <si>
    <t>Trubka tlaková PE LD (rPE) d 25 x 2,3 mm PN 16</t>
  </si>
  <si>
    <t>1,015*22,1</t>
  </si>
  <si>
    <t>871161121R00</t>
  </si>
  <si>
    <t>Montáž trubek polyetylenových ve výkopu d 32 mm</t>
  </si>
  <si>
    <t>řad U nemocnice příépojka čp.603:1,5</t>
  </si>
  <si>
    <t>28613652R</t>
  </si>
  <si>
    <t>Trubka tlaková PE LD (rPE) d 32 x 3,0 mm PN 16</t>
  </si>
  <si>
    <t>1,015*1,5</t>
  </si>
  <si>
    <t>871199001</t>
  </si>
  <si>
    <t>Napojení přípojek na stávající potrubí,  vč.tvarovek</t>
  </si>
  <si>
    <t>871241121R00</t>
  </si>
  <si>
    <t>Montáž potrubí polyetylenového ve výkopu d 90 mm</t>
  </si>
  <si>
    <t>přípojka čp.1150:9,5</t>
  </si>
  <si>
    <t>přípojka čp.1149:20,6</t>
  </si>
  <si>
    <t>28613747R</t>
  </si>
  <si>
    <t>Trubka tlaková PE HD (PE 80) D 90 x 8,2 mm PN 10</t>
  </si>
  <si>
    <t xml:space="preserve">m     </t>
  </si>
  <si>
    <t>1,015*30,1</t>
  </si>
  <si>
    <t>857242121R00</t>
  </si>
  <si>
    <t>Montáž tvarovek litin. jednoos.přír. výkop DN 80</t>
  </si>
  <si>
    <t>5525852703R</t>
  </si>
  <si>
    <t>Tvarovka přír.litin. s hlad.koncem F DN 80</t>
  </si>
  <si>
    <t>55259730R</t>
  </si>
  <si>
    <t>Tvar. přír. s hrdlem EU DN 80</t>
  </si>
  <si>
    <t>55280080</t>
  </si>
  <si>
    <t>Spojka přírubová WAGA DN 80</t>
  </si>
  <si>
    <t>857262121R00</t>
  </si>
  <si>
    <t>Montáž tvarovek litin. jednoos. přír. výkop DN 100</t>
  </si>
  <si>
    <t>5525852704R</t>
  </si>
  <si>
    <t>Tvarovka přír.litin. s hlad.koncem F DN 100</t>
  </si>
  <si>
    <t>55259731R</t>
  </si>
  <si>
    <t>Tvar. přír. s hrdlem EU DN 100</t>
  </si>
  <si>
    <t>55280100</t>
  </si>
  <si>
    <t>Spojka přírubová WAGA DN 100</t>
  </si>
  <si>
    <t>857264121R00</t>
  </si>
  <si>
    <t>Montáž tvarovek litin. odboč. přír. výkop DN 100</t>
  </si>
  <si>
    <t>552599943R</t>
  </si>
  <si>
    <t>Tvarovka přír. s přír. odb. T DN 100/80</t>
  </si>
  <si>
    <t>552599944R</t>
  </si>
  <si>
    <t>Tvarovka přír. s přír. odb.  T DN 100/100</t>
  </si>
  <si>
    <t>857312121R00</t>
  </si>
  <si>
    <t>Montáž tvarovek litin. jednoos. přír. výkop DN 150</t>
  </si>
  <si>
    <t>5525852706R</t>
  </si>
  <si>
    <t>Tvarovka přír.litin. s hlad.koncem F DN 150</t>
  </si>
  <si>
    <t>55259820R</t>
  </si>
  <si>
    <t>Přechod přír. FFR DN 150/100</t>
  </si>
  <si>
    <t>55280125</t>
  </si>
  <si>
    <t>Spojka přírubová WAGA DN 125</t>
  </si>
  <si>
    <t>857601101R00</t>
  </si>
  <si>
    <t>Montáž tvarovek jednoosých, tvárná litina DN 80</t>
  </si>
  <si>
    <t>55259470R</t>
  </si>
  <si>
    <t>Koleno hrdlové MMK DN80/45°</t>
  </si>
  <si>
    <t>55259410R</t>
  </si>
  <si>
    <t>Koleno hrdlové MMK DN80-11 1/4°</t>
  </si>
  <si>
    <t>857601102R00</t>
  </si>
  <si>
    <t>Montáž tvarovek jednoosých, tvárná litina DN 100</t>
  </si>
  <si>
    <t>55259432R</t>
  </si>
  <si>
    <t>Koleno hrdlové MMK DN100-22 1/2°</t>
  </si>
  <si>
    <t>55259452R</t>
  </si>
  <si>
    <t>Koleno hrdlové MMK DN100/30°</t>
  </si>
  <si>
    <t>55259471R</t>
  </si>
  <si>
    <t>Koleno hrdlové MMK DN100/45°</t>
  </si>
  <si>
    <t>857601104R00</t>
  </si>
  <si>
    <t>Montáž tvarovek jednoosých, tvárná litina DN 150</t>
  </si>
  <si>
    <t>55259307R</t>
  </si>
  <si>
    <t>Přechod hrdlový MMR DN125/100</t>
  </si>
  <si>
    <t>857701101R00</t>
  </si>
  <si>
    <t>Montáž tvarovek odbočných, tvárná litina DN 80</t>
  </si>
  <si>
    <t>55258531R</t>
  </si>
  <si>
    <t>Tvar. hrdl.s přír.odb.MMA DN 80/ 80 EWS VP</t>
  </si>
  <si>
    <t>891241111R00</t>
  </si>
  <si>
    <t>Montáž vodovodních šoupátek ve výkopu DN 80</t>
  </si>
  <si>
    <t>891261111R00</t>
  </si>
  <si>
    <t>Montáž vodovodních šoupátek ve výkopu DN 100</t>
  </si>
  <si>
    <t>42228354R</t>
  </si>
  <si>
    <t>Šoupátko DN 80</t>
  </si>
  <si>
    <t>42228356R</t>
  </si>
  <si>
    <t>Šoupátko DN 100</t>
  </si>
  <si>
    <t>891249111R00</t>
  </si>
  <si>
    <t>Montáž navrtávacích pasů DN 80</t>
  </si>
  <si>
    <t>42273328R</t>
  </si>
  <si>
    <t>Pas navrtávací DN 80 - 1"</t>
  </si>
  <si>
    <t>42273329R</t>
  </si>
  <si>
    <t>Pas navrtávací DN 80 - 5/4"</t>
  </si>
  <si>
    <t>891269111R00</t>
  </si>
  <si>
    <t>Montáž navrtávacích pasů DN 100</t>
  </si>
  <si>
    <t>42273330R</t>
  </si>
  <si>
    <t>Pas navrtávací DN 100 - 1"</t>
  </si>
  <si>
    <t>891181111R00</t>
  </si>
  <si>
    <t>Montáž vodovodních šoupátek ve výkopu do DN 40</t>
  </si>
  <si>
    <t>42228108R</t>
  </si>
  <si>
    <t>Šoupátko DN 1" pro dom.přípojky -voda</t>
  </si>
  <si>
    <t>42228110R</t>
  </si>
  <si>
    <t>Šoupátko DN 5/4" pro dom.přípojky -voda</t>
  </si>
  <si>
    <t>891181119</t>
  </si>
  <si>
    <t>Montáž zemní soupravy</t>
  </si>
  <si>
    <t>přípojky:5,0</t>
  </si>
  <si>
    <t>šoupě:6,0</t>
  </si>
  <si>
    <t>42291010R</t>
  </si>
  <si>
    <t>Souprava zemní do DN 50 1,5m</t>
  </si>
  <si>
    <t>899401112R00</t>
  </si>
  <si>
    <t>Osazení poklopů litinových šoupátkových</t>
  </si>
  <si>
    <t>42291352R</t>
  </si>
  <si>
    <t>Poklop litinový Y 4504 - šoupátkový</t>
  </si>
  <si>
    <t>422915501R</t>
  </si>
  <si>
    <t>Deska nosná šoupátkového poklopu</t>
  </si>
  <si>
    <t>89</t>
  </si>
  <si>
    <t>Ostatní konstrukce na trub.ved</t>
  </si>
  <si>
    <t>892241111R00</t>
  </si>
  <si>
    <t>Tlaková zkouška vodovodního potrubí DN 80</t>
  </si>
  <si>
    <t>722290234R00</t>
  </si>
  <si>
    <t>Proplach a dezinfekce vodovod.potrubí DN 80</t>
  </si>
  <si>
    <t>892351111R00</t>
  </si>
  <si>
    <t>Tlaková zkouška vodovodního potrubí DN 200</t>
  </si>
  <si>
    <t>722290237R00</t>
  </si>
  <si>
    <t>Proplach a dezinfekce vodovod.potrubí DN 200</t>
  </si>
  <si>
    <t>899721112R00</t>
  </si>
  <si>
    <t>Fólie výstražná z PVC bílá, šířka 30 cm</t>
  </si>
  <si>
    <t>potrubí PE:22,1+1,5+30,1</t>
  </si>
  <si>
    <t>potrubí LT:213+62</t>
  </si>
  <si>
    <t>899721119</t>
  </si>
  <si>
    <t>Signální vodič Cu</t>
  </si>
  <si>
    <t>892571111R00</t>
  </si>
  <si>
    <t>Zkouška těsnosti kanalizace DN do 200</t>
  </si>
  <si>
    <t>5,6+8</t>
  </si>
  <si>
    <t>892573111R00</t>
  </si>
  <si>
    <t>Zabezpečení konců kanal. potrubí DN do 200</t>
  </si>
  <si>
    <t>úsek</t>
  </si>
  <si>
    <t>892591111R00</t>
  </si>
  <si>
    <t>Zkouška těsnosti kanalizace DN do 400</t>
  </si>
  <si>
    <t>892593111R00</t>
  </si>
  <si>
    <t>Zabezpečení konců kanal. potrubí DN do 400</t>
  </si>
  <si>
    <t>894</t>
  </si>
  <si>
    <t>Šachty</t>
  </si>
  <si>
    <t>894421111R00</t>
  </si>
  <si>
    <t>Osazení betonových dílců šachet do 0,5 t</t>
  </si>
  <si>
    <t>592243500</t>
  </si>
  <si>
    <t>Deska přechodová zákrytová TZK-Q 625/200/120 T</t>
  </si>
  <si>
    <t>894421112R00</t>
  </si>
  <si>
    <t>Osazení betonových dílců šachet do 1,4 t</t>
  </si>
  <si>
    <t>59224172R</t>
  </si>
  <si>
    <t>Skruž přechodová TBR-Q 625/600/120/SPK (SLK)</t>
  </si>
  <si>
    <t>59224152R</t>
  </si>
  <si>
    <t>Skruž TBS-Q 1000/500/120/SP</t>
  </si>
  <si>
    <t>59224154R</t>
  </si>
  <si>
    <t>Skruž TBS-Q 1000/1000/120 SP</t>
  </si>
  <si>
    <t>894423114R00</t>
  </si>
  <si>
    <t>Osaz. bet. dílců šachet, dna, na kroužek, do 5,0 t</t>
  </si>
  <si>
    <t>59224366.AR</t>
  </si>
  <si>
    <t>Dno šachetní přímé TBZ-Q.1 100/60 V max. 40</t>
  </si>
  <si>
    <t>59224368.AR</t>
  </si>
  <si>
    <t>Dno šachetní přímé TBZ-Q.1 100/100 V max. 60</t>
  </si>
  <si>
    <t>59224373.AR</t>
  </si>
  <si>
    <t>Těsnění elastom pro šach díly EMT - DN 1000</t>
  </si>
  <si>
    <t>894431111RCI</t>
  </si>
  <si>
    <t>Šachta, D 315 mm, dl.šach.roury 1,25 m, přímá, dno PP D 200 mm, poklop litina do roury 1,5 t</t>
  </si>
  <si>
    <t>Staveništní přesun hmot</t>
  </si>
  <si>
    <t>998273101R00</t>
  </si>
  <si>
    <t>Přesun hmot, trubní vedení litinové, otevř. výkop</t>
  </si>
  <si>
    <t>t</t>
  </si>
  <si>
    <t>VN</t>
  </si>
  <si>
    <t>Vedlejší náklady</t>
  </si>
  <si>
    <t>004111010R</t>
  </si>
  <si>
    <t xml:space="preserve">Průzkumné práce </t>
  </si>
  <si>
    <t>Soubor</t>
  </si>
  <si>
    <t>005111020R</t>
  </si>
  <si>
    <t>Vytyčení stavby</t>
  </si>
  <si>
    <t>005111021R</t>
  </si>
  <si>
    <t>Vytyčení inženýrských sítí</t>
  </si>
  <si>
    <t>005121016R</t>
  </si>
  <si>
    <t>Vybudování zařízení staveniště pro JKSO 827,  provoz,odstranění</t>
  </si>
  <si>
    <t>005124010R</t>
  </si>
  <si>
    <t>Koordinační činnost</t>
  </si>
  <si>
    <t>ON</t>
  </si>
  <si>
    <t>005211030R</t>
  </si>
  <si>
    <t xml:space="preserve">Dočasná dopravní opatření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</si>
  <si>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</si>
  <si>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</si>
  <si>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</si>
  <si>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</si>
  <si>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SUM</t>
  </si>
  <si>
    <t>POPUZIV</t>
  </si>
  <si>
    <t>END</t>
  </si>
  <si>
    <t>21-M - Elektromontážní práce – silnoproud</t>
  </si>
  <si>
    <t>Poř.č.</t>
  </si>
  <si>
    <t>Číslo pol.</t>
  </si>
  <si>
    <t>Popis položky</t>
  </si>
  <si>
    <t>Cena/jedn. [Kč]</t>
  </si>
  <si>
    <t>Jedn.</t>
  </si>
  <si>
    <t>Celkem [Kč]</t>
  </si>
  <si>
    <t>210204002</t>
  </si>
  <si>
    <t>sloup ocelový parkový (do šrotu)</t>
  </si>
  <si>
    <t>1,00</t>
  </si>
  <si>
    <t>sloup ocelový parkový (pro opětovnou montáž)</t>
  </si>
  <si>
    <t>210204011</t>
  </si>
  <si>
    <t>stožár ocelový silniční do 12m (do šrotu)</t>
  </si>
  <si>
    <t>stožár ocelový silniční do 12m (pro opětovnou montáž)</t>
  </si>
  <si>
    <t>4,00</t>
  </si>
  <si>
    <t>210204103</t>
  </si>
  <si>
    <t>výložník na sloup ocel. 1-rám. do hmotnosti 35kg (do šrotu)</t>
  </si>
  <si>
    <t>výložník na sloup ocel. 1-rám. do hmotnosti 35kg (pro opětovnou montáž)</t>
  </si>
  <si>
    <t>210204125</t>
  </si>
  <si>
    <t>stožárová patice litinová (do šrotu)</t>
  </si>
  <si>
    <t>2,00</t>
  </si>
  <si>
    <t>210204201</t>
  </si>
  <si>
    <t>elektrovýzbroj stožáru pro 1 okruh (do šrotu)</t>
  </si>
  <si>
    <t>elektrovýzbroj stožáru pro 1 okruh (pro opětovnou montáž)</t>
  </si>
  <si>
    <t>5,00</t>
  </si>
  <si>
    <t>Elektromontážní práce – silnoproud demontáž celkem:</t>
  </si>
  <si>
    <t>stožár ocelový silniční do 12m</t>
  </si>
  <si>
    <t>7,00</t>
  </si>
  <si>
    <t>5+2</t>
  </si>
  <si>
    <t>výložník na sloup ocel. 1-rám. do hmotnosti 35kg</t>
  </si>
  <si>
    <t>9,00</t>
  </si>
  <si>
    <t>6+1+2</t>
  </si>
  <si>
    <t>elektrovýzbroj stožáru pro 1 okruh</t>
  </si>
  <si>
    <t>210204202</t>
  </si>
  <si>
    <t>elektrovýzbroj stožáru pro 2 okruhy</t>
  </si>
  <si>
    <t>Elektromontážní práce – silnoproud montáž celkem:</t>
  </si>
  <si>
    <t>46-M - Zemní a pomocné stavební práce při elektromontážích</t>
  </si>
  <si>
    <t>460010024</t>
  </si>
  <si>
    <t>vytyč.trati kab.vedení v zastavěném prostoru</t>
  </si>
  <si>
    <t>0,75</t>
  </si>
  <si>
    <t>km</t>
  </si>
  <si>
    <t>montáž kabelu (380m): 63+59+46+44+44+35+34+27+28
demontáž kabelu (370m): 38+19+42+33+33+38+47+47+73</t>
  </si>
  <si>
    <t>460030038</t>
  </si>
  <si>
    <t>vytrhání dlažby, z dlaždic betonových, spáry nezalité</t>
  </si>
  <si>
    <t>0,50</t>
  </si>
  <si>
    <t>1*0,5</t>
  </si>
  <si>
    <t>460030092</t>
  </si>
  <si>
    <t>vytrhání obrub s odkopáním horniny</t>
  </si>
  <si>
    <t>1+1+1+1</t>
  </si>
  <si>
    <t>460030171</t>
  </si>
  <si>
    <t>bourání živičných povrchů, do 5cm</t>
  </si>
  <si>
    <t>9,60</t>
  </si>
  <si>
    <t>(12+5+7)*0,4</t>
  </si>
  <si>
    <t>460030191</t>
  </si>
  <si>
    <t>řezání spáry v podkladu živičném, do 5cm</t>
  </si>
  <si>
    <t>48,00</t>
  </si>
  <si>
    <t>(12+5+7)*2</t>
  </si>
  <si>
    <t>460050703</t>
  </si>
  <si>
    <t>jáma pro stožár VO, vč. odstranění krytu a podkladu komunikace, tř.3</t>
  </si>
  <si>
    <t>460080014</t>
  </si>
  <si>
    <t>betonový základ do rostlé zeminy bez bednění, tř. C 16/20</t>
  </si>
  <si>
    <t>3,50</t>
  </si>
  <si>
    <t>7*0,5</t>
  </si>
  <si>
    <t>460150123</t>
  </si>
  <si>
    <t>kabel.rýha 35cm/šíř. 40cm/hl. zem.tř.3</t>
  </si>
  <si>
    <t>437,00</t>
  </si>
  <si>
    <t>montáž kabelu (285m): 7+(33+13)+46+44+44+35+34+18+11
demontáž kabelu (152m): 20+42+33+33+24</t>
  </si>
  <si>
    <t>460150153</t>
  </si>
  <si>
    <t>kabel.rýha 35cm šíř. 70cm hl. zem.tř.3</t>
  </si>
  <si>
    <t>207,00</t>
  </si>
  <si>
    <t>montáž kabelu (55m): 40+5+10
demontáž kabelu (152m): 14+26+47+12+53</t>
  </si>
  <si>
    <t>460150283</t>
  </si>
  <si>
    <t>kabel.rýha 50cm/šíř. 100cm/hl. zem.tř.3</t>
  </si>
  <si>
    <t>106,00</t>
  </si>
  <si>
    <t>montáž kabelu (40m): 16+8+9+7
demontáž kabelu (66m): 18+19+7+7+7+8</t>
  </si>
  <si>
    <t>460490012</t>
  </si>
  <si>
    <t>fólie výstražná z PVC šířky 22cm</t>
  </si>
  <si>
    <t>380,00</t>
  </si>
  <si>
    <t>63+59+46+44+44+35+34+27+28</t>
  </si>
  <si>
    <t>460510054</t>
  </si>
  <si>
    <t>kabel.prostup z HDPE roury světl.do 10.5cm</t>
  </si>
  <si>
    <t>425,00</t>
  </si>
  <si>
    <t>68+64+51+49+49+40+39+32+33</t>
  </si>
  <si>
    <t>460560123</t>
  </si>
  <si>
    <t>ruč.zához.kab.rýhy 35cm šíř.40cm hl.zem.tř.3</t>
  </si>
  <si>
    <t>460560153</t>
  </si>
  <si>
    <t>ruč.zához.kab.rýhy 35cm šíř.70cm hl.zem.tř.3</t>
  </si>
  <si>
    <t>460560283</t>
  </si>
  <si>
    <t>ruč.zához.kab.rýhy 50cm šíř.100cm hl.zem.tř.3</t>
  </si>
  <si>
    <t>460600023</t>
  </si>
  <si>
    <t>odvoz zeminy do 1km</t>
  </si>
  <si>
    <t>13,50</t>
  </si>
  <si>
    <t>(7*0,5)+10</t>
  </si>
  <si>
    <t>460600031</t>
  </si>
  <si>
    <t>příplatek za každých dalších i započatých 1000m</t>
  </si>
  <si>
    <t>460650054</t>
  </si>
  <si>
    <t>zřízení podkladní vrstvy vč. rozprostření a úpravy podkladu, ze štěrkodrti, vč. zhutnění, přes 15 do 20 cm</t>
  </si>
  <si>
    <t>10,10</t>
  </si>
  <si>
    <t>9,6+0,5</t>
  </si>
  <si>
    <t>460650133</t>
  </si>
  <si>
    <t>kryt vozovky z litého asfaltu, včetně rozprostření, přes 3 do 5cm</t>
  </si>
  <si>
    <t>460650182</t>
  </si>
  <si>
    <t>osazení obrubníku betonového</t>
  </si>
  <si>
    <t>460650931</t>
  </si>
  <si>
    <t>kladení dlažby po překopech z dlaždic betonových, čtyřhraných, vč. urovnání a zhutnění podkladu</t>
  </si>
  <si>
    <t>Zemní a pomocné stavební práce při elektromontážích celkem:</t>
  </si>
  <si>
    <t>800-741 - Elektroinstalace - silnoproud</t>
  </si>
  <si>
    <t>741123225</t>
  </si>
  <si>
    <t>AYKY-J 4x25mm2 750V (pro opětovnou montáž)</t>
  </si>
  <si>
    <t>406,00</t>
  </si>
  <si>
    <t>42+23+46+37+37+42+51+51+77</t>
  </si>
  <si>
    <t>741373002</t>
  </si>
  <si>
    <t>svítidlo na výložník (do šrotu)</t>
  </si>
  <si>
    <t>svítidlo na výložník (pro opětovnou montáž)</t>
  </si>
  <si>
    <t>741373003</t>
  </si>
  <si>
    <t>svítidlo na sloupek parkový (do šrotu)</t>
  </si>
  <si>
    <t>svítidlo na sloupek parkový (pro opětovnou montáž)</t>
  </si>
  <si>
    <t>741410021</t>
  </si>
  <si>
    <t>uzem. v zemi FeZn 30x4mm vč.svorek;propoj.aj. (pro opětovnou montáž)</t>
  </si>
  <si>
    <t>370,00</t>
  </si>
  <si>
    <t>38+19+42+33+33+38+47+47+73</t>
  </si>
  <si>
    <t>741410041</t>
  </si>
  <si>
    <t>uzem. v zemi FeZn R=8-10 mm vč.svorek;propoj.aj. (pro opětovnou montáž)</t>
  </si>
  <si>
    <t>14,00</t>
  </si>
  <si>
    <t>(5+2)*2</t>
  </si>
  <si>
    <t>741420022</t>
  </si>
  <si>
    <t>svorky hromosv.nad 2 šrouby(ST;SJ;SK;SZ;SR01;02) (pro opětovnou montáž)</t>
  </si>
  <si>
    <t>Elektroinstalace - silnoproud demontáž celkem:</t>
  </si>
  <si>
    <t>741122211</t>
  </si>
  <si>
    <t>CYKY-J 3x1.5 až 6mm2 750V</t>
  </si>
  <si>
    <t>91,00</t>
  </si>
  <si>
    <t>(11+9)+10+11+10+10+(11+9)+10</t>
  </si>
  <si>
    <t>AYKY-J 4x25mm2 750V</t>
  </si>
  <si>
    <t>741130001</t>
  </si>
  <si>
    <t>ukonč.vod.v rozv.vč.zap.a konc.do 2.5mm2</t>
  </si>
  <si>
    <t>54,00</t>
  </si>
  <si>
    <t>(2*3)*9</t>
  </si>
  <si>
    <t>741130006</t>
  </si>
  <si>
    <t>ukončení 1 žilových vodičů do 16mm2</t>
  </si>
  <si>
    <t>741130007</t>
  </si>
  <si>
    <t>ukonč.vod.v rozv.vč.zap.a konc.do 25mm2</t>
  </si>
  <si>
    <t>72,00</t>
  </si>
  <si>
    <t>4*18</t>
  </si>
  <si>
    <t>741320041</t>
  </si>
  <si>
    <t>pojistková vložka do 60A se styčným kroužkem</t>
  </si>
  <si>
    <t>7+2</t>
  </si>
  <si>
    <t>741322001</t>
  </si>
  <si>
    <t>svodič bleskového proudu a přepětí - typ 1+2, do 35kA</t>
  </si>
  <si>
    <t>741322151</t>
  </si>
  <si>
    <t>svodič přepětí - typ 3, jednopólových</t>
  </si>
  <si>
    <t>svítidlo na výložník</t>
  </si>
  <si>
    <t>uzem. v zemi FeZn 30x4mm vč.svorek;propoj.aj.</t>
  </si>
  <si>
    <t>uzem. v zemi FeZn R=8-10 mm vč.svorek;propoj.aj.</t>
  </si>
  <si>
    <t>24,00</t>
  </si>
  <si>
    <t>(7+1)*3</t>
  </si>
  <si>
    <t>svorky hromosv.nad 2 šrouby(ST;SJ;SK;SZ;SR01;02)</t>
  </si>
  <si>
    <t>12,00</t>
  </si>
  <si>
    <t>5+7</t>
  </si>
  <si>
    <t>741810003</t>
  </si>
  <si>
    <t>celková prohlídka, zkoušení, měření a vyhotovení revizní zprávy, přes 500 do 1mil Kč</t>
  </si>
  <si>
    <t>Elektroinstalace - silnoproud montáž celkem:</t>
  </si>
  <si>
    <t>Ostatní a vedlejší náklady</t>
  </si>
  <si>
    <t>00001</t>
  </si>
  <si>
    <t>napojení ve stávajícím rozvaděči veřejného osvětlení RVO</t>
  </si>
  <si>
    <t>00002</t>
  </si>
  <si>
    <t>napojení ve stávajícím svítidle VO</t>
  </si>
  <si>
    <t>00003</t>
  </si>
  <si>
    <t>napojení na stávající uzemnění</t>
  </si>
  <si>
    <t>3,00</t>
  </si>
  <si>
    <t>00004</t>
  </si>
  <si>
    <t>přípatek za zatahování kabelu do chráničky</t>
  </si>
  <si>
    <t>00005</t>
  </si>
  <si>
    <t>uzemnění - ochrana proti korozi</t>
  </si>
  <si>
    <t>00006</t>
  </si>
  <si>
    <t>poplatek za recyklaci svítidla</t>
  </si>
  <si>
    <t>00007</t>
  </si>
  <si>
    <t>zaměření skutečného provedení VO</t>
  </si>
  <si>
    <t>00008</t>
  </si>
  <si>
    <t>prováděcí dokumentaci stavby</t>
  </si>
  <si>
    <t>00009</t>
  </si>
  <si>
    <t>dokumentace skutečného provedení stavby</t>
  </si>
  <si>
    <t>00010</t>
  </si>
  <si>
    <t>zařízení staveniště</t>
  </si>
  <si>
    <t>00011</t>
  </si>
  <si>
    <t>náklady na dopravu</t>
  </si>
  <si>
    <t>00012</t>
  </si>
  <si>
    <t>koordinace prací s investorem a dodavatelem stavby</t>
  </si>
  <si>
    <t>00013</t>
  </si>
  <si>
    <t>komplexní zkoušky, vč. vypracování harmonogramu</t>
  </si>
  <si>
    <t>Ostatní a vedlejší náklady celkem:</t>
  </si>
  <si>
    <t>Materiály</t>
  </si>
  <si>
    <t>00925</t>
  </si>
  <si>
    <t>pojistková vložka 6A</t>
  </si>
  <si>
    <t>01001</t>
  </si>
  <si>
    <t>přepěťová ochrana na DIN lištu, typ 1+2, zapojení 1+1, 25kA (10/350)</t>
  </si>
  <si>
    <t>01002</t>
  </si>
  <si>
    <t>přepěťová ochrana do svitídla VO, typ 3, 1,5kA (8/20)</t>
  </si>
  <si>
    <t>01403</t>
  </si>
  <si>
    <t>FeZn 30x4mm</t>
  </si>
  <si>
    <t>01404</t>
  </si>
  <si>
    <t>FeZn R=10mm s PVC izolací</t>
  </si>
  <si>
    <t>01430</t>
  </si>
  <si>
    <t>svorka SR02</t>
  </si>
  <si>
    <t>01431</t>
  </si>
  <si>
    <t>svorka SR03</t>
  </si>
  <si>
    <t>01594</t>
  </si>
  <si>
    <t>kabelové oko na FeZn drát 10mm2, vč. pérové a vějířové podložky</t>
  </si>
  <si>
    <t>02985</t>
  </si>
  <si>
    <t>CYKY-J 3x1.5mm2</t>
  </si>
  <si>
    <t>03000</t>
  </si>
  <si>
    <t>1-AYKY-J 4x25mm2</t>
  </si>
  <si>
    <t>48001</t>
  </si>
  <si>
    <t>silniční svítidlo, zdroj LED 46W, 6000lm, úhel naklonění 15° (např. Terris Omnia DA W534S22)</t>
  </si>
  <si>
    <t>48002</t>
  </si>
  <si>
    <t>svítidlo pro nasvětlení místa pro přecházení - zdroj LED 38W, 5000lm, úhel naklonění 15° (např. Terriis Omnia DA W788LN15)</t>
  </si>
  <si>
    <t>48011</t>
  </si>
  <si>
    <t>ocelový silniční  třístupňový bezpaticový stožár 7,2m, s manžetou, 133mm-108mm-89mm, žárový zinek - typ dle správce VO</t>
  </si>
  <si>
    <t>Dle požadavku Služeb města Vrchlabí, musí být dvířka stožárů o 0,5m výše a zemnící šroub posunut o 90° vlevo z čelního pohledu.</t>
  </si>
  <si>
    <t>48012</t>
  </si>
  <si>
    <t>ocelový silniční  třístupňový bezpaticový stožár 7,5m, s manžetou, 159mm-133mm-114mm, žárový zinek - typ dle správce VO</t>
  </si>
  <si>
    <t>48021</t>
  </si>
  <si>
    <t>ocelový obloukový jednoramenný výložník na stožár 89mm, délka vyložení 1,5m, žárový zinek - typ dle správce VO</t>
  </si>
  <si>
    <t>48022</t>
  </si>
  <si>
    <t>ocelový obloukový jednoramenný výložník na stožár 114mm, délka vyložení 1,5m, žárový zinek - typ dle správce VO</t>
  </si>
  <si>
    <t>48023</t>
  </si>
  <si>
    <t>ocelový obloukový jednoramenný výložník na stožár 89mm, délka vyložení 2,0m, žárový zinek - typ dle správce VO</t>
  </si>
  <si>
    <t>48024</t>
  </si>
  <si>
    <t>ocelový třmenový rovný jednoramenný výložník, délka vyložení 2,5m, žárový zinek - typ dle správce VO</t>
  </si>
  <si>
    <t>48121</t>
  </si>
  <si>
    <t>stožárová svorkovnice, 1 pojistka</t>
  </si>
  <si>
    <t>48122</t>
  </si>
  <si>
    <t>stožárová svorkovnice, 2 pojistky</t>
  </si>
  <si>
    <t>90001</t>
  </si>
  <si>
    <t>fólie z polyetylenu šíře 220mm</t>
  </si>
  <si>
    <t>90022</t>
  </si>
  <si>
    <t>chránička ohebná korugovaná HDPE63</t>
  </si>
  <si>
    <t>90040</t>
  </si>
  <si>
    <t>stožárové pouzdro 250*1000mm</t>
  </si>
  <si>
    <t>90041</t>
  </si>
  <si>
    <t>stožárové pouzdro 315*1000mm</t>
  </si>
  <si>
    <t>Materiály celkem:</t>
  </si>
  <si>
    <t>Prořez</t>
  </si>
  <si>
    <t>%</t>
  </si>
  <si>
    <t>Materiály vč. prořezu celkem:</t>
  </si>
  <si>
    <t xml:space="preserve">Česká Telekomunikační infrastruktura, a.s., IČ 04084063, DIČ CZ04084063, se sídlem Praha 3, Žižkov, Olšanská 2681/6, </t>
  </si>
  <si>
    <t>zapsaná v OR pod spisovou značkou  B 20623 vedená u Městského soudu v Praze</t>
  </si>
  <si>
    <t>Název stavby:</t>
  </si>
  <si>
    <t>Vrchlabí U nemocnice D.1.4.2 Přeložka sdělovacích vedení</t>
  </si>
  <si>
    <t>Vycenění 2019</t>
  </si>
  <si>
    <t>Zhotovitel PD:</t>
  </si>
  <si>
    <t>Ing. Dalibor Nováček</t>
  </si>
  <si>
    <t>Rekapitulace nákladů:</t>
  </si>
  <si>
    <t>PŘÍPRAVA</t>
  </si>
  <si>
    <t>ZEMNÍ PRÁCE</t>
  </si>
  <si>
    <t>MONTÁŽ</t>
  </si>
  <si>
    <t>GEODETICKÉ PRÁCE PŘÍPRAVA</t>
  </si>
  <si>
    <t>GEODETICKÉ PRÁCE REALIZACE</t>
  </si>
  <si>
    <t>MATERIÁL ZHOTOVITELE - Vykazovaný</t>
  </si>
  <si>
    <t>Celkové náklady:</t>
  </si>
  <si>
    <t>S e z n a m   p o l o ž e k</t>
  </si>
  <si>
    <t>Číslo SAP</t>
  </si>
  <si>
    <t>Stavební činnost</t>
  </si>
  <si>
    <t>Jedn.cena</t>
  </si>
  <si>
    <t>Celková cena</t>
  </si>
  <si>
    <t>Pokládka PE nebo vrapované chráničky</t>
  </si>
  <si>
    <t>Pokládka žlabů ostatních</t>
  </si>
  <si>
    <t>Rýha v chodníku  35/50-70</t>
  </si>
  <si>
    <t>Rýha v trávě 35/70-100</t>
  </si>
  <si>
    <t>Rýha ve vozovce litý asfalt 50/100</t>
  </si>
  <si>
    <t>Vytyčení trasy podél silnice,železnice</t>
  </si>
  <si>
    <t>Demontáž úložných kabelů do 300 XN</t>
  </si>
  <si>
    <t>Demontáž úložných kabelů do 50 XN</t>
  </si>
  <si>
    <t>Demontáž úložných kabelů do15 XN</t>
  </si>
  <si>
    <t>Kalibrace a tlaková zkouška trubky - stavba</t>
  </si>
  <si>
    <t>Měření stejnosměrné během stavby- první čtyřka</t>
  </si>
  <si>
    <t>Měření stejnosměrné během stavby - další čtyřka</t>
  </si>
  <si>
    <t>Měření střídavé během stavby - další čtyřka</t>
  </si>
  <si>
    <t>Měření střídavé během stavby - první čtyřka</t>
  </si>
  <si>
    <t>Montáž jedné čtyřky s oboustr.číslováním</t>
  </si>
  <si>
    <t>Montáž spojky smrštitelné  nad 50 čtyřek</t>
  </si>
  <si>
    <t>Montáž spojky smrštitelné do 50 čtyřek</t>
  </si>
  <si>
    <t>Montáž spojky, redukce mechanické rozeb</t>
  </si>
  <si>
    <t>Montáž trubky úložné</t>
  </si>
  <si>
    <t>Montáž úložných kabelů do 15 XN</t>
  </si>
  <si>
    <t>Montáž úložných kabelů do 300 XN</t>
  </si>
  <si>
    <t>Montáž úložných kabelů do 50 XN</t>
  </si>
  <si>
    <t>Překládka trubky úložné</t>
  </si>
  <si>
    <t>Zpracování dok. skut. provedení nad 50 m</t>
  </si>
  <si>
    <t>Zaměření trasy pro stavbu nad 100 m do 1km</t>
  </si>
  <si>
    <t>Zaměření trasy pro stavbu nad 100 m do 1km pevná částka</t>
  </si>
  <si>
    <t>L i m i t k a   m a t e r i á l u</t>
  </si>
  <si>
    <t>MATERIÁL</t>
  </si>
  <si>
    <t>Deska krycí plast. 150x1000 mm</t>
  </si>
  <si>
    <t>Deska krycí plast. 300x1000 mm</t>
  </si>
  <si>
    <t>Fólie výstražná 220mm PE oranžová</t>
  </si>
  <si>
    <t>Fólie výstražná 330mm PE oranžová</t>
  </si>
  <si>
    <t>Kabel plastový TCEPKPFLE 200x4x0,4</t>
  </si>
  <si>
    <t>Kabel plastový TCEPKPFLE 25x4x0,4</t>
  </si>
  <si>
    <t>Kabel plastový TCEPKPFLE 25x4x0,6</t>
  </si>
  <si>
    <t>Mini Marker 1401 3M Ball</t>
  </si>
  <si>
    <t>Modul konektor. 4000-25P</t>
  </si>
  <si>
    <t>Modul konektor. 9700-10P</t>
  </si>
  <si>
    <t>Spojka kabelová XAGA 500  43/8-300/FLECZ</t>
  </si>
  <si>
    <t>Spojka kabelová XAGA 500  75/15- 400/FLE</t>
  </si>
  <si>
    <t>Spojka plastová 110/94 mm</t>
  </si>
  <si>
    <t>Spojka smršťovací XAGA 500-100/25-460</t>
  </si>
  <si>
    <t>Spojka trubky HDPE 40mm Plasson</t>
  </si>
  <si>
    <t>Trubka HDPE 40/33 černá -2x bílé pruhy</t>
  </si>
  <si>
    <t>Trubka HDPE 40/33 oranž. -2x bílé pruhy</t>
  </si>
  <si>
    <t>Trubka PE 110/6,3/6000mm</t>
  </si>
  <si>
    <t>Víčko plastové trubky 110/100 mm</t>
  </si>
  <si>
    <t>Žlab kabelový 120x16x14 cm KZ 13</t>
  </si>
  <si>
    <t>Stavba: 90219   036/18 - VRCHLABÍ, UL. U NEMOCNICE - REKONSTRUKCE KOMUNIKACE</t>
  </si>
  <si>
    <t>VOZOVKOVÉ VRSTVY Z MATERIÁLŮ STABIL CEMENTEM TŘ I TL DO 150MM</t>
  </si>
  <si>
    <t>směs stmelená cementem SC 0/32 C3/4 
výkresy D.1.1.2a a D.1.1.2c</t>
  </si>
  <si>
    <t>POJÍŽDĚNÉ CHODNÍKY, VJEZDY - BET. DLAŽBA: 
celková plocha:30+2,4=32,400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</si>
  <si>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</si>
  <si>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41</t>
  </si>
  <si>
    <t>562141</t>
  </si>
  <si>
    <t>VOZOVKOVÉ VRSTVY Z MATERIÁLŮ STABIL CEMENTEM TŘ I TL DO 200MM</t>
  </si>
  <si>
    <t>AB VOZOVKA - REKONSTRUKCE: 
celková plocha:2555=2 555,000 [A]</t>
  </si>
  <si>
    <t>42</t>
  </si>
  <si>
    <t>56332</t>
  </si>
  <si>
    <t>VOZOVKOVÉ VRSTVY ZE ŠTĚRKODRTI TL. DO 100MM</t>
  </si>
  <si>
    <t>CHODNÍKY - BET. DLAŽBA: 
celková plocha:522+23,6=545,600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</si>
  <si>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</si>
  <si>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43</t>
  </si>
  <si>
    <t>56333</t>
  </si>
  <si>
    <t>VOZOVKOVÉ VRSTVY ZE ŠTĚRKODRTI TL. DO 150MM</t>
  </si>
  <si>
    <t>CHODNÍKY - BET. DLAŽBA: 
celková plocha:522+23,6=545,600 [A] 
POJÍŽDĚNÉ CHODNÍKY, VJEZDY - BET. DLAŽBA: 
celková plocha:30+2,4=32,400 [B] 
ŠD VRSTVA K ODVODNĚNÍ ZEMNÍ PLÁNĚ DO NÁSYPOVÉHO SVAHU: 
celková plocha:110=110,000 [C] 
Celkem: A+B+C=688,000 [D]</t>
  </si>
  <si>
    <t>44</t>
  </si>
  <si>
    <t>56334</t>
  </si>
  <si>
    <t>VOZOVKOVÉ VRSTVY ZE ŠTĚRKODRTI TL. DO 200MM</t>
  </si>
  <si>
    <t>AB VOZOVKA - REKONSTRUKCE: 
celková plocha:2702=2 702,000 [A]</t>
  </si>
  <si>
    <t>45</t>
  </si>
  <si>
    <t>56932</t>
  </si>
  <si>
    <t>ZPEVNĚNÍ KRAJNIC ZE ŠTĚRKODRTI TL. DO 100MM</t>
  </si>
  <si>
    <t>celková plocha:41=41,000 [A]</t>
  </si>
  <si>
    <t>- dodání kameniva předepsané kvality a zrnitosti 
- rozprostření a zhutnění vrstvy v předepsané tloušťce 
- zřízení vrstvy bez rozlišení šířky, pokládání vrstvy po etapách</t>
  </si>
  <si>
    <t>46</t>
  </si>
  <si>
    <t>572143</t>
  </si>
  <si>
    <t>INFILTRAČNÍ POSTŘIK Z EMULZE DO 2,0KG/M2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</si>
  <si>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</si>
  <si>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47</t>
  </si>
  <si>
    <t>572211</t>
  </si>
  <si>
    <t>SPOJOVACÍ POSTŘIK Z ASFALTU DO 0,5KG/M2</t>
  </si>
  <si>
    <t>0,3 kg/m2 
výkresy D.1.1.2a a D.1.1.2c</t>
  </si>
  <si>
    <t>AB VOZOVKA - REKONSTRUKCE: 
počet vrstev x celková plocha:2*2228=4 456,000 [A] 
AB VOZOVKA - OŽK: 
celková plocha:180=180,000 [B] 
Celkem: A+B=4 636,000 [C]</t>
  </si>
  <si>
    <t>48</t>
  </si>
  <si>
    <t>572221</t>
  </si>
  <si>
    <t>SPOJOVACÍ POSTŘIK Z ASFALTU DO 1,0KG/M2</t>
  </si>
  <si>
    <t>0,7 kg/m2 
výkresy D.1.1.2a a D.1.1.2c</t>
  </si>
  <si>
    <t>AB VOZOVKA - OŽK: 
celková plocha:180=180,000 [A]</t>
  </si>
  <si>
    <t>49</t>
  </si>
  <si>
    <t>574A34</t>
  </si>
  <si>
    <t>ASFALTOVÝ BETON PRO OBRUSNÉ VRSTVY ACO 11+, 11S TL. 40MM</t>
  </si>
  <si>
    <t>ACO 11 + 
výkresy D.1.1.2a a D.1.1.2c</t>
  </si>
  <si>
    <t>AB VOZOVKA - REKONSTRUKCE: 
celková plocha:2228=2 228,000 [A] 
AB VOZOVKA - OŽK: 
celková plocha:180=180,000 [B] 
Celkem: A+B=2 408,000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</si>
  <si>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</si>
  <si>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50</t>
  </si>
  <si>
    <t>574C06</t>
  </si>
  <si>
    <t>ASFALTOVÝ BETON PRO LOŽNÍ VRSTVY ACL 16+, 16S</t>
  </si>
  <si>
    <t>ACL 16 + 
výkresy D.1.1.2a a D.1.1.2c</t>
  </si>
  <si>
    <t>AB VOZOVKA - OŽK - vyrovnávka: 
celková plocha x prům. tloušťka:180*0,06=10,800 [A]</t>
  </si>
  <si>
    <t>51</t>
  </si>
  <si>
    <t>574C46</t>
  </si>
  <si>
    <t>ASFALTOVÝ BETON PRO LOŽNÍ VRSTVY ACL 16+, 16S TL. 50MM</t>
  </si>
  <si>
    <t>AB VOZOVKA - REKONSTRUKCE: 
celková plocha:2228=2 228,000 [A]</t>
  </si>
  <si>
    <t>52</t>
  </si>
  <si>
    <t>574E66</t>
  </si>
  <si>
    <t>ASFALTOVÝ BETON PRO PODKLADNÍ VRSTVY ACP 16+, 16S TL. 70MM</t>
  </si>
  <si>
    <t>ACP 16 + 
výkresy D.1.1.2a a D.1.1.2c</t>
  </si>
  <si>
    <t>53</t>
  </si>
  <si>
    <t>582612</t>
  </si>
  <si>
    <t>KRYTY Z BETON DLAŽDIC SE ZÁMKEM ŠEDÝCH TL 80MM DO LOŽE Z KAM</t>
  </si>
  <si>
    <t>CHODNÍKY - BET. DLAŽBA - běžná dlažba: 
celková plocha:522=522,000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</si>
  <si>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</si>
  <si>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54</t>
  </si>
  <si>
    <t>582615</t>
  </si>
  <si>
    <t>KRYTY Z BETON DLAŽDIC SE ZÁMKEM BAREV TL 80MM DO LOŽE Z KAM</t>
  </si>
  <si>
    <t>POJÍŽDĚNÉ CHODNÍKY, VJEZDY - BET. DLAŽBA - běžná dlažba: 
celková plocha:30=30,000 [A]</t>
  </si>
  <si>
    <t>55</t>
  </si>
  <si>
    <t>58261B</t>
  </si>
  <si>
    <t>KRYTY Z BETON DLAŽDIC SE ZÁMKEM BAREV RELIÉF TL 80MM DO LOŽE Z KAM</t>
  </si>
  <si>
    <t>CHODNÍKY - BET .DLAŽBA - varovné pásy: 
celková plocha:23,6=23,600 [A] 
POJÍŽDĚNÉ CHODNÍKY, VJEZDY - BET. DLAŽBA - varovné pásy: 
celková plocha:2,4=2,400 [B] 
Celkem: A+B=26,000 [C]</t>
  </si>
  <si>
    <t>56</t>
  </si>
  <si>
    <t>587205</t>
  </si>
  <si>
    <t>PŘEDLÁŽDĚNÍ KRYTU Z BETONOVÝCH DLAŽDIC</t>
  </si>
  <si>
    <t>PŘEDLÁŽDĚNÍ STÁV. CHODNÍKU: 
celková plocha:2,6=2,600 [A]</t>
  </si>
  <si>
    <t>D.1.1  Vozovka a chodníky</t>
  </si>
  <si>
    <t>D.1.1  Zeleň</t>
  </si>
  <si>
    <t>DOPRAVNÍ ZNAČKY ZÁKLADNÍ VELIKOSTI HLINÍKOVÉ FÓLIE TŘ 2 - DODÁVKA A MONTÁŽ</t>
  </si>
  <si>
    <t>výkres D.1.1.2g-1</t>
  </si>
  <si>
    <t>NAVRHOVANÉ SDZ: 
P 2:1=1,000 [A] 
P 4:2=2,000 [B] 
B 2:1=1,000 [C] 
B 24a:1=1,000 [D] 
B 24b:1=1,000 [E] 
IP 4b:1=1,000 [F] 
IP 11b:2=2,000 [G] 
IP 12:2=2,000 [H] 
E 12a:1=1,000 [I] 
E 12b:1=1,000 [J] 
E 13:2=2,000 [K] 
Celkem: A+B+C+D+E+F+G+H+I+J+K=15,000 [L]</t>
  </si>
  <si>
    <t>položka zahrnuje: 
- dodávku a montáž značek v požadovaném provedení</t>
  </si>
  <si>
    <t>67</t>
  </si>
  <si>
    <t>914172</t>
  </si>
  <si>
    <t>DOPRAVNÍ ZNAČKY ZÁKLADNÍ VELIKOSTI HLINÍKOVÉ FÓLIE TŘ 2 - MONTÁŽ S PŘEMÍSTĚNÍM</t>
  </si>
  <si>
    <t>PŘEKLÁDANÉ SDZ: 
P 2:1=1,000 [A] 
P 4:1=1,000 [B] 
Celkem: A+B=2,000 [C]</t>
  </si>
  <si>
    <t>položka zahrnuje: 
- dopravu demontované značky z dočasné skládky 
- osazení a montáž značky na místě určeném projektem 
- nutnou opravu poškozených částí 
nezahrnuje dodávku značky</t>
  </si>
  <si>
    <t>68</t>
  </si>
  <si>
    <t>914173</t>
  </si>
  <si>
    <t>DOPRAVNÍ ZNAČKY ZÁKLADNÍ VELIKOSTI HLINÍKOVÉ FÓLIE TŘ 2 - DEMONTÁŽ</t>
  </si>
  <si>
    <t>odkup zhotovitelem za cenu šrotu 
výkres D.1.1.2g-1</t>
  </si>
  <si>
    <t>ODSTRAŇOVANÉ SDZ: 
P 2:1=1,000 [A] 
P 4:2=2,000 [B] 
B 29:1=1,000 [C] 
PŘEKLÁDANÉ SDZ: 
P 2:1=1,000 [D] 
P 4:1=1,000 [E] 
Celkem: A+B+C+D+E=6,000 [F]</t>
  </si>
  <si>
    <t>Položka zahrnuje odstranění, demontáž a odklizení materiálu s odvozem na předepsané místo</t>
  </si>
  <si>
    <t>69</t>
  </si>
  <si>
    <t>914911</t>
  </si>
  <si>
    <t>SLOUPKY A STOJKY DOPRAVNÍCH ZNAČEK Z OCEL TRUBEK SE ZABETONOVÁNÍM - DODÁVKA A MONTÁŽ</t>
  </si>
  <si>
    <t>NOVÉ SLOUPKY K NAVRHOVANÝM SDZ: 
celkový počet:9=9,000 [A]</t>
  </si>
  <si>
    <t>položka zahrnuje:  
- sloupky a upevňovací zařízení včetně jejich osazení (betonová patka, zemní práce)</t>
  </si>
  <si>
    <t>70</t>
  </si>
  <si>
    <t>914922</t>
  </si>
  <si>
    <t>SLOUPKY A STOJKY DZ Z OCEL TRUBEK DO PATKY MONTÁŽ S PŘESUNEM</t>
  </si>
  <si>
    <t>STÁVAJÍCÍ SLOUPKY SDZ K PŘESUNUTÍ: 
celkový počet:2=2,000 [A]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</si>
  <si>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</si>
  <si>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71</t>
  </si>
  <si>
    <t>914923</t>
  </si>
  <si>
    <t>SLOUPKY A STOJKY DZ Z OCEL TRUBEK DO PATKY DEMONTÁŽ</t>
  </si>
  <si>
    <t>STÁVAJÍCÍ SLOUPKY SDZ K ODSTRANĚNÍ: 
celkový počet:4=4,000 [A] 
STÁVAJÍCÍ SLOUPKY SDZ K PŘESUNUTÍ: 
celkový počet:2=2,000 [B] 
Celkem: A+B=6,000 [C]</t>
  </si>
  <si>
    <t>72</t>
  </si>
  <si>
    <t>915111</t>
  </si>
  <si>
    <t>VODOROVNÉ DOPRAVNÍ ZNAČENÍ BARVOU HLADKÉ - DODÁVKA A POKLÁDKA</t>
  </si>
  <si>
    <t>NAVRHOVANÉ VDZ: 
čáry š. 0,125 m - celková délka x šířka:120*0,125=15,000 [A] 
čáry š. 0,25 m - celková délka x šířka:286*0,25=71,500 [B] 
čáry š. 0,5 m - celková délka x šířka:1,5*0,5=0,750 [C] 
Celkem: A+B+C=87,250 [D]</t>
  </si>
  <si>
    <t>položka zahrnuje: 
- dodání a pokládku nátěrového materiálu (měří se pouze natíraná plocha) 
- předznačení a reflexní úpravu</t>
  </si>
  <si>
    <t>73</t>
  </si>
  <si>
    <t>915211</t>
  </si>
  <si>
    <t>VODOROVNÉ DOPRAVNÍ ZNAČENÍ PLASTEM HLADKÉ - DODÁVKA A POKLÁDKA</t>
  </si>
  <si>
    <t>74</t>
  </si>
  <si>
    <t>915402</t>
  </si>
  <si>
    <t>VODOR DOPRAV ZNAČ BETON PREFABRIK - ODSTRANĚNÍ</t>
  </si>
  <si>
    <t>STÁVAJÍCÍ BET. PŘÍDLAŽBA: 
celková délka x šířka:7*0,25=1,750 [A]</t>
  </si>
  <si>
    <t>zahrnuje odstranění a odklizení vybouraného materiálu s odvozem na skládku</t>
  </si>
  <si>
    <t>75</t>
  </si>
  <si>
    <t>91551</t>
  </si>
  <si>
    <t>VODOROVNÉ DOPRAVNÍ ZNAČENÍ PLASTEM - PŘEDEM PŘIPRAVENÉ SYMBOLY</t>
  </si>
  <si>
    <t>NAVRHOVANÉ VDZ: 
V 10f:2=2,000 [A] 
V 14 - šipka:6=6,000 [B] 
        - kolo:6=6,000 [C] 
Celkem: A+B+C=14,000 [D]</t>
  </si>
  <si>
    <t>položka zahrnuje: 
- dodání a pokládku předepsaného symbolu 
- zahrnuje předznačení a reflexní úpravu</t>
  </si>
  <si>
    <t>76</t>
  </si>
  <si>
    <t>917211</t>
  </si>
  <si>
    <t>ZÁHONOVÉ OBRUBY Z BETONOVÝCH OBRUBNÍKŮ ŠÍŘ 50MM</t>
  </si>
  <si>
    <t>celková délka:330=330,000 [A]</t>
  </si>
  <si>
    <t>Položka zahrnuje: 
dodání a pokládku betonových obrubníků o rozměrech předepsaných zadávací dokumentací 
betonové lože i boční betonovou opěrku.</t>
  </si>
  <si>
    <t>77</t>
  </si>
  <si>
    <t>917224</t>
  </si>
  <si>
    <t>SILNIČNÍ OBRUBY Z BETONOVÝCH OBRUBNÍKŮ ŠÍŘ 150MM</t>
  </si>
  <si>
    <t>celková délka:546=546,000 [A]</t>
  </si>
  <si>
    <t>78</t>
  </si>
  <si>
    <t>91772</t>
  </si>
  <si>
    <t>OBRUBA Z DLAŽEBNÍCH KOSTEK DROBNÝCH</t>
  </si>
  <si>
    <t>PŘÍDLAŽBA 2xK10: 
počet řad x celková délka:2*546=1 092,000 [A]</t>
  </si>
  <si>
    <t>Položka zahrnuje: 
dodání a pokládku jedné řady dlažebních kostek o rozměrech předepsaných zadávací dokumentací 
betonové lože i boční betonovou opěrku.</t>
  </si>
  <si>
    <t>79</t>
  </si>
  <si>
    <t>919111</t>
  </si>
  <si>
    <t>ŘEZÁNÍ ASFALTOVÉHO KRYTU VOZOVEK TL DO 50MM</t>
  </si>
  <si>
    <t>položka zahrnuje řezání vozovkové vrstvy v předepsané tloušťce, včetně spotřeby vody</t>
  </si>
  <si>
    <t>80</t>
  </si>
  <si>
    <t>96615</t>
  </si>
  <si>
    <t>BOURÁNÍ KONSTRUKCÍ Z PROSTÉHO BETONU</t>
  </si>
  <si>
    <t>STÁVAJÍCÍ PODEZDÍVKA OPLOCENÍ: 
celková kubatura - předpoklad:43*0,3*1=12,900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</si>
  <si>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</si>
  <si>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81</t>
  </si>
  <si>
    <t>966842</t>
  </si>
  <si>
    <t>ODSTRANĚNÍ OPLOCENÍ Z DRÁT PLETIVA</t>
  </si>
  <si>
    <t>odkup zhotovitelem za cenu šrotu 
výkres D.1.1.2a</t>
  </si>
  <si>
    <t>STÁVAJÍCÍ OPLOCENÍ - PŘELOŽKA: 
celková délka:78=78,000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</si>
  <si>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</si>
  <si>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82</t>
  </si>
  <si>
    <t>96687</t>
  </si>
  <si>
    <t>VYBOURÁNÍ ULIČNÍCH VPUSTÍ KOMPLETNÍCH</t>
  </si>
  <si>
    <t>STÁVAJÍCÍ ULIČNÍ VPUSTI: 
celkový počet:6=6,000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</si>
  <si>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</si>
  <si>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83</t>
  </si>
  <si>
    <t>969233</t>
  </si>
  <si>
    <t>VYBOURÁNÍ POTRUBÍ DN DO 150MM KANALIZAČ</t>
  </si>
  <si>
    <t>STÁVAJÍCÍ PŘÍPOJKY RUŠENÝCH ULIČNÍCH VPUSTÍ: 
celková délka:20=20,000 [A]</t>
  </si>
  <si>
    <t>90219-1-2</t>
  </si>
  <si>
    <t>Zeleň</t>
  </si>
  <si>
    <t>11120</t>
  </si>
  <si>
    <t>ODSTRANĚNÍ KŘOVIN</t>
  </si>
  <si>
    <t>odstranění křovin a stromů do průměru 100 mm 
doprava dřevin bez ohledu na vzdálenost 
spálení na hromadách nebo štěpkování 
výkres D.1.1.2a</t>
  </si>
  <si>
    <t>ODSTRANĚNÍ STÁV. ŽIVÉHO PLOTU: 
celková plocha:32=32,000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</si>
  <si>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</si>
  <si>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</si>
  <si>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</si>
  <si>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odkup dřevní hmoty zhotovitelem 
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 
výkres D.1.1.2a</t>
  </si>
  <si>
    <t>STÁVAJÍCÍ STROMY: 
celkový počet:15=15,000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</si>
  <si>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</si>
  <si>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184A1</t>
  </si>
  <si>
    <t>VYSAZOVÁNÍ KEŘŮ S BALEM VČETNĚ VÝKOPU JAMKY</t>
  </si>
  <si>
    <t>včetně specifikace keře, 
Položka vysazování keřů zahrnuje dodávku projektem předepsaných keřů, hloubení jamek (min. rozměry pro keře 30/30/30cm) s event. výměnou půdy, s hnojením anorganickým hnojivem a přídavkem organického hnojiva dle PD, zálivku, a pod. 
položka zahrnuje veškerý materiál, výrobky a polotovary, včetně mimostaveništní a vnitrostaveništní dopravy (rovněž přesuny), včetně naložení a složení, případně s uložením 
výkres D.1.1.2a</t>
  </si>
  <si>
    <t>VÝSADBA KEŘOVÉHO PÁSU: 
celkový počet:43=43,000 [A]</t>
  </si>
  <si>
    <t>Položka vysazování keřů zahrnuje dodávku projektem předepsaných keřů, hloubení jamek (min. rozměry pro keře 30/30/30cm) s event. výměnou půdy, s hnojením anorganickým hnojivem a přídavkem organického hnojiva dle PD, zálivku, a pod.  
položka zahrnuje veškerý materiál, výrobky a polotovary, včetně mimostaveništní a vnitrostaveništní dopravy (rovněž přesuny), včetně naložení a složení, případně s uložením</t>
  </si>
  <si>
    <t>184B13</t>
  </si>
  <si>
    <t>VYSAZOVÁNÍ STROMŮ S BALEM OBVOD KMENE DO 12CM, PODCHOZÍ VÝŠ MIN 2,2M</t>
  </si>
  <si>
    <t>včetně specifikace stromu 
výkres D.1.1.2a</t>
  </si>
  <si>
    <t>VÝSADBA STROMŮ: 
celkový počet:7=7,000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</si>
  <si>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</si>
  <si>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90219-2</t>
  </si>
  <si>
    <t>D.1.3.1 PŘELOŽKA KANALIZACE A VODOVODU</t>
  </si>
  <si>
    <t>000001</t>
  </si>
  <si>
    <t>90219-3</t>
  </si>
  <si>
    <t>D.1.4.1 VEŘEJNÉ OSVĚTLENÍ</t>
  </si>
  <si>
    <t>90219-4</t>
  </si>
  <si>
    <t>D.1.4.2 PŘELOŽKA SDĚLOVACÍCH VEDENÍ</t>
  </si>
  <si>
    <t>90219-5</t>
  </si>
  <si>
    <t>D.1.5 PŘELOŽKA PLYNOVODU</t>
  </si>
  <si>
    <t>90219x-5</t>
  </si>
  <si>
    <t>D.1.5  Přeložka plynovodu - NOVÉ</t>
  </si>
  <si>
    <t>119001402</t>
  </si>
  <si>
    <t>Dočasné zajištění potrubí ocelového nebo litinového DN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</si>
  <si>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</si>
  <si>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>119001422</t>
  </si>
  <si>
    <t>Dočasné zajištění kabelů a kabelových tratí z 6 volně ložených kabelů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</si>
  <si>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</si>
  <si>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132301101</t>
  </si>
  <si>
    <t>Hloubení rýh š do 600 mm v hornině tř. 4 objemu do 100 m3</t>
  </si>
  <si>
    <t>Hloubení zapažených i nezapažených rýh šířky do 600 mm s urovnáním dna do předepsaného profilu a spádu v hornině tř. 4 do 100 m3</t>
  </si>
  <si>
    <t>40*(1.3-0.57)*0.5=14,600 [A] 
114*(1.4-0.57)*0.5=47,310 [B] 
15*(1.3-0.57)*0.5=5,475 [C] 
39*(1.4-0.57)*0.5=16,185 [D] 
10*(1.4-0.1)*0.5=6,500 [E] 
1.5*(1.3-0.1)*0.5=0,900 [F] 
2*(1.3-0.57)*0.5=0,730 [G] 
0.5*(1.3-0.57)*0.5=0,183 [H] 
1*(1.3-0.57)*0.5=0,365 [I] 
3*0.9*0.5=1,350 [J] 
Celkem: A+B+C+D+E+F+G+H+I+J=93,598 [K]</t>
  </si>
  <si>
    <t>132301109</t>
  </si>
  <si>
    <t>Příplatek za lepivost k hloubení rýh š do 600 mm v hornině tř. 4</t>
  </si>
  <si>
    <t>Hloubení zapažených i nezapažených rýh šířky do 600 mm s urovnáním dna do předepsaného profilu a spádu v hornině tř. 4 Příplatek k cenám za lepivost horniny tř. 4</t>
  </si>
  <si>
    <t>133301101</t>
  </si>
  <si>
    <t>Hloubení šachet v hornině tř. 4 objemu do 100 m3 - jáma napojení a odpojení stávajícího STL plynovodu DN 200, PE D 90</t>
  </si>
  <si>
    <t>Hloubení zapažených i nezapažených šachet s případným nutným přemístěním výkopku ve výkopišti v hornině tř. 4 do 100 m3</t>
  </si>
  <si>
    <t>1.5*1.5*(1.5-0.57)=2,093 [A] 
1.5*1.5*(1.5-0.1)=3,150 [B] 
Celkem: A+B=5,243 [C]</t>
  </si>
  <si>
    <t>133301101-1</t>
  </si>
  <si>
    <t>Hloubení šachet v hornině tř. 4 objemu do 100 m3 - jáma přepojení vyprojektovaného STL plynovodu PE D 63 a stávajících STL plynovodních přípojek PE D 32, PE D 5</t>
  </si>
  <si>
    <t>1.5*1.5*(1.5-0.57)=2,093 [A] 
1.5*1.5*(1.5-0.57)=2,093 [B] 
1.5*1.5*(1.5-0.1)=3,150 [C] 
1.5*1.5*1.2=2,700 [D] 
Celkem: A+B+C+D=10,036 [E]</t>
  </si>
  <si>
    <t>133301101-2</t>
  </si>
  <si>
    <t>Hloubení šachet v hornině tř. 4 objemu do 100 m3 - jáma pro balónování</t>
  </si>
  <si>
    <t>1.5*2.0*(1.5-0.57)=2,790 [A]</t>
  </si>
  <si>
    <t>133301109</t>
  </si>
  <si>
    <t>Příplatek za lepivost u hloubení šachet v hornině tř. 4</t>
  </si>
  <si>
    <t>Hloubení zapažených i nezapažených šachet s případným nutným přemístěním výkopku ve výkopišti v hornině tř. 4 Příplatek k cenám za lepivost horniny tř. 4</t>
  </si>
  <si>
    <t>161101101</t>
  </si>
  <si>
    <t>Svislé přemístění výkopku z horniny tř. 1 až 4 hl výkopu do 2,5 m</t>
  </si>
  <si>
    <t>Svislé přemístění výkopku bez naložení do dopravní nádoby avšak s vyprázdněním dopravní nádoby na hromadu nebo do dopravního prostředku z horniny tř. 1 až 4, při hloubce výkopu přes 1 do 2,5 m</t>
  </si>
  <si>
    <t>93.598+5.243+10.035+2.79=111,666 [A]</t>
  </si>
  <si>
    <t>162601102</t>
  </si>
  <si>
    <t>Vodorovné přemístění do 5000 m výkopku z horniny tř. 1 až 4</t>
  </si>
  <si>
    <t>Vodorovné přemístění výkopku po suchu na obvyklém dopravním prostředku, bez naložení výkopku, avšak se složením bez rozhrnutí z horniny tř. 1 až 4 na vzdálenost přes 4 000 do 5 000 m</t>
  </si>
  <si>
    <t>167101101</t>
  </si>
  <si>
    <t>Nakládání výkopku z hornin tř. 1 až 4 do 100 m3</t>
  </si>
  <si>
    <t>Nakládání, skládání a překládání neulehlého výkopku nebo sypaniny nakládání, množství do 100 m3, z hornin tř. 1 až 4</t>
  </si>
  <si>
    <t>171201201</t>
  </si>
  <si>
    <t>Uložení sypaniny na skládky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</si>
  <si>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</si>
  <si>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</si>
  <si>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</t>
  </si>
  <si>
    <t>111.666-44.8=66,866 [A]</t>
  </si>
  <si>
    <t>R1</t>
  </si>
  <si>
    <t>Odstranění stávajícího STL plynovodu DN 200 - včetně výkopů  s dosypáním rýhy štěrkodrtí, odvoz přebytečné zeminy - tř. zeminy č. I.-II.</t>
  </si>
  <si>
    <t>Vykopávka v uzavřených prostorách s naložením výkopku na dopravní prostředek v hornině tř. 1 až 4</t>
  </si>
  <si>
    <t>R2</t>
  </si>
  <si>
    <t>Odstranění stávajících STL plynovodních přípojek PE D 32, PE D 50, DN 25 - včetně výkopů  s dosypáním rýhy štěrkodrtí, odvoz přebytečné zeminy - tř. zeminy č.</t>
  </si>
  <si>
    <t>R3</t>
  </si>
  <si>
    <t>Poplatek za uložení zeminy na skládce (skládkovné) - skládka Dolní Branná</t>
  </si>
  <si>
    <t>23-M</t>
  </si>
  <si>
    <t>Montáže potrubí</t>
  </si>
  <si>
    <t>230024101</t>
  </si>
  <si>
    <t>Montáž trubní díly přivařovací tř.11-13 do 50 kg D 219 mm tl 6,3 mm</t>
  </si>
  <si>
    <t>Montáž trubních dílů přivařovacích hmotnosti přes 10 do 50 kg tř. 11 až 13 D 219 mm, tl. 6,3 mm</t>
  </si>
  <si>
    <t>230180010</t>
  </si>
  <si>
    <t>Montáž potrubí plastická hmota trouby PE, PP D 32 mm, tl 3,0 mm</t>
  </si>
  <si>
    <t>Montáž trub PE, PP D 32, tl. 2,9 mm</t>
  </si>
  <si>
    <t>230180018</t>
  </si>
  <si>
    <t>Montáž potrubí plastická hmota trouby PE, PP D 50 mm, tl 4,6 mm</t>
  </si>
  <si>
    <t>Montáž trub PE, PP D 50, tl. 4,5 mm</t>
  </si>
  <si>
    <t>230180022</t>
  </si>
  <si>
    <t>Montáž potrubí plastická hmota trouby PE, PP D 63 mm, tl 5,8 mm</t>
  </si>
  <si>
    <t>Montáž trub PE, PP D 63, tl. 5,7 mm</t>
  </si>
  <si>
    <t>230180040</t>
  </si>
  <si>
    <t>Montáž potrubí plastická hmota trouby PE, PP D 160 mm, tl 9,1 mm</t>
  </si>
  <si>
    <t>Montáž trub PE, PP D 160, tl. 9,1 mm</t>
  </si>
  <si>
    <t>230180043</t>
  </si>
  <si>
    <t>Montáž potrubí plastická hmota trouby PE, PP D 225 mm, tl 12,8 mm - ochranná trubka - včetně utěsnění čel potrubí</t>
  </si>
  <si>
    <t>Montáž trub PE, PP D 225, tl. 12,8 mm</t>
  </si>
  <si>
    <t>230180066</t>
  </si>
  <si>
    <t>Montáž trubní díly plastická hmota PE, PP DN 32</t>
  </si>
  <si>
    <t>Montáž trubních dílů PE, PP DN 32</t>
  </si>
  <si>
    <t>230180068</t>
  </si>
  <si>
    <t>Montáž trubní díly plastická hmota PE, PP DN 50</t>
  </si>
  <si>
    <t>Montáž trubních dílů PE, PP DN 50</t>
  </si>
  <si>
    <t>230180069</t>
  </si>
  <si>
    <t>Montáž trubní díly plastická hmota PE, PP DN 63</t>
  </si>
  <si>
    <t>Montáž trubních dílů PE, PP DN 63</t>
  </si>
  <si>
    <t>230180073</t>
  </si>
  <si>
    <t>Montáž trubní díly plastická hmota PE, PP D 110 mm, tl 10,0 mm</t>
  </si>
  <si>
    <t>Montáž trubních dílů PE, PP D 110, tl. 10,0 mm</t>
  </si>
  <si>
    <t>230180078</t>
  </si>
  <si>
    <t>Montáž trubní díly plastická hmota PE, PP D 160 mm, tl 9,1 mm</t>
  </si>
  <si>
    <t>Montáž trubních dílů PE, PP D 160, tl. 9,1 mm</t>
  </si>
  <si>
    <t>230180082</t>
  </si>
  <si>
    <t>Montáž trubní díly plastická hmota PE, PP D 225 mm, tl 20,5 mm</t>
  </si>
  <si>
    <t>Montáž trubních dílů PE, PP D 225, tl. 20,5 mm</t>
  </si>
  <si>
    <t>230200155</t>
  </si>
  <si>
    <t>Přepojení stávající STL plynovodní přípojky PE D 32, PE D 50, DN 25 - včetně propojení signalizačního  vodiče</t>
  </si>
  <si>
    <t>SOUB</t>
  </si>
  <si>
    <t>Dodatečné osazení trubních dílů přivařovacích DN 50</t>
  </si>
  <si>
    <t>230200156</t>
  </si>
  <si>
    <t>Přepojení vyprojektovaného STL plynovodu PE D 63 - včetně propojení signalizačního  vodiče  - pomocí stlačovacího zařízení s obtokem D 32</t>
  </si>
  <si>
    <t>230200157</t>
  </si>
  <si>
    <t>Propojení na stávající STL plynovod PE D 90 - včetně propojení signalizačního  vodiče  - pomocí stlačovacího zařízení s obtokem D 63</t>
  </si>
  <si>
    <t>Dodatečné osazení trubních dílů přivařovacích DN 80</t>
  </si>
  <si>
    <t>230200161</t>
  </si>
  <si>
    <t>Propojení na stávající STL plynovod DN 200 - včetně vyvedení signalizačních  vodičů do poklopu z PE a ocelového potrubí  - pomocí balonovací soupravy se dvěma</t>
  </si>
  <si>
    <t>Dodatečné osazení trubních dílů přivařovacích DN 200</t>
  </si>
  <si>
    <t>230230016</t>
  </si>
  <si>
    <t>Hlavní tlaková zkouška vzduchem 0,6 MPa do D 63</t>
  </si>
  <si>
    <t>Tlakové zkoušky hlavní vzduchem 0,6 MPa DN 50</t>
  </si>
  <si>
    <t>230230020</t>
  </si>
  <si>
    <t>Hlavní tlaková zkouška vzduchem 0,6 MPa D 160</t>
  </si>
  <si>
    <t>Tlakové zkoušky hlavní vzduchem 0,6 MPa DN 150</t>
  </si>
  <si>
    <t>230230030</t>
  </si>
  <si>
    <t>Příprava na hlavní tlakovou zkoušku</t>
  </si>
  <si>
    <t>Tlakové zkoušky hlavní vzduchem 0,6 MPa DN 700</t>
  </si>
  <si>
    <t>230230076</t>
  </si>
  <si>
    <t>čištění potrubí stlačeným vzduchem a pryžovým ježkem</t>
  </si>
  <si>
    <t>Čištění potrubí DN 200</t>
  </si>
  <si>
    <t>286139040</t>
  </si>
  <si>
    <t>potrubí plynovodní PE 100 SDR 17,6-0,4 MPa tyče 6,12 m, 160 x 9,1 mm</t>
  </si>
  <si>
    <t>trubky z polyetylénu plynovodní systém PE PE 100 (ČSN 64 3042) SDR 17,6 - 0,1MPa návin 100 m, tyče 6 a 12 m 160 x 9,1 mm  tyče</t>
  </si>
  <si>
    <t>286139060</t>
  </si>
  <si>
    <t>potrubí plynovodní PE 100 SDR 17,6-0,4 MPa tyče 6,12 m, 225 x 12,8 mm - ochranná trubka</t>
  </si>
  <si>
    <t>trubky z polyetylénu plynovodní systém PE PE 100 (ČSN 64 3042) SDR 17,6 - 0,1MPa návin 100 m, tyče 6 a 12 m 225 x 12,8 mm  tyče</t>
  </si>
  <si>
    <t>286139110</t>
  </si>
  <si>
    <t>potrubí plynovodní PE 100 SDR 11,6-0,4 MPa , návin 100 m, tyče 6m,   32 x 3,0 mm</t>
  </si>
  <si>
    <t>286139130</t>
  </si>
  <si>
    <t>potrubí plynovodní PE 100 SDR 11,6-0,4 MPa, návin 100 m, tyče 6m,  50 x 4,6 mm</t>
  </si>
  <si>
    <t>trubky z polyetylénu plynovodní systém PE PE 100 (ČSN 64 3042) SDR 11 - 0,4MPa návin 100 m, tyče 6 50 x 4,6 mm   návin + tyče</t>
  </si>
  <si>
    <t>286139140</t>
  </si>
  <si>
    <t>potrubí plynovodní PE 100 SDR 11,6-0,4 MPa , návin 100 m, tyče 6m,  63 x 5,8 mm</t>
  </si>
  <si>
    <t>trubky z polyetylénu plynovodní systém PE PE 100 (ČSN 64 3042) SDR 11 - 0,4MPa návin 100 m, tyče 6 63 x 5,8 mm   návin + tyče</t>
  </si>
  <si>
    <t>286530140</t>
  </si>
  <si>
    <t>elektrotvarovka - spojka PE D 32</t>
  </si>
  <si>
    <t>prvky kompletační z polyetylénu pro trubky elektrotvarovky PE ke svařování s potrubím PE PE100, SDR 11,  voda PN 16, plyn PN 10 elektrospojky typ LU d 32 mm</t>
  </si>
  <si>
    <t>286530180</t>
  </si>
  <si>
    <t>elektrotvarovka - spojka PE D 50</t>
  </si>
  <si>
    <t>prvky kompletační z polyetylénu pro trubky elektrotvarovky PE ke svařování s potrubím PE PE100, SDR 11,  voda PN 16, plyn PN 10 elektrospojky typ LU d 50 mm</t>
  </si>
  <si>
    <t>286530200</t>
  </si>
  <si>
    <t>elektrotvarovka - spojka PE D 63</t>
  </si>
  <si>
    <t>prvky kompletační z polyetylénu pro trubky elektrotvarovky PE ke svařování s potrubím PE PE100, SDR 11,  voda PN 16, plyn PN 10 elektrospojky typ LU d 63 mm</t>
  </si>
  <si>
    <t>286530270</t>
  </si>
  <si>
    <t>elektrotvarovka - spojka PE D 160</t>
  </si>
  <si>
    <t>prvky kompletační z polyetylénu pro trubky elektrotvarovky PE ke svařování s potrubím PE PE100, SDR 11,  voda PN 16, plyn PN 10 elektrospojky typ LU d 110 mm</t>
  </si>
  <si>
    <t>286530602</t>
  </si>
  <si>
    <t>elektrotvarovka - koleno PE D 160 - 11°</t>
  </si>
  <si>
    <t>prvky kompletační z polyetylénu pro trubky elektrotvarovky PE ke svařování s potrubím PE PE100, SDR 11,  voda PN 16, plyn PN 10 elektrokolena 90° , typ LU PE100, SDR 11,  voda PN 16, plyn PN 10 včetně uchycení pomocí šroubů d 90 mm SDR 11-17/17,6</t>
  </si>
  <si>
    <t>286530603</t>
  </si>
  <si>
    <t>elektrotvarovka - koleno PE D 160 - 30°</t>
  </si>
  <si>
    <t>286530604</t>
  </si>
  <si>
    <t>elektrotvarovka - koleno PE D 160 - 45°</t>
  </si>
  <si>
    <t>28653100</t>
  </si>
  <si>
    <t>elektrotvarovka - přechodka PE - ocel zemní D 32/DN 25</t>
  </si>
  <si>
    <t>prvky kompletační z polyetylénu pro trubky elektrotvarovky PE ke svařování s potrubím PE PE100, SDR 11,  voda PN 16, plyn PN 10 elektrokolena 90° , přechodové PE-mosaz,  typ LU PE100, SDR 11,  voda PN 16, plyn PN 10 vnější závit kit 63-2"</t>
  </si>
  <si>
    <t>286R</t>
  </si>
  <si>
    <t>elektrotvarovka - redukce PE D 110/D 90</t>
  </si>
  <si>
    <t>286R1</t>
  </si>
  <si>
    <t>elektrotvarovka - redukce PE D 160/D 110</t>
  </si>
  <si>
    <t>prvky kompletační z polyetylénu pro trubky elektrotvarovky PE ke svařování s potrubím PE PE100, SDR 11,  voda PN 16, plyn PN 10 elektrospojky typ LU d 20 mm</t>
  </si>
  <si>
    <t>286R2</t>
  </si>
  <si>
    <t>Firma: DiK Janák s.r.o., Trutnov</t>
  </si>
  <si>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</si>
  <si>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</si>
  <si>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</si>
  <si>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</si>
  <si>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</si>
  <si>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</si>
  <si>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</si>
  <si>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</si>
  <si>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</si>
  <si>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</si>
  <si>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</si>
  <si>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</si>
  <si>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</si>
  <si>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90219x   036/18</t>
  </si>
  <si>
    <t>VRCHLABÍ, UL. U NEMOCNICE - REKONSTRUKCE KOMUNIKACE</t>
  </si>
  <si>
    <t>O</t>
  </si>
  <si>
    <t>Rozpočet:</t>
  </si>
  <si>
    <t>0,00</t>
  </si>
  <si>
    <t>15,00</t>
  </si>
  <si>
    <t>21,00</t>
  </si>
  <si>
    <t>3</t>
  </si>
  <si>
    <t>2</t>
  </si>
  <si>
    <t>90219-0</t>
  </si>
  <si>
    <t>VŠEOBECNÉ A PŘEDBĚŽNÉ POLOŽKY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</si>
  <si>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</si>
  <si>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</si>
  <si>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</si>
  <si>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</si>
  <si>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</si>
  <si>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</si>
  <si>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</si>
  <si>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</si>
  <si>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</si>
  <si>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</si>
  <si>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</si>
  <si>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</si>
  <si>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</si>
  <si>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</si>
  <si>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</si>
  <si>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</si>
  <si>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</si>
  <si>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</si>
  <si>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</si>
  <si>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</si>
  <si>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014109</t>
  </si>
  <si>
    <t/>
  </si>
  <si>
    <t>POPLATKY - NÁHRADY</t>
  </si>
  <si>
    <t>KČ</t>
  </si>
  <si>
    <t>PP</t>
  </si>
  <si>
    <t>dočasné zábory manipulačních pruhů, skládek ornice atd.</t>
  </si>
  <si>
    <t>VV</t>
  </si>
  <si>
    <t>TS</t>
  </si>
  <si>
    <t>02620</t>
  </si>
  <si>
    <t>ZKOUŠENÍ KONSTRUKCÍ A PRACÍ NEZÁVISLOU ZKUŠEBNOU</t>
  </si>
  <si>
    <t>Provedení zkoušek nad rámec smluvních KZP (zajištění všech potřebných testů pro zjištění kvality zemin náspů, výkopů, tak i pro určení množství vápna pro jejich úpravu), včetně dalších zkoušek požadovaných objednatelem. Nezahrnují náklady na povinné průkazní zkoušky</t>
  </si>
  <si>
    <t>zahrnuje veškeré náklady spojené s objednatelem požadovanými zkouškami</t>
  </si>
  <si>
    <t>02742</t>
  </si>
  <si>
    <t>R</t>
  </si>
  <si>
    <t>PROVIZORNÍ OCELOVÉ LÁVKY A PŘEJEZDY</t>
  </si>
  <si>
    <t>včetně dodávky, montáže a demontáže</t>
  </si>
  <si>
    <t>zahrnuje veškeré náklady spojené s objednatelem požadovanými zařízeními</t>
  </si>
  <si>
    <t>02910</t>
  </si>
  <si>
    <t>OSTATNÍ POŽADAVKY - ZEMĚMĚŘIČSKÁ MĚŘENÍ</t>
  </si>
  <si>
    <t>ZAMĚŘENÍ SKUTEČNÉHO PROVEDENÍ DÍLA ke kolaudaci stavby</t>
  </si>
  <si>
    <t>zahrnuje veškeré náklady spojené s objednatelem požadovanými pracemi</t>
  </si>
  <si>
    <t>02911</t>
  </si>
  <si>
    <t>OSTATNÍ POŽADAVKY - GEODETICKÉ ZAMĚŘENÍ</t>
  </si>
  <si>
    <t>GEOMETRICKÝ ODDĚLOVACÍ PLÁN pro majetkové vypořádání vlastnických vztahů (12 x tiskem)</t>
  </si>
  <si>
    <t>02940</t>
  </si>
  <si>
    <t>OSTATNÍ POŽADAVKY - VYPRACOVÁNÍ DOKUMENTACE</t>
  </si>
  <si>
    <t>SKUTEČNÉHO PROVEDENÍ STAVBY ve 3 vyhotoveních</t>
  </si>
  <si>
    <t>7</t>
  </si>
  <si>
    <t>02945</t>
  </si>
  <si>
    <t>FOTODOKUMENTACE</t>
  </si>
  <si>
    <t>1 x měsíčně sada barevných fotografií v tištěné i elektronické formě  
3 x závěrečná fotodokumentace v albu s popisem v tištěné i elektronické formě</t>
  </si>
  <si>
    <t>8</t>
  </si>
  <si>
    <t>02949</t>
  </si>
  <si>
    <t>OSTATNÍ POŽADAVKY - VYPRACOVÁNÍ REALIZAČNÍ DOKUMENTACE</t>
  </si>
  <si>
    <t>REALIZAČNÍ DOKUMENTACE STAVBY</t>
  </si>
  <si>
    <t>03720</t>
  </si>
  <si>
    <t>POMOC PRÁCE ZAJIŠŤ NEBO ZŘÍZ REGULACI A OCHRANU DOPRAVY - DIO</t>
  </si>
  <si>
    <t>Úhrnná částka musí obsahovat veškeré náklady na dočasné úpravy a regulaci dopravy (i pěší) na staveništi a nezbytné značení a opatření vyplývající z požadavků BOZP na staveništi (včetně pevných zábran). Zahrnuje náklady na veškeré dočasné svislé resp. vodorovné dopravní značení vč. jeho odstranění. Případné vícenáklady z důvodu ztížení stavby částečným, či plným provozem, které nejsou obsahem této položky, budou zahrnuty do jednotlivých cen položek stavby a nemohou být důvodem pro pozdější zvyšování nákladů stavby 
Pevná cena 
výkres D.1.1.2g-2</t>
  </si>
  <si>
    <t>zahrnuje objednatelem povolené náklady na požadovaná zařízení zhotovitele</t>
  </si>
  <si>
    <t>03730</t>
  </si>
  <si>
    <t>POMOC PRÁCE ZAJIŠŤ NEBO ZŘÍZ OCHRANU INŽENÝRSKÝCH SÍTÍ</t>
  </si>
  <si>
    <t>zajištění všech stáv. inž. sítí při realizaci stavby</t>
  </si>
  <si>
    <t>Objekt:</t>
  </si>
  <si>
    <t>90219-1</t>
  </si>
  <si>
    <t>D.1.1 VOZOVKA A CHODNÍKY</t>
  </si>
  <si>
    <t>O1</t>
  </si>
  <si>
    <t>90219-1-1</t>
  </si>
  <si>
    <t>Vozovka a chodníky</t>
  </si>
  <si>
    <t>014111</t>
  </si>
  <si>
    <t>POPLATKY ZA SKLÁDKU TYP S-IO (INERTNÍ ODPAD)</t>
  </si>
  <si>
    <t>M3</t>
  </si>
  <si>
    <t>nestmelený materiál, zemina, ornice</t>
  </si>
  <si>
    <t>pol. č. 11332:13=13,000 [A] 
pol. č. 11343:2024*0,35+11*0,2=710,600 [B] 
pol. č. 11345:3*0,3=0,900 [C] 
pol. č. 11347:15*0,2=3,000 [D] 
pol. č. 11348:325*0,25=81,250 [E] 
pol. č. 12110b:129,6=129,600 [F] 
pol. č. 12373:636,1=636,100 [G] 
pol. č. 12980:1*0,2=0,200 [H] 
pol. č. 13173:19,2=19,200 [I] 
pol. č. 13273:110,1=110,100 [J] 
Celkem: A+B+C+D+E+F+G+H+I+J=1 703,950 [K]</t>
  </si>
  <si>
    <t>zahrnuje veškeré poplatky provozovateli skládky související s uložením odpadu na skládce.</t>
  </si>
  <si>
    <t>014121</t>
  </si>
  <si>
    <t>POPLATKY ZA SKLÁDKU TYP S-OO (OSTATNÍ ODPAD)</t>
  </si>
  <si>
    <t>obrubníky, dlažba, beton, dlažební kostky, potrubí</t>
  </si>
  <si>
    <t>pol. č. 11345:3*0,2=0,600 [A] 
pol. č. 11347:15*0,1=1,500 [B] 
pol. č. 11348:325*0,05=16,250 [C] 
pol .č. 11351:175*0,08=14,000 [D] 
pol. č. 11352:260*0,12=31,200 [E] 
pol. č. 11354:5*0,12=0,600 [F] 
pol. č. 11356:20*0,25*0,2=1,000 [G] 
pol. č. 915402:7*0,25*0,2=0,350 [H] 
pol. č. 96615:12,9=12,900 [I] 
pol. č. 96687:6*0,5=3,000 [J] 
pol. č. 969233:20*0,05=1,000 [K] 
Celkem: A+B+C+D+E+F+G+H+I+J+K=82,400 [L]</t>
  </si>
  <si>
    <t>014131</t>
  </si>
  <si>
    <t>POPLATKY ZA SKLÁDKU TYP S-NO (NEBEZPEČNÝ ODPAD)</t>
  </si>
  <si>
    <t>asfaltový materiál</t>
  </si>
  <si>
    <t>pol. č. 11343:2024*0,15+11*0,1=304,700 [A]</t>
  </si>
  <si>
    <t>Zemní práce</t>
  </si>
  <si>
    <t>11332</t>
  </si>
  <si>
    <t>ODSTRANĚNÍ PODKLADŮ ZPEVNĚNÝCH PLOCH Z KAMENIVA NESTMELENÉHO</t>
  </si>
  <si>
    <t>s odvozem na skládku zhotovitele 
výkres D.1.1.2a</t>
  </si>
  <si>
    <t>STÁVAJÍCÍ ZPEVNĚNÉ PLOCHY: 
celková plocha x tloušťka:65*0,2=13,000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</si>
  <si>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</si>
  <si>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</t>
  </si>
  <si>
    <t>ODSTRAN KRYTU ZPEVNĚNÝCH PLOCH S ASFALT POJIVEM VČET PODKLADU</t>
  </si>
  <si>
    <t>STÁVAJÍCÍ VOZOVKA: 
celková plocha x tloušťka:2024*0,5=1 012,000 [A] 
STÁVAJÍCÍ CHODNÍKY: 
celková plocha x tloušťka:11*0,3=3,300 [B] 
Celkem: A+B=1 015,300 [C]</t>
  </si>
  <si>
    <t>11345</t>
  </si>
  <si>
    <t>ODSTRAN KRYTU ZPEVNĚNÝCH PLOCH Z BETONU VČET PODKLADU</t>
  </si>
  <si>
    <t>STÁVAJÍCÍ PLOCHA: 
celková plocha x tloušťka:3*0,5=1,500 [A]</t>
  </si>
  <si>
    <t>11347</t>
  </si>
  <si>
    <t>ODSTRAN KRYTU ZPEVNĚNÝCH PLOCH Z DLAŽEB KOSTEK VČET PODKL</t>
  </si>
  <si>
    <t>STÁVAJÍCÍ VJEZDY A PLOCHY: 
celková plocha x tloušťka:15*0,3=4,500 [A]</t>
  </si>
  <si>
    <t>11348</t>
  </si>
  <si>
    <t>ODSTRANĚNÍ KRYTU ZPEVNĚNÝCH PLOCH Z DLAŽDIC VČETNĚ PODKLADU</t>
  </si>
  <si>
    <t>STÁVAJÍCÍ CHODNÍKY: 
celková plocha x tloušťka:325*0,3=97,500 [A]</t>
  </si>
  <si>
    <t>11351</t>
  </si>
  <si>
    <t>ODSTRANĚNÍ ZÁHONOVÝCH OBRUBNÍKŮ</t>
  </si>
  <si>
    <t>M</t>
  </si>
  <si>
    <t>STÁVAJÍCÍ OBRUBNÍKY: 
celková délka:175=175,000 [A]</t>
  </si>
  <si>
    <t>11352</t>
  </si>
  <si>
    <t>ODSTRANĚNÍ SILNIČNÍCH OBRUBNÍKŮ BETONOVÝCH</t>
  </si>
  <si>
    <t>STÁVAJÍCÍ OBRUBNÍKY: 
celková délka:260=260,000 [A]</t>
  </si>
  <si>
    <t>11</t>
  </si>
  <si>
    <t>11354</t>
  </si>
  <si>
    <t>elektrotvarovka - navrtávka PE D 160/D 32</t>
  </si>
  <si>
    <t>286R3</t>
  </si>
  <si>
    <t>elektrotvarovka - navrtávka PE D 160/D 50</t>
  </si>
  <si>
    <t>286R4</t>
  </si>
  <si>
    <t>elektrotvarovka - navrtávka PE D 160/D 63</t>
  </si>
  <si>
    <t>286R5</t>
  </si>
  <si>
    <t>elektrotvarovka - redukce PE D 225/D 160</t>
  </si>
  <si>
    <t>286R6</t>
  </si>
  <si>
    <t>manžety pro utěsnění konců chráničky - dn 225</t>
  </si>
  <si>
    <t>elektrotvarovka - přechodka PE - ocel zemní D 225/DN 200</t>
  </si>
  <si>
    <t>319R</t>
  </si>
  <si>
    <t>Tvarovka - přesuvka SCHUCK SMU PN 16 DN 200 + izolace SERVIWRAP</t>
  </si>
  <si>
    <t>součásti fitinkových šroubení, kovové z temperované litiny zinkované konzervované voskem AZNP (mikrocer) nátrubky jednoznačné s vnitřními závity č.270 ČSN 13 8235 DN 4"</t>
  </si>
  <si>
    <t>R01</t>
  </si>
  <si>
    <t>Odpojení stávajícího STL plynovodu DN 200</t>
  </si>
  <si>
    <t>Dodatečné osazení trubních dílů přivařovacích DN 700</t>
  </si>
  <si>
    <t>R02</t>
  </si>
  <si>
    <t>Odpojení stávajícího STL plynovodu PE D 90</t>
  </si>
  <si>
    <t>R03</t>
  </si>
  <si>
    <t>Odpojení stávajícího STL plynovodu PE D 63</t>
  </si>
  <si>
    <t>R04</t>
  </si>
  <si>
    <t>Odpojení stávající STL plynovodní přípojky PE D 32</t>
  </si>
  <si>
    <t>R05</t>
  </si>
  <si>
    <t>Odpojení stávající STL plynovodní přípojky PE D 50</t>
  </si>
  <si>
    <t>R06</t>
  </si>
  <si>
    <t>Odpojení stávající STL plynovodní přípojky DN 25</t>
  </si>
  <si>
    <t>R07</t>
  </si>
  <si>
    <t>Signalizační vodič včetně upevnění CYY 2,5</t>
  </si>
  <si>
    <t>R08</t>
  </si>
  <si>
    <t>Výstražná fólie perforovaná - žlutá š. 300 mm</t>
  </si>
  <si>
    <t>R09</t>
  </si>
  <si>
    <t>Kontrolní vývod signalizačního vodiče včetně poklopu a ochranné trubky vodiče</t>
  </si>
  <si>
    <t>R-1</t>
  </si>
  <si>
    <t>Geodetické zaměření skutečného provedení</t>
  </si>
  <si>
    <t>R10</t>
  </si>
  <si>
    <t>Orientační tabulka včetně osazení</t>
  </si>
  <si>
    <t>R-2</t>
  </si>
  <si>
    <t>Dozor GasNet při propojení STL plynovodu</t>
  </si>
  <si>
    <t>451573111</t>
  </si>
  <si>
    <t>Lože pod potrubí otevřený výkop z písku</t>
  </si>
  <si>
    <t>Lože pod potrubí, stoky a drobné objekty v otevřeném výkopu z písku a štěrkopísku do 63 mm</t>
  </si>
  <si>
    <t>218*0.5*0.4=43,600 [A] 
8*0.5*0.3=1,200 [B] 
Celkem: A+B=44,800 [C]</t>
  </si>
  <si>
    <t>58-M</t>
  </si>
  <si>
    <t>Revize vyhrazených technických zařízení</t>
  </si>
  <si>
    <t>58-R</t>
  </si>
  <si>
    <t>Výchozí revize přeložky STL plynovodu a STL plynovodních přípojek</t>
  </si>
  <si>
    <t>Středotlaké plynovody kontrola plynovodu nadzemního, délky do 50 m</t>
  </si>
  <si>
    <t>99</t>
  </si>
  <si>
    <t>Přesun hmot</t>
  </si>
  <si>
    <t>998276101</t>
  </si>
  <si>
    <t>Přesun hmot pro trubní vedení z trub z plastických hmot otevřený výkop</t>
  </si>
  <si>
    <t>Přesun hmot pro trubní vedení hloubené (827 1.1, 827 1.9, 827 2.1, 827 2.9) z trub ostatních z plastických hmot nebo sklolaminátových vodovod nebo kanalizace včetně drobných objektů v otevřeném výkopu</t>
  </si>
  <si>
    <t>999</t>
  </si>
  <si>
    <t>Ostatní náklady</t>
  </si>
  <si>
    <t>Zařízení staveniště</t>
  </si>
  <si>
    <t>000002</t>
  </si>
  <si>
    <t>Mimostaveništní doprava</t>
  </si>
  <si>
    <t>000003</t>
  </si>
  <si>
    <t>Územní vlivy</t>
  </si>
  <si>
    <t>000004</t>
  </si>
  <si>
    <t>Ostatní-G.pl.+V.břem</t>
  </si>
  <si>
    <t xml:space="preserve">Položkový rozpočet </t>
  </si>
  <si>
    <t>#TypZaznamu#</t>
  </si>
  <si>
    <t>Stavba :</t>
  </si>
  <si>
    <t>Vrchlabí,ul.U Nemocnice-rekonstrukce komunikace-přeložka kanalizace a vodovodu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</si>
  <si>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</si>
  <si>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</si>
  <si>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</si>
  <si>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</si>
  <si>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</si>
  <si>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</si>
  <si>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</si>
  <si>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</si>
  <si>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</si>
  <si>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množství</t>
  </si>
  <si>
    <t>cena / MJ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</si>
  <si>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</si>
  <si>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</si>
  <si>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</si>
  <si>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</si>
  <si>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</si>
  <si>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</si>
  <si>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</si>
  <si>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</si>
  <si>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</si>
  <si>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</si>
  <si>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</si>
  <si>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</si>
  <si>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</si>
  <si>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</si>
  <si>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</si>
  <si>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119001401R00</t>
  </si>
  <si>
    <t>Dočasné zajištění potrubí do DN 200 mm</t>
  </si>
  <si>
    <t>m</t>
  </si>
  <si>
    <t>POL1_0</t>
  </si>
  <si>
    <t>souběh potrubí:1,8*3</t>
  </si>
  <si>
    <t>samostatný vodovod:0,9*6</t>
  </si>
  <si>
    <t>119001411R00</t>
  </si>
  <si>
    <t>Dočasné zajištění beton.a plast. potrubí do DN 200</t>
  </si>
  <si>
    <t>souběh potrubí:1,8*4</t>
  </si>
  <si>
    <t>samostatný vodovod:0,9*3</t>
  </si>
  <si>
    <t>119001421R00</t>
  </si>
  <si>
    <t>Dočasné zajištění kabelů - do počtu 3 kabelů</t>
  </si>
  <si>
    <t>souběh potrubí:1,8*8</t>
  </si>
  <si>
    <t>samostatný vodovod:0,9*8</t>
  </si>
  <si>
    <t>130001101R00</t>
  </si>
  <si>
    <t>Příplatek za ztížené hloubení v blízkosti vedení</t>
  </si>
  <si>
    <t>m3</t>
  </si>
  <si>
    <t>(10,8+9,9+21,6)*1*1,5</t>
  </si>
  <si>
    <t>132201212R00</t>
  </si>
  <si>
    <t>Hloubení rýh š.do 200 cm hor.3 do 1000m3,STROJNĚ</t>
  </si>
  <si>
    <t>40% z celkového objemu:</t>
  </si>
  <si>
    <t>kanalizace:</t>
  </si>
  <si>
    <t>ršst-rš1:55,2*1,2*(3,13-0,5+2,92-0,5)*0,5*0,4</t>
  </si>
  <si>
    <t>přípojka z čp.830:8*1,2*(3,07-0,5)*0,4</t>
  </si>
  <si>
    <t>rš1-rš2:(82,3-55,2)*1,2*(2,92-0,5+2,83-0,5)*0,5*0,4</t>
  </si>
  <si>
    <t>rš2-rš3:(101,6-82,3)*1,2*(2,83-0,5+2,65-0,5)*0,5*0,4</t>
  </si>
  <si>
    <t>rš3-zaústění areál nemocnice:7,5*1,2*(2,65-0,5)*0,4</t>
  </si>
  <si>
    <t>rš3-rš4:(158-101,6)*1,2*(2,65-0,5+2,14-0,5)*0,5*0,4</t>
  </si>
  <si>
    <t>rš4-přípojka z čp.51:5,6*1,2*(2,14-0,5)*0,4</t>
  </si>
  <si>
    <t>rozšíření výkopu u šachet:1,4*0,2*(2,92-0,5+2,83-0,5+2,65-0,5+2,14-0,5)*0,4</t>
  </si>
  <si>
    <t>prohloubení výkopu pro dna šachet:1,4*1,4*0,2*4*0,4</t>
  </si>
  <si>
    <t>vodovod v souběhu s kanalizací:158,6*0,6*1,2*0,4</t>
  </si>
  <si>
    <t>samostatný vodovod:</t>
  </si>
  <si>
    <t>řad u nemocnice:(213-158,6)*0,9*1,2*0,4</t>
  </si>
  <si>
    <t>přípojka pro čp.1150:9,5*0,9*1,2*0,4</t>
  </si>
  <si>
    <t>přípojka pro čp.1149:20,6*0,9*1,2*0,4</t>
  </si>
  <si>
    <t>přípojka pro trafostanici:1,5*0,9*1,2*0,4</t>
  </si>
  <si>
    <t>přípojka pro čp.603:1,5*0,9*1,2*0,4</t>
  </si>
  <si>
    <t>přípojka pro čp.52:4,3*0,9*1,2*0,4</t>
  </si>
  <si>
    <t>přípojka pro čp.584:3,8*0,9*1,2*0,4</t>
  </si>
  <si>
    <t>přípojka pro čp.51:3,7*0,9*1,2*0,4</t>
  </si>
  <si>
    <t>vodovodní přípojky nemocnice:22*0,9*1,2*0,4</t>
  </si>
  <si>
    <t>řad Fugnerova:34*0,9*1,2*0,4</t>
  </si>
  <si>
    <t>přípojka pro čp.732:8,8*0,9*1,2*0,4</t>
  </si>
  <si>
    <t>řad Dobrovského:6*0,9*1,2*0,4</t>
  </si>
  <si>
    <t>132201219R00</t>
  </si>
  <si>
    <t>Přípl.za lepivost,hloubení rýh 200cm,hor.3,STROJNĚ</t>
  </si>
  <si>
    <t>132301212R00</t>
  </si>
  <si>
    <t>Hloubení rýh š.do 200 cm hor.4 do 1000 m3, STROJNĚ</t>
  </si>
  <si>
    <t>132301219R00</t>
  </si>
  <si>
    <t>Přípl.za lepivost,hloubení rýh 200cm,hor.4,STROJNĚ</t>
  </si>
  <si>
    <t>132401211R00</t>
  </si>
  <si>
    <t>Hloubení rýh šířky do 200 cm v hor.5, STROJNĚ</t>
  </si>
  <si>
    <t>10% z celkového objemu:</t>
  </si>
  <si>
    <t>ršst-rš1:55,2*1,2*(3,13-0,5+2,92-0,5)*0,5*0,1</t>
  </si>
  <si>
    <t>přípojka z čp.830:8*(3,07-0,5)*0,1</t>
  </si>
  <si>
    <t>rš1-rš2:(82,3-55,2)*1,2*(2,92-0,5+2,83-0,5)*0,5*0,1</t>
  </si>
  <si>
    <t>rš2-rš3:(101,6-82,3)*1,2*(2,83-0,5+2,65-0,5)*0,5*0,1</t>
  </si>
  <si>
    <t>rš3-zaústění areál nemocnice:7,5*1,2*(2,65-0,5)*0,1</t>
  </si>
  <si>
    <t>rš3-rš4:(158-101,6)*1,2*(2,65-0,5+2,14-0,5)*0,5*0,1</t>
  </si>
  <si>
    <t>rš4-přípojka z čp.51:5,6*1,2*(2,14-0,5)*0,1</t>
  </si>
  <si>
    <t>rozšíření výkopu u šachet:1,4*0,2*(2,92-0,5+2,83-0,5+2,65-0,5+2,14-0,5)*0,1</t>
  </si>
  <si>
    <t>prohloubení výkopu pro dna šachet:1,4*1,4*0,2*4*0,1</t>
  </si>
  <si>
    <t>vodovod v souběhu s kanalizací:158,6*0,6*1,2*0,1</t>
  </si>
  <si>
    <t>řad u nemocnice:(213-158,6)*0,9*1,2*0,1</t>
  </si>
  <si>
    <t>přípojka pro čp.1150:9,5*0,9*1,2*0,1</t>
  </si>
  <si>
    <t>přípojka pro čp.1149:20,6*0,9*1,2*0,1</t>
  </si>
  <si>
    <t>přípojka pro trafostanici:1,5*0,9*1,2*0,1</t>
  </si>
  <si>
    <t>přípojka pro čp.603:1,5*0,9*1,2*0,1</t>
  </si>
  <si>
    <t>přípojka pro čp.52:4,3*0,9*1,2*0,1</t>
  </si>
  <si>
    <t>přípojka pro čp.584:3,8*0,9*1,2*0,1</t>
  </si>
  <si>
    <t>přípojka pro čp.51:3,7*0,9*1,2*0,1</t>
  </si>
  <si>
    <t>vodovodní přípojky nemocnice:22*0,9*1,2*0,1</t>
  </si>
  <si>
    <t>řad Fugnerova:34*0,9*1,2*0,1</t>
  </si>
  <si>
    <t>přípojka pro čp.732:8,8*0,9*1,2*0,1</t>
  </si>
  <si>
    <t>řad Dobrovského:6*0,9*1,2*0,1</t>
  </si>
  <si>
    <t>132501211R00</t>
  </si>
  <si>
    <t>Hloubení rýh šířky do 200 cm v hor.6, STROJNĚ</t>
  </si>
  <si>
    <t>151101101R00</t>
  </si>
  <si>
    <t>Pažení a rozepření stěn rýh - příložné - hl.do 2 m</t>
  </si>
  <si>
    <t>m2</t>
  </si>
  <si>
    <t>ršst-rš1:55,2*(3,13-0,5+2,92-0,5)*0,5</t>
  </si>
  <si>
    <t>ODSTRANĚNÍ OBRUB Z KAM KRAJNÍKŮ</t>
  </si>
  <si>
    <t>STÁVAJÍCÍ KRAJNÍKY: 
celková délka:5=5,000 [A]</t>
  </si>
  <si>
    <t>12</t>
  </si>
  <si>
    <t>11356</t>
  </si>
  <si>
    <t>ODSTRANĚNÍ OBRUB Z DLAŽEBNÍCH KOSTEK DVOJITÝCH</t>
  </si>
  <si>
    <t>STÁVAJÍCÍ PŘÍDLAŽBA: 
celková délka:20=20,000 [A]</t>
  </si>
  <si>
    <t>13</t>
  </si>
  <si>
    <t>11372</t>
  </si>
  <si>
    <t>FRÉZOVÁNÍ ZPEVNĚNÝCH PLOCH ASFALTOVÝCH</t>
  </si>
  <si>
    <t>odkup vyfrézovaného materiálu zhotovitelem 
výkresy D.1.1.2a a D.1.1.2c</t>
  </si>
  <si>
    <t>FRÉZOVÁNÍ V PLOCHÁCH OŽK VOZOVKY: 
celková plocha x prům. tloušťka:180*0,08=14,400 [A]</t>
  </si>
  <si>
    <t>14</t>
  </si>
  <si>
    <t>12110</t>
  </si>
  <si>
    <t>a</t>
  </si>
  <si>
    <t>SEJMUTÍ ORNICE NEBO LESNÍ PŮDY</t>
  </si>
  <si>
    <t>s odvozem na staveništní mezideponii pro zpětné ohumusování 
výkresy D.1.1.2a, D.1.1.2c a D.1.1.2d</t>
  </si>
  <si>
    <t>PRO ZPĚTNÉ OHUMUSOVÁNÍ: 
celková plocha x tloušťka:(267+199)*0,1=46,600 [A]</t>
  </si>
  <si>
    <t>položka zahrnuje sejmutí ornice bez ohledu na tloušťku vrstvy a její vodorovnou dopravu 
nezahrnuje uložení na trvalou skládku</t>
  </si>
  <si>
    <t>15</t>
  </si>
  <si>
    <t>b</t>
  </si>
  <si>
    <t>s odvozem na skládku zhotovitele 
výkresy D.1.1.2a, D.1.1.2c a D.1.1.2d</t>
  </si>
  <si>
    <t>(celková plocha sejmutí x tloušťka) - kubatura pro zpětné ohumusování:(881*0,2)-(267+199)*0,1=129,600 [A]</t>
  </si>
  <si>
    <t>16</t>
  </si>
  <si>
    <t>12373</t>
  </si>
  <si>
    <t>ODKOP PRO SPOD STAVBU SILNIC A ŽELEZNIC TŘ. I</t>
  </si>
  <si>
    <t>s odvozem na skládku zhotovitele 
výkresy D.1.1.2a, D.1.1.2c, D.1.1.2d a D.1.1.2m</t>
  </si>
  <si>
    <t>PRO VOZOVKU A CHODNÍKY - UL. BĚLOPOTOCKÁ A U NEMOCNICE: 
celková kubatura:474,5=474,500 [A] 
PRO VOZOVKU - KŘIŽOVATKA ULIC FÜGNEROVA, U NEMOCNICE A DOBROVSKÉHO: 
celková kubatura:26,6=26,600 [B] 
PRO VÝMĚNU PODLOŽÍ - předpoklad 10% plochy rekonstrukce vozovky: 
celková plocha x tloušťka:270*0,5=135,000 [C] 
Celkem: A+B+C=636,100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</si>
  <si>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</si>
  <si>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</t>
  </si>
  <si>
    <t>12573</t>
  </si>
  <si>
    <t>VYKOPÁVKY ZE ZEMNÍKŮ A SKLÁDEK TŘ. I</t>
  </si>
  <si>
    <t>natěžení a dovoz ornice ze staveništní mezideponie pro zpětné ohumusování</t>
  </si>
  <si>
    <t>PRO ZPĚTNÉ OHUMUSOVÁNÍ: 
celková kubatura:(267+199)*0,1=46,600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</si>
  <si>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</si>
  <si>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18</t>
  </si>
  <si>
    <t>12980</t>
  </si>
  <si>
    <t>ČIŠTĚNÍ ULIČNÍCH VPUSTÍ</t>
  </si>
  <si>
    <t>KUS</t>
  </si>
  <si>
    <t>výkres D.1.1.2a</t>
  </si>
  <si>
    <t>STÁVAJÍCÍ VPUST: 
celkový počet:1=1,000 [A]</t>
  </si>
  <si>
    <t>- vodorovná a svislá doprava, přemístění, přeložení, manipulace s výkopkem a uložení na skládku (bez poplatku)</t>
  </si>
  <si>
    <t>19</t>
  </si>
  <si>
    <t>13173</t>
  </si>
  <si>
    <t>HLOUBENÍ JAM ZAPAŽ I NEPAŽ TŘ. I</t>
  </si>
  <si>
    <t>s odvozem na skládku zhotovitele 
výkresy D.1.1.2a, D.1.1.2j a D.1.1.2k</t>
  </si>
  <si>
    <t>PRO ULIČNÍ VPUSTI: 
počet x prům. kubatura/ks:12*1,6=19,200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</si>
  <si>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</si>
  <si>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20</t>
  </si>
  <si>
    <t>13273</t>
  </si>
  <si>
    <t>HLOUBENÍ RÝH ŠÍŘ DO 2M PAŽ I NEPAŽ TŘ. I</t>
  </si>
  <si>
    <t>PRO PŘÍPOJKY VPUSTÍ: 
celková kubatura:110,1=110,100 [A]</t>
  </si>
  <si>
    <t>21</t>
  </si>
  <si>
    <t>17120</t>
  </si>
  <si>
    <t>ULOŽENÍ SYPANINY DO NÁSYPŮ A NA SKLÁDKY BEZ ZHUTNĚNÍ</t>
  </si>
  <si>
    <t>uložení zemin a ornice</t>
  </si>
  <si>
    <t>ORNICE: 
celková kubatura:881*0,2=176,200 [A] 
ZEMINA: 
ODKOPÁVKY:636,1=636,100 [B] 
JÁMY:19,2=19,200 [C] 
RÝHY:110,1=110,100 [D] 
Celkem: A+B+C+D=941,600 [E]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</si>
  <si>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</si>
  <si>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</si>
  <si>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17180</t>
  </si>
  <si>
    <t>ULOŽENÍ SYPANINY DO NÁSYPŮ Z NAKUPOVANÝCH MATERIÁLŮ</t>
  </si>
  <si>
    <t>výkresy D.1.1.2a, D.1.1.2c, D.1.1.2d a D.1.1.2m</t>
  </si>
  <si>
    <t>PRO VOZOVKU: 
celková kubatura:179,9=179,900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</si>
  <si>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</si>
  <si>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</si>
  <si>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17380</t>
  </si>
  <si>
    <t>ZEMNÍ KRAJNICE A DOSYPÁVKY Z NAKUPOVANÝCH MATERIÁLŮ</t>
  </si>
  <si>
    <t>výkresy D.1.1.2a, D.1.1.2c a D.1.1.2d</t>
  </si>
  <si>
    <t>KOLEM VOZOVKY A CHODNÍKŮ: 
celková kubatura:73,5=73,500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</si>
  <si>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</si>
  <si>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</si>
  <si>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17481</t>
  </si>
  <si>
    <t>ZÁSYP JAM A RÝH Z NAKUPOVANÝCH MATERIÁLŮ</t>
  </si>
  <si>
    <t>výkresy D.1.1.2a, D.1.1.2j, D.1.1.2k a D.1.1.2l</t>
  </si>
  <si>
    <t>ZÁSYP KOLEM PODEZDÍVKY OPLOCENÍ: 
celková kubatura:36*0,4=14,400 [A] 
ZÁSYP VPUSTÍ: 
počet x prům.kubatura/ks:12*1,2=14,400 [B] 
ZÁSYP PŘÍPOJEK VPUSTÍ: 
celková kubatura:58=58,000 [C] 
Celkem: A+B+C=86,800 [D]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</si>
  <si>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</si>
  <si>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25</t>
  </si>
  <si>
    <t>17581</t>
  </si>
  <si>
    <t>OBSYP POTRUBÍ A OBJEKTŮ Z NAKUPOVANÝCH MATERIÁLŮ</t>
  </si>
  <si>
    <t>výkresy D.1.1.2a, D.1.1.2j a D.1.1.2k</t>
  </si>
  <si>
    <t>KOLEM PŘÍPOJEK VPUSTÍ: 
DN 150 - celková délka x plocha v řezu:1*0,43=0,430 [A] 
DN 200 - celková délka x plocha v řezu:78,9*0,46=36,294 [B] 
Celkem: A+B=36,724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</si>
  <si>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</si>
  <si>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26</t>
  </si>
  <si>
    <t>18110</t>
  </si>
  <si>
    <t>ÚPRAVA PLÁNĚ SE ZHUTNĚNÍM V HORNINĚ TŘ. I</t>
  </si>
  <si>
    <t>M2</t>
  </si>
  <si>
    <t>výkresy D.1.1.2a a D.1.1.2c</t>
  </si>
  <si>
    <t>AB VOZOVKA - REKONSTRUKCE: 
celková plocha:2702=2 702,000 [A] 
ŠD VRSTVA K ODVODNĚNÍ ZEMNÍ PLÁNĚ DO NÁSYPOVÉHO SVAHU: 
celková plocha:110=110,000 [B] 
CHODNÍKY - BET. DLAŽBA: 
celková plocha:522+23,6=545,600 [C] 
POJÍŽDĚNÉ CHODNÍKY, VJEZDY - BET. DLAŽBA: 
celková plocha:30+2,4=32,400 [D] 
VÝMĚNA PODLOŽÍ - předpoklad 10% plochy rekonstrukce vozovky: 
celková plocha:270=270,000 [E] 
Celkem: A+B+C+D+E=3 660,000 [F]</t>
  </si>
  <si>
    <t>položka zahrnuje úpravu pláně včetně vyrovnání výškových rozdílů. Míru zhutnění určuje projekt.</t>
  </si>
  <si>
    <t>27</t>
  </si>
  <si>
    <t>18130</t>
  </si>
  <si>
    <t>ÚPRAVA PLÁNĚ BEZ ZHUTNĚNÍ</t>
  </si>
  <si>
    <t>V PLOCHÁCH OHUMUSOVÁNÍ: 
celková plocha:267+199=466,000 [A]</t>
  </si>
  <si>
    <t>položka zahrnuje úpravu pláně včetně vyrovnání výškových rozdílů</t>
  </si>
  <si>
    <t>28</t>
  </si>
  <si>
    <t>18221</t>
  </si>
  <si>
    <t>ROZPROSTŘENÍ ORNICE VE SVAHU V TL DO 0,10M</t>
  </si>
  <si>
    <t>celková plocha:199=199,000 [A]</t>
  </si>
  <si>
    <t>položka zahrnuje: 
nutné přemístění ornice z dočasných skládek vzdálených do 50m 
rozprostření ornice v předepsané tloušťce ve svahu přes 1:5</t>
  </si>
  <si>
    <t>29</t>
  </si>
  <si>
    <t>18231</t>
  </si>
  <si>
    <t>ROZPROSTŘENÍ ORNICE V ROVINĚ V TL DO 0,10M</t>
  </si>
  <si>
    <t>celková plocha:267=267,000 [A]</t>
  </si>
  <si>
    <t>položka zahrnuje: 
nutné přemístění ornice z dočasných skládek vzdálených do 50m 
rozprostření ornice v předepsané tloušťce v rovině a ve svahu do 1:5</t>
  </si>
  <si>
    <t>30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</si>
  <si>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</si>
  <si>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</si>
  <si>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</si>
  <si>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31</t>
  </si>
  <si>
    <t>18351</t>
  </si>
  <si>
    <t>CHEMICKÉ ODPLEVELENÍ</t>
  </si>
  <si>
    <t>V PLOCHÁCH OHUMUSOVÁNÍ - PŘED A PO ZALOŽENÍ TRÁVNÍKU: 
počet x celková plocha:2*(267+199)=932,000 [A]</t>
  </si>
  <si>
    <t>položka zahrnuje celoplošný postřik a chemickou likvidace nežádoucích rostlin nebo jejích částí a zabránění jejich dalšímu růstu na urovnaném volném terénu</t>
  </si>
  <si>
    <t>Základy</t>
  </si>
  <si>
    <t>32</t>
  </si>
  <si>
    <t>21452</t>
  </si>
  <si>
    <t>SANAČNÍ VRSTVY Z KAMENIVA DRCENÉHO</t>
  </si>
  <si>
    <t>VÝMĚNA PODLOŽÍ - předpoklad 10% plochy rekonstrukce vozovky: 
celková plocha x tloušťka:270*0,5=135,000 [A]</t>
  </si>
  <si>
    <t>položka zahrnuje dodávku předepsaného kameniva, mimostaveništní a vnitrostaveništní dopravu a jeho uložení 
není-li v zadávací dokumentaci uvedeno jinak, jedná se o nakupovaný materiál</t>
  </si>
  <si>
    <t>33</t>
  </si>
  <si>
    <t>27152</t>
  </si>
  <si>
    <t>POLŠTÁŘE POD ZÁKLADY Z KAMENIVA DRCENÉHO</t>
  </si>
  <si>
    <t>výkresy D.1.1.2a, D.1.1.2c, D.1.1.2d a D.1.1.2l</t>
  </si>
  <si>
    <t>POD PODEZDÍVKY PŘELOŽKY OPLOCENÍ: 
celková kubatura:36*0,4*0,2=2,880 [A]</t>
  </si>
  <si>
    <t>34</t>
  </si>
  <si>
    <t>272212</t>
  </si>
  <si>
    <t>ZÁKLADY Z LOMOVÉHO KAMENE ZDĚNÉ NA MC</t>
  </si>
  <si>
    <t>OPRAVA STÁVAJÍCÍ KAMENNÉ PODEZDÍVKY - DOPLNĚNÍ KAMENE: 
celková kubatura - předpoklad:1,2=1,200 [A]</t>
  </si>
  <si>
    <t>Položka zahrnuje veškerý materiál, výrobky a polotovary, včetně mimostaveništní a vnitrostaveništní dopravy (rovněž přesuny), včetně naložení a složení, případně s uložením.</t>
  </si>
  <si>
    <t>35</t>
  </si>
  <si>
    <t>272314</t>
  </si>
  <si>
    <t>ZÁKLADY Z PROSTÉHO BETONU DO C25/30</t>
  </si>
  <si>
    <t>PODEZDÍVKA PŘELOŽKY OPLOCENÍ: 
celková kubatura:36*0,32=11,520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</si>
  <si>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</si>
  <si>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36</t>
  </si>
  <si>
    <t>272366</t>
  </si>
  <si>
    <t>VÝZTUŽ ZÁKLADŮ Z KARI SÍTÍ</t>
  </si>
  <si>
    <t>T</t>
  </si>
  <si>
    <t>výkresy D.1.1.2a a D.1.1.2l</t>
  </si>
  <si>
    <t>VÝZTUŽ PODEZDÍVKY PŘELOŽKY OPLOCENÍ: 
celková hmotnost:35,9*2*1,1*0,005=0,395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</si>
  <si>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</si>
  <si>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37</t>
  </si>
  <si>
    <t>289971</t>
  </si>
  <si>
    <t>OPLÁŠTĚNÍ (ZPEVNĚNÍ) Z GEOTEXTILIE</t>
  </si>
  <si>
    <t>VÝMĚNA PODLOŽÍ - předpoklad 10% plochy rekonstrukce vozovky: 
celková plocha:270=270,000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</si>
  <si>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</si>
  <si>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</si>
  <si>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38</t>
  </si>
  <si>
    <t>33817A</t>
  </si>
  <si>
    <t>SLOUPKY OHRADNÍ A PLOTOVÉ Z DÍLCŮ KOVOVÝCH KOTVENÉ DO PATEK NEBO BERANĚNÉ</t>
  </si>
  <si>
    <t>výkresy D.1.1.2a, D.1.1.2c a D.1.1.2l</t>
  </si>
  <si>
    <t>PŘELOŽKA OPLOCENÍ: 
celkový počet sloupků x t/ks:(16+15)*0,004=0,124 [A]</t>
  </si>
  <si>
    <t>- dodání a osazení předepsaného sloupku včetně PKO 
- případnou betonovou patku z předepsané třídy betonu 
- nutné zemní práce</t>
  </si>
  <si>
    <t>Vodorovné konstrukce</t>
  </si>
  <si>
    <t>39</t>
  </si>
  <si>
    <t>451312</t>
  </si>
  <si>
    <t>PODKLADNÍ A VÝPLŇOVÉ VRSTVY Z PROSTÉHO BETONU C12/15</t>
  </si>
  <si>
    <t>POD ULIČNÍ VPUSTI: 
počet vpustí x kubatura/ks:12*0,1=1,200 [A] 
POD PŘÍPOJKY VPUSTÍ: 
celková délka x plocha v řezu:(1+78,9)*0,08=6,392 [B] 
Celkem: A+B=7,592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</si>
  <si>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</si>
  <si>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Komunikace</t>
  </si>
  <si>
    <t>40</t>
  </si>
  <si>
    <t>562131</t>
  </si>
  <si>
    <t>kompl.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</si>
  <si>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</si>
  <si>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57</t>
  </si>
  <si>
    <t>58920</t>
  </si>
  <si>
    <t>VÝPLŇ SPAR MODIFIKOVANÝM ASFALTEM</t>
  </si>
  <si>
    <t>NAPOJENÍ NA STÁV. VOZOVKU A CHODNÍKY: 
celková délka:61=61,000 [A]</t>
  </si>
  <si>
    <t>položka zahrnuje: 
- dodávku předepsaného materiálu 
- vyčištění a výplň spar tímto materiálem</t>
  </si>
  <si>
    <t>Úpravy povrchů, podlahy, výplně otvorů</t>
  </si>
  <si>
    <t>58</t>
  </si>
  <si>
    <t>62745</t>
  </si>
  <si>
    <t>SPÁROVÁNÍ STARÉHO ZDIVA CEMENTOVOU MALTOU</t>
  </si>
  <si>
    <t>OPRAVA STÁVAJÍCÍ KAMENNÉ PODEZDÍVKY: 
celková plocha:56*0,7=39,200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</si>
  <si>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</si>
  <si>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</si>
  <si>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59</t>
  </si>
  <si>
    <t>76792</t>
  </si>
  <si>
    <t>OPLOCENÍ Z DRÁTĚNÉHO PLETIVA POTAŽENÉHO PLASTEM</t>
  </si>
  <si>
    <t>PŘELOŽKA OPLOCENÍ: 
délka x výška:(36+39,2)*1,65=124,080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</si>
  <si>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</si>
  <si>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Potrubí</t>
  </si>
  <si>
    <t>60</t>
  </si>
  <si>
    <t>83433</t>
  </si>
  <si>
    <t>POTRUBÍ Z TRUB KAMENINOVÝCH DN DO 150MM</t>
  </si>
  <si>
    <t>PŘÍPOJKA VPUSTI: 
celková délka:1=1,000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</si>
  <si>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</si>
  <si>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61</t>
  </si>
  <si>
    <t>83434</t>
  </si>
  <si>
    <t>POTRUBÍ Z TRUB KAMENINOVÝCH DN DO 200MM</t>
  </si>
  <si>
    <t>PŘÍPOJKY VPUSTÍ: 
celková délka:78,9=78,900 [A]</t>
  </si>
  <si>
    <t>62</t>
  </si>
  <si>
    <t>89712</t>
  </si>
  <si>
    <t>VPUSŤ KANALIZAČNÍ ULIČNÍ KOMPLETNÍ Z BETONOVÝCH DÍLCŮ</t>
  </si>
  <si>
    <t>ULIČNÍ VPUSTI: 
celkový počet:12=12,000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</si>
  <si>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</si>
  <si>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63</t>
  </si>
  <si>
    <t>89921</t>
  </si>
  <si>
    <t>VÝŠKOVÁ ÚPRAVA POKLOPŮ</t>
  </si>
  <si>
    <t>KANALIZAČNÍ ŠACHTY: 
STÁVAJÍCÍ - celkový počet:4=4,000 [A] 
NOVÉ - celkový počet:4=4,000 [B] 
Celkem: A+B=8,000 [C]</t>
  </si>
  <si>
    <t>- položka výškové úpravy zahrnuje všechny nutné práce a materiály pro zvýšení nebo snížení zařízení (včetně nutné úpravy stávajícího povrchu vozovky nebo chodníku).</t>
  </si>
  <si>
    <t>64</t>
  </si>
  <si>
    <t>89923</t>
  </si>
  <si>
    <t>VÝŠKOVÁ ÚPRAVA KRYCÍCH HRNCŮ</t>
  </si>
  <si>
    <t>STÁVAJÍCÍ VOD. (PLYN.) ŠOUPÁTKA: 
celkový počet:13=13,000 [A]</t>
  </si>
  <si>
    <t>65</t>
  </si>
  <si>
    <t>89952A</t>
  </si>
  <si>
    <t>OBETONOVÁNÍ POTRUBÍ Z PROSTÉHO BETONU DO C20/25</t>
  </si>
  <si>
    <t>KOLEM PŘÍPOJEK VPUSTÍ: 
celková délka x plocha v řezu:(1+78,9)*0,13=10,387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</si>
  <si>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</si>
  <si>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Ostatní konstrukce a práce</t>
  </si>
  <si>
    <t>66</t>
  </si>
  <si>
    <t>914171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</si>
</sst>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"/>
    <numFmt numFmtId="167" formatCode="dd/mm/yy"/>
    <numFmt numFmtId="168" formatCode="#,##0\ &quot;Kč&quot;"/>
    <numFmt numFmtId="169" formatCode="0.00000"/>
    <numFmt numFmtId="170" formatCode="#,##0.00\ [$CZK]"/>
    <numFmt numFmtId="171" formatCode="#,##0.00\ &quot;Kč&quot;"/>
    <numFmt numFmtId="172" formatCode="#,##0.00\ _K_č"/>
    <numFmt numFmtId="173" formatCode="#,##0.00000"/>
    <numFmt numFmtId="174" formatCode="[$-405]d\.\ mmmm\ yyyy"/>
    <numFmt numFmtId="175" formatCode="_-* #,##0_-;\-* #,##0_-;_-* &quot;-&quot;_-;_-@_-"/>
    <numFmt numFmtId="176" formatCode="_-* #,##0.00_-;\-* #,##0.00_-;_-* &quot;-&quot;??_-;_-@_-"/>
    <numFmt numFmtId="177" formatCode="[$-10405]#,##0.00;\-#,##0.00"/>
    <numFmt numFmtId="178" formatCode="#,##0.00_ ;[Red]\-#,##0.00\ 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2"/>
      <name val="Arial CE"/>
      <family val="0"/>
    </font>
    <font>
      <sz val="8"/>
      <color indexed="12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name val="Calibri"/>
      <family val="0"/>
    </font>
    <font>
      <b/>
      <sz val="12"/>
      <color indexed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8.25"/>
      <color indexed="8"/>
      <name val="Arial"/>
      <family val="0"/>
    </font>
    <font>
      <b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2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13"/>
      </top>
      <bottom style="thin">
        <color indexed="1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0" applyNumberFormat="0" applyBorder="0" applyAlignment="0" applyProtection="0"/>
    <xf numFmtId="0" fontId="22" fillId="15" borderId="1" applyNumberFormat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3" borderId="6" applyNumberFormat="0" applyAlignment="0" applyProtection="0"/>
    <xf numFmtId="0" fontId="11" fillId="7" borderId="0" applyNumberFormat="0" applyBorder="0" applyAlignment="0" applyProtection="0"/>
    <xf numFmtId="0" fontId="21" fillId="3" borderId="1" applyNumberFormat="0" applyAlignment="0" applyProtection="0"/>
    <xf numFmtId="0" fontId="12" fillId="23" borderId="6" applyNumberFormat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4" borderId="11" applyNumberFormat="0" applyFont="0" applyAlignment="0" applyProtection="0"/>
    <xf numFmtId="0" fontId="23" fillId="15" borderId="12" applyNumberFormat="0" applyAlignment="0" applyProtection="0"/>
    <xf numFmtId="0" fontId="10" fillId="4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1" fillId="3" borderId="1" applyNumberFormat="0" applyAlignment="0" applyProtection="0"/>
    <xf numFmtId="0" fontId="22" fillId="15" borderId="1" applyNumberFormat="0" applyAlignment="0" applyProtection="0"/>
    <xf numFmtId="0" fontId="23" fillId="15" borderId="12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4" fillId="25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4" fontId="3" fillId="6" borderId="0" xfId="0" applyNumberFormat="1" applyFont="1" applyFill="1" applyAlignment="1">
      <alignment horizontal="right" vertical="center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4" fillId="25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left" vertical="center"/>
    </xf>
    <xf numFmtId="0" fontId="0" fillId="6" borderId="19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6" borderId="19" xfId="0" applyFont="1" applyFill="1" applyBorder="1" applyAlignment="1">
      <alignment horizontal="right" vertical="center"/>
    </xf>
    <xf numFmtId="0" fontId="3" fillId="6" borderId="19" xfId="0" applyFont="1" applyFill="1" applyBorder="1" applyAlignment="1">
      <alignment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5" xfId="0" applyFont="1" applyBorder="1" applyAlignment="1">
      <alignment horizontal="left" vertical="center" wrapText="1"/>
    </xf>
    <xf numFmtId="4" fontId="0" fillId="6" borderId="15" xfId="0" applyNumberForma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right" vertical="center"/>
    </xf>
    <xf numFmtId="4" fontId="3" fillId="6" borderId="16" xfId="0" applyNumberFormat="1" applyFont="1" applyFill="1" applyBorder="1" applyAlignment="1">
      <alignment horizontal="center" vertical="center"/>
    </xf>
    <xf numFmtId="0" fontId="10" fillId="0" borderId="0" xfId="104">
      <alignment/>
      <protection/>
    </xf>
    <xf numFmtId="0" fontId="10" fillId="0" borderId="20" xfId="104" applyBorder="1" applyAlignment="1">
      <alignment vertical="center"/>
      <protection/>
    </xf>
    <xf numFmtId="49" fontId="10" fillId="0" borderId="21" xfId="104" applyNumberFormat="1" applyBorder="1" applyAlignment="1">
      <alignment vertical="center"/>
      <protection/>
    </xf>
    <xf numFmtId="0" fontId="10" fillId="0" borderId="12" xfId="104" applyFont="1" applyBorder="1" applyAlignment="1">
      <alignment vertical="center"/>
      <protection/>
    </xf>
    <xf numFmtId="49" fontId="10" fillId="0" borderId="22" xfId="104" applyNumberFormat="1" applyBorder="1" applyAlignment="1">
      <alignment vertical="center"/>
      <protection/>
    </xf>
    <xf numFmtId="0" fontId="10" fillId="15" borderId="23" xfId="104" applyFill="1" applyBorder="1">
      <alignment/>
      <protection/>
    </xf>
    <xf numFmtId="49" fontId="10" fillId="15" borderId="24" xfId="104" applyNumberFormat="1" applyFill="1" applyBorder="1" applyAlignment="1">
      <alignment/>
      <protection/>
    </xf>
    <xf numFmtId="49" fontId="10" fillId="15" borderId="24" xfId="104" applyNumberFormat="1" applyFill="1" applyBorder="1">
      <alignment/>
      <protection/>
    </xf>
    <xf numFmtId="0" fontId="10" fillId="15" borderId="24" xfId="104" applyFill="1" applyBorder="1">
      <alignment/>
      <protection/>
    </xf>
    <xf numFmtId="0" fontId="10" fillId="15" borderId="25" xfId="104" applyFill="1" applyBorder="1">
      <alignment/>
      <protection/>
    </xf>
    <xf numFmtId="0" fontId="10" fillId="15" borderId="26" xfId="104" applyFill="1" applyBorder="1">
      <alignment/>
      <protection/>
    </xf>
    <xf numFmtId="49" fontId="10" fillId="15" borderId="26" xfId="104" applyNumberFormat="1" applyFill="1" applyBorder="1">
      <alignment/>
      <protection/>
    </xf>
    <xf numFmtId="0" fontId="10" fillId="15" borderId="27" xfId="104" applyFill="1" applyBorder="1">
      <alignment/>
      <protection/>
    </xf>
    <xf numFmtId="0" fontId="10" fillId="15" borderId="28" xfId="104" applyFill="1" applyBorder="1">
      <alignment/>
      <protection/>
    </xf>
    <xf numFmtId="0" fontId="10" fillId="15" borderId="29" xfId="104" applyFill="1" applyBorder="1" applyAlignment="1">
      <alignment wrapText="1"/>
      <protection/>
    </xf>
    <xf numFmtId="0" fontId="10" fillId="15" borderId="30" xfId="104" applyFill="1" applyBorder="1" applyAlignment="1">
      <alignment wrapText="1"/>
      <protection/>
    </xf>
    <xf numFmtId="0" fontId="10" fillId="10" borderId="31" xfId="104" applyFill="1" applyBorder="1">
      <alignment/>
      <protection/>
    </xf>
    <xf numFmtId="49" fontId="10" fillId="10" borderId="32" xfId="104" applyNumberFormat="1" applyFill="1" applyBorder="1">
      <alignment/>
      <protection/>
    </xf>
    <xf numFmtId="0" fontId="10" fillId="10" borderId="32" xfId="104" applyFill="1" applyBorder="1">
      <alignment/>
      <protection/>
    </xf>
    <xf numFmtId="0" fontId="10" fillId="10" borderId="32" xfId="104" applyFill="1" applyBorder="1" applyAlignment="1">
      <alignment wrapText="1"/>
      <protection/>
    </xf>
    <xf numFmtId="0" fontId="10" fillId="10" borderId="33" xfId="104" applyFill="1" applyBorder="1" applyAlignment="1">
      <alignment wrapText="1"/>
      <protection/>
    </xf>
    <xf numFmtId="0" fontId="10" fillId="15" borderId="34" xfId="104" applyFill="1" applyBorder="1" applyAlignment="1">
      <alignment wrapText="1"/>
      <protection/>
    </xf>
    <xf numFmtId="0" fontId="10" fillId="15" borderId="35" xfId="104" applyFill="1" applyBorder="1" applyAlignment="1">
      <alignment wrapText="1"/>
      <protection/>
    </xf>
    <xf numFmtId="0" fontId="10" fillId="15" borderId="36" xfId="104" applyFill="1" applyBorder="1" applyAlignment="1">
      <alignment vertical="top"/>
      <protection/>
    </xf>
    <xf numFmtId="49" fontId="10" fillId="15" borderId="36" xfId="104" applyNumberFormat="1" applyFill="1" applyBorder="1" applyAlignment="1">
      <alignment vertical="top"/>
      <protection/>
    </xf>
    <xf numFmtId="49" fontId="10" fillId="15" borderId="37" xfId="104" applyNumberFormat="1" applyFill="1" applyBorder="1" applyAlignment="1">
      <alignment vertical="top"/>
      <protection/>
    </xf>
    <xf numFmtId="0" fontId="10" fillId="15" borderId="38" xfId="104" applyFill="1" applyBorder="1" applyAlignment="1">
      <alignment vertical="top"/>
      <protection/>
    </xf>
    <xf numFmtId="173" fontId="10" fillId="15" borderId="37" xfId="104" applyNumberFormat="1" applyFill="1" applyBorder="1" applyAlignment="1">
      <alignment vertical="top"/>
      <protection/>
    </xf>
    <xf numFmtId="4" fontId="10" fillId="15" borderId="37" xfId="104" applyNumberFormat="1" applyFill="1" applyBorder="1" applyAlignment="1">
      <alignment vertical="top"/>
      <protection/>
    </xf>
    <xf numFmtId="164" fontId="10" fillId="15" borderId="37" xfId="104" applyNumberFormat="1" applyFill="1" applyBorder="1" applyAlignment="1">
      <alignment vertical="top"/>
      <protection/>
    </xf>
    <xf numFmtId="0" fontId="10" fillId="15" borderId="39" xfId="104" applyFill="1" applyBorder="1" applyAlignment="1">
      <alignment vertical="top"/>
      <protection/>
    </xf>
    <xf numFmtId="0" fontId="10" fillId="15" borderId="40" xfId="104" applyFill="1" applyBorder="1" applyAlignment="1">
      <alignment vertical="top"/>
      <protection/>
    </xf>
    <xf numFmtId="0" fontId="25" fillId="0" borderId="41" xfId="104" applyFont="1" applyBorder="1" applyAlignment="1">
      <alignment vertical="top"/>
      <protection/>
    </xf>
    <xf numFmtId="0" fontId="25" fillId="0" borderId="41" xfId="104" applyNumberFormat="1" applyFont="1" applyBorder="1" applyAlignment="1">
      <alignment vertical="top"/>
      <protection/>
    </xf>
    <xf numFmtId="0" fontId="25" fillId="0" borderId="42" xfId="104" applyNumberFormat="1" applyFont="1" applyBorder="1" applyAlignment="1">
      <alignment horizontal="left" vertical="top" wrapText="1"/>
      <protection/>
    </xf>
    <xf numFmtId="0" fontId="25" fillId="0" borderId="17" xfId="104" applyFont="1" applyBorder="1" applyAlignment="1">
      <alignment vertical="top" shrinkToFit="1"/>
      <protection/>
    </xf>
    <xf numFmtId="173" fontId="25" fillId="0" borderId="42" xfId="104" applyNumberFormat="1" applyFont="1" applyBorder="1" applyAlignment="1">
      <alignment vertical="top" shrinkToFit="1"/>
      <protection/>
    </xf>
    <xf numFmtId="4" fontId="25" fillId="13" borderId="42" xfId="104" applyNumberFormat="1" applyFont="1" applyFill="1" applyBorder="1" applyAlignment="1" applyProtection="1">
      <alignment vertical="top" shrinkToFit="1"/>
      <protection locked="0"/>
    </xf>
    <xf numFmtId="4" fontId="25" fillId="0" borderId="42" xfId="104" applyNumberFormat="1" applyFont="1" applyBorder="1" applyAlignment="1">
      <alignment vertical="top" shrinkToFit="1"/>
      <protection/>
    </xf>
    <xf numFmtId="164" fontId="25" fillId="0" borderId="42" xfId="104" applyNumberFormat="1" applyFont="1" applyBorder="1" applyAlignment="1">
      <alignment vertical="top" shrinkToFit="1"/>
      <protection/>
    </xf>
    <xf numFmtId="0" fontId="25" fillId="0" borderId="42" xfId="104" applyFont="1" applyBorder="1" applyAlignment="1">
      <alignment vertical="top" shrinkToFit="1"/>
      <protection/>
    </xf>
    <xf numFmtId="0" fontId="25" fillId="0" borderId="41" xfId="104" applyFont="1" applyBorder="1" applyAlignment="1">
      <alignment vertical="top" shrinkToFit="1"/>
      <protection/>
    </xf>
    <xf numFmtId="0" fontId="25" fillId="0" borderId="0" xfId="104" applyFont="1">
      <alignment/>
      <protection/>
    </xf>
    <xf numFmtId="0" fontId="27" fillId="0" borderId="42" xfId="104" applyNumberFormat="1" applyFont="1" applyBorder="1" applyAlignment="1" quotePrefix="1">
      <alignment horizontal="left" vertical="top" wrapText="1"/>
      <protection/>
    </xf>
    <xf numFmtId="0" fontId="27" fillId="0" borderId="17" xfId="104" applyNumberFormat="1" applyFont="1" applyBorder="1" applyAlignment="1">
      <alignment vertical="top" wrapText="1" shrinkToFit="1"/>
      <protection/>
    </xf>
    <xf numFmtId="173" fontId="27" fillId="0" borderId="42" xfId="104" applyNumberFormat="1" applyFont="1" applyBorder="1" applyAlignment="1">
      <alignment vertical="top" wrapText="1" shrinkToFit="1"/>
      <protection/>
    </xf>
    <xf numFmtId="0" fontId="10" fillId="15" borderId="36" xfId="104" applyNumberFormat="1" applyFill="1" applyBorder="1" applyAlignment="1">
      <alignment vertical="top"/>
      <protection/>
    </xf>
    <xf numFmtId="0" fontId="10" fillId="15" borderId="37" xfId="104" applyNumberFormat="1" applyFill="1" applyBorder="1" applyAlignment="1">
      <alignment horizontal="left" vertical="top" wrapText="1"/>
      <protection/>
    </xf>
    <xf numFmtId="0" fontId="10" fillId="15" borderId="38" xfId="104" applyFill="1" applyBorder="1" applyAlignment="1">
      <alignment vertical="top" shrinkToFit="1"/>
      <protection/>
    </xf>
    <xf numFmtId="173" fontId="10" fillId="15" borderId="37" xfId="104" applyNumberFormat="1" applyFill="1" applyBorder="1" applyAlignment="1">
      <alignment vertical="top" shrinkToFit="1"/>
      <protection/>
    </xf>
    <xf numFmtId="4" fontId="10" fillId="15" borderId="37" xfId="104" applyNumberFormat="1" applyFill="1" applyBorder="1" applyAlignment="1">
      <alignment vertical="top" shrinkToFit="1"/>
      <protection/>
    </xf>
    <xf numFmtId="164" fontId="10" fillId="15" borderId="37" xfId="104" applyNumberFormat="1" applyFill="1" applyBorder="1" applyAlignment="1">
      <alignment vertical="top" shrinkToFit="1"/>
      <protection/>
    </xf>
    <xf numFmtId="0" fontId="10" fillId="15" borderId="37" xfId="104" applyFill="1" applyBorder="1" applyAlignment="1">
      <alignment vertical="top" shrinkToFit="1"/>
      <protection/>
    </xf>
    <xf numFmtId="0" fontId="10" fillId="15" borderId="36" xfId="104" applyFill="1" applyBorder="1" applyAlignment="1">
      <alignment vertical="top" shrinkToFit="1"/>
      <protection/>
    </xf>
    <xf numFmtId="0" fontId="25" fillId="0" borderId="36" xfId="104" applyFont="1" applyBorder="1" applyAlignment="1">
      <alignment vertical="top"/>
      <protection/>
    </xf>
    <xf numFmtId="0" fontId="25" fillId="0" borderId="36" xfId="104" applyNumberFormat="1" applyFont="1" applyBorder="1" applyAlignment="1">
      <alignment vertical="top"/>
      <protection/>
    </xf>
    <xf numFmtId="0" fontId="25" fillId="0" borderId="37" xfId="104" applyNumberFormat="1" applyFont="1" applyBorder="1" applyAlignment="1">
      <alignment horizontal="left" vertical="top" wrapText="1"/>
      <protection/>
    </xf>
    <xf numFmtId="0" fontId="25" fillId="0" borderId="38" xfId="104" applyFont="1" applyBorder="1" applyAlignment="1">
      <alignment vertical="top" shrinkToFit="1"/>
      <protection/>
    </xf>
    <xf numFmtId="173" fontId="25" fillId="0" borderId="37" xfId="104" applyNumberFormat="1" applyFont="1" applyBorder="1" applyAlignment="1">
      <alignment vertical="top" shrinkToFit="1"/>
      <protection/>
    </xf>
    <xf numFmtId="4" fontId="25" fillId="13" borderId="37" xfId="104" applyNumberFormat="1" applyFont="1" applyFill="1" applyBorder="1" applyAlignment="1" applyProtection="1">
      <alignment vertical="top" shrinkToFit="1"/>
      <protection locked="0"/>
    </xf>
    <xf numFmtId="4" fontId="25" fillId="0" borderId="37" xfId="104" applyNumberFormat="1" applyFont="1" applyBorder="1" applyAlignment="1">
      <alignment vertical="top" shrinkToFit="1"/>
      <protection/>
    </xf>
    <xf numFmtId="0" fontId="25" fillId="0" borderId="37" xfId="104" applyFont="1" applyBorder="1" applyAlignment="1">
      <alignment vertical="top" shrinkToFit="1"/>
      <protection/>
    </xf>
    <xf numFmtId="0" fontId="25" fillId="0" borderId="36" xfId="104" applyFont="1" applyBorder="1" applyAlignment="1">
      <alignment vertical="top" shrinkToFit="1"/>
      <protection/>
    </xf>
    <xf numFmtId="0" fontId="10" fillId="0" borderId="0" xfId="104" applyAlignment="1">
      <alignment vertical="top"/>
      <protection/>
    </xf>
    <xf numFmtId="49" fontId="10" fillId="0" borderId="0" xfId="104" applyNumberFormat="1" applyAlignment="1">
      <alignment vertical="top"/>
      <protection/>
    </xf>
    <xf numFmtId="49" fontId="10" fillId="0" borderId="0" xfId="104" applyNumberFormat="1" applyAlignment="1">
      <alignment horizontal="left" vertical="top" wrapText="1"/>
      <protection/>
    </xf>
    <xf numFmtId="0" fontId="28" fillId="15" borderId="31" xfId="104" applyFont="1" applyFill="1" applyBorder="1" applyAlignment="1">
      <alignment vertical="top"/>
      <protection/>
    </xf>
    <xf numFmtId="49" fontId="28" fillId="15" borderId="32" xfId="104" applyNumberFormat="1" applyFont="1" applyFill="1" applyBorder="1" applyAlignment="1">
      <alignment vertical="top"/>
      <protection/>
    </xf>
    <xf numFmtId="49" fontId="28" fillId="15" borderId="32" xfId="104" applyNumberFormat="1" applyFont="1" applyFill="1" applyBorder="1" applyAlignment="1">
      <alignment horizontal="left" vertical="top" wrapText="1"/>
      <protection/>
    </xf>
    <xf numFmtId="0" fontId="28" fillId="15" borderId="32" xfId="104" applyFont="1" applyFill="1" applyBorder="1" applyAlignment="1">
      <alignment vertical="top"/>
      <protection/>
    </xf>
    <xf numFmtId="4" fontId="28" fillId="15" borderId="33" xfId="104" applyNumberFormat="1" applyFont="1" applyFill="1" applyBorder="1" applyAlignment="1">
      <alignment vertical="top"/>
      <protection/>
    </xf>
    <xf numFmtId="49" fontId="10" fillId="0" borderId="0" xfId="104" applyNumberFormat="1">
      <alignment/>
      <protection/>
    </xf>
    <xf numFmtId="49" fontId="10" fillId="0" borderId="0" xfId="104" applyNumberFormat="1" applyAlignment="1">
      <alignment horizontal="left" wrapText="1"/>
      <protection/>
    </xf>
    <xf numFmtId="0" fontId="33" fillId="0" borderId="0" xfId="105" applyFont="1">
      <alignment/>
      <protection/>
    </xf>
    <xf numFmtId="0" fontId="35" fillId="0" borderId="43" xfId="101" applyFont="1" applyBorder="1" applyAlignment="1">
      <alignment horizontal="right" vertical="top" wrapText="1" readingOrder="1"/>
      <protection/>
    </xf>
    <xf numFmtId="0" fontId="35" fillId="0" borderId="43" xfId="101" applyFont="1" applyBorder="1" applyAlignment="1">
      <alignment vertical="top" wrapText="1" readingOrder="1"/>
      <protection/>
    </xf>
    <xf numFmtId="0" fontId="36" fillId="0" borderId="0" xfId="101" applyFont="1" applyAlignment="1">
      <alignment horizontal="right" vertical="center" wrapText="1" readingOrder="1"/>
      <protection/>
    </xf>
    <xf numFmtId="0" fontId="36" fillId="0" borderId="0" xfId="101" applyFont="1" applyAlignment="1">
      <alignment vertical="center" wrapText="1" readingOrder="1"/>
      <protection/>
    </xf>
    <xf numFmtId="177" fontId="36" fillId="0" borderId="0" xfId="101" applyNumberFormat="1" applyFont="1" applyAlignment="1">
      <alignment horizontal="right" vertical="center" wrapText="1" readingOrder="1"/>
      <protection/>
    </xf>
    <xf numFmtId="0" fontId="33" fillId="0" borderId="0" xfId="105" applyFont="1" applyAlignment="1">
      <alignment vertical="center"/>
      <protection/>
    </xf>
    <xf numFmtId="0" fontId="36" fillId="0" borderId="32" xfId="101" applyFont="1" applyBorder="1" applyAlignment="1">
      <alignment horizontal="right" vertical="center" wrapText="1" readingOrder="1"/>
      <protection/>
    </xf>
    <xf numFmtId="0" fontId="36" fillId="0" borderId="32" xfId="101" applyFont="1" applyBorder="1" applyAlignment="1">
      <alignment vertical="center" wrapText="1" readingOrder="1"/>
      <protection/>
    </xf>
    <xf numFmtId="171" fontId="37" fillId="0" borderId="32" xfId="101" applyNumberFormat="1" applyFont="1" applyBorder="1" applyAlignment="1">
      <alignment horizontal="right" vertical="center" wrapText="1" readingOrder="1"/>
      <protection/>
    </xf>
    <xf numFmtId="0" fontId="35" fillId="0" borderId="0" xfId="101" applyFont="1" applyAlignment="1">
      <alignment horizontal="right" vertical="center" wrapText="1" readingOrder="1"/>
      <protection/>
    </xf>
    <xf numFmtId="0" fontId="33" fillId="0" borderId="0" xfId="101" applyFont="1" applyAlignment="1">
      <alignment vertical="center" wrapText="1"/>
      <protection/>
    </xf>
    <xf numFmtId="0" fontId="38" fillId="0" borderId="0" xfId="101" applyFont="1" applyAlignment="1">
      <alignment vertical="center" wrapText="1" readingOrder="1"/>
      <protection/>
    </xf>
    <xf numFmtId="0" fontId="39" fillId="0" borderId="0" xfId="101" applyFont="1" applyAlignment="1">
      <alignment vertical="center" wrapText="1" readingOrder="1"/>
      <protection/>
    </xf>
    <xf numFmtId="0" fontId="35" fillId="0" borderId="43" xfId="101" applyFont="1" applyBorder="1" applyAlignment="1">
      <alignment horizontal="right" vertical="center" wrapText="1" readingOrder="1"/>
      <protection/>
    </xf>
    <xf numFmtId="0" fontId="35" fillId="0" borderId="43" xfId="101" applyFont="1" applyBorder="1" applyAlignment="1">
      <alignment vertical="center" wrapText="1" readingOrder="1"/>
      <protection/>
    </xf>
    <xf numFmtId="0" fontId="36" fillId="0" borderId="0" xfId="101" applyFont="1" applyAlignment="1">
      <alignment vertical="center" wrapText="1" readingOrder="1"/>
      <protection/>
    </xf>
    <xf numFmtId="0" fontId="40" fillId="0" borderId="0" xfId="105" applyFont="1">
      <alignment/>
      <protection/>
    </xf>
    <xf numFmtId="171" fontId="3" fillId="0" borderId="0" xfId="105" applyNumberFormat="1" applyFont="1">
      <alignment/>
      <protection/>
    </xf>
    <xf numFmtId="0" fontId="28" fillId="0" borderId="0" xfId="103" applyFont="1" applyAlignment="1">
      <alignment horizontal="left"/>
      <protection/>
    </xf>
    <xf numFmtId="0" fontId="7" fillId="0" borderId="0" xfId="103">
      <alignment/>
      <protection/>
    </xf>
    <xf numFmtId="0" fontId="7" fillId="0" borderId="0" xfId="103" applyAlignment="1">
      <alignment horizontal="right"/>
      <protection/>
    </xf>
    <xf numFmtId="0" fontId="9" fillId="26" borderId="0" xfId="103" applyFont="1" applyFill="1">
      <alignment/>
      <protection/>
    </xf>
    <xf numFmtId="0" fontId="9" fillId="26" borderId="0" xfId="103" applyFont="1" applyFill="1" applyAlignment="1">
      <alignment horizontal="right"/>
      <protection/>
    </xf>
    <xf numFmtId="8" fontId="7" fillId="0" borderId="0" xfId="103" applyNumberFormat="1">
      <alignment/>
      <protection/>
    </xf>
    <xf numFmtId="8" fontId="9" fillId="26" borderId="0" xfId="103" applyNumberFormat="1" applyFont="1" applyFill="1">
      <alignment/>
      <protection/>
    </xf>
    <xf numFmtId="2" fontId="7" fillId="0" borderId="0" xfId="103" applyNumberFormat="1" applyAlignment="1">
      <alignment horizontal="right"/>
      <protection/>
    </xf>
    <xf numFmtId="171" fontId="7" fillId="0" borderId="0" xfId="103" applyNumberFormat="1">
      <alignment/>
      <protection/>
    </xf>
    <xf numFmtId="2" fontId="7" fillId="0" borderId="0" xfId="103" applyNumberFormat="1">
      <alignment/>
      <protection/>
    </xf>
    <xf numFmtId="0" fontId="9" fillId="0" borderId="0" xfId="103" applyFont="1">
      <alignment/>
      <protection/>
    </xf>
    <xf numFmtId="171" fontId="9" fillId="0" borderId="0" xfId="103" applyNumberFormat="1" applyFont="1">
      <alignment/>
      <protection/>
    </xf>
    <xf numFmtId="4" fontId="0" fillId="0" borderId="15" xfId="0" applyNumberFormat="1" applyFill="1" applyBorder="1" applyAlignment="1">
      <alignment horizontal="right" vertical="center"/>
    </xf>
    <xf numFmtId="49" fontId="10" fillId="0" borderId="22" xfId="104" applyNumberFormat="1" applyBorder="1" applyAlignment="1">
      <alignment vertical="center"/>
      <protection/>
    </xf>
    <xf numFmtId="0" fontId="10" fillId="0" borderId="22" xfId="104" applyBorder="1" applyAlignment="1">
      <alignment vertical="center"/>
      <protection/>
    </xf>
    <xf numFmtId="0" fontId="10" fillId="0" borderId="44" xfId="104" applyBorder="1" applyAlignment="1">
      <alignment vertical="center"/>
      <protection/>
    </xf>
    <xf numFmtId="0" fontId="37" fillId="0" borderId="32" xfId="101" applyFont="1" applyBorder="1" applyAlignment="1">
      <alignment horizontal="right" vertical="center" wrapText="1" readingOrder="1"/>
      <protection/>
    </xf>
    <xf numFmtId="0" fontId="34" fillId="16" borderId="0" xfId="101" applyFont="1" applyFill="1" applyAlignment="1">
      <alignment horizontal="center" vertical="top" wrapText="1" readingOrder="1"/>
      <protection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5" fillId="6" borderId="16" xfId="0" applyFont="1" applyFill="1" applyBorder="1" applyAlignment="1">
      <alignment horizontal="right" vertical="center"/>
    </xf>
    <xf numFmtId="0" fontId="0" fillId="6" borderId="16" xfId="0" applyFill="1" applyBorder="1" applyAlignment="1">
      <alignment vertical="center"/>
    </xf>
    <xf numFmtId="0" fontId="4" fillId="25" borderId="15" xfId="0" applyFont="1" applyFill="1" applyBorder="1" applyAlignment="1">
      <alignment horizontal="center" vertical="center" wrapText="1"/>
    </xf>
    <xf numFmtId="0" fontId="10" fillId="0" borderId="0" xfId="104" applyAlignment="1">
      <alignment vertical="top"/>
      <protection/>
    </xf>
    <xf numFmtId="0" fontId="10" fillId="0" borderId="0" xfId="104" applyAlignment="1">
      <alignment horizontal="left" vertical="top" wrapText="1"/>
      <protection/>
    </xf>
    <xf numFmtId="0" fontId="10" fillId="13" borderId="27" xfId="104" applyFill="1" applyBorder="1" applyAlignment="1" applyProtection="1">
      <alignment vertical="top" wrapText="1"/>
      <protection locked="0"/>
    </xf>
    <xf numFmtId="0" fontId="10" fillId="13" borderId="45" xfId="104" applyFill="1" applyBorder="1" applyAlignment="1" applyProtection="1">
      <alignment vertical="top" wrapText="1"/>
      <protection locked="0"/>
    </xf>
    <xf numFmtId="0" fontId="10" fillId="13" borderId="45" xfId="104" applyFill="1" applyBorder="1" applyAlignment="1" applyProtection="1">
      <alignment horizontal="left" vertical="top" wrapText="1"/>
      <protection locked="0"/>
    </xf>
    <xf numFmtId="0" fontId="10" fillId="13" borderId="46" xfId="104" applyFill="1" applyBorder="1" applyAlignment="1" applyProtection="1">
      <alignment vertical="top" wrapText="1"/>
      <protection locked="0"/>
    </xf>
    <xf numFmtId="0" fontId="10" fillId="13" borderId="41" xfId="104" applyFill="1" applyBorder="1" applyAlignment="1" applyProtection="1">
      <alignment vertical="top" wrapText="1"/>
      <protection locked="0"/>
    </xf>
    <xf numFmtId="0" fontId="10" fillId="13" borderId="0" xfId="104" applyFill="1" applyBorder="1" applyAlignment="1" applyProtection="1">
      <alignment vertical="top" wrapText="1"/>
      <protection locked="0"/>
    </xf>
    <xf numFmtId="0" fontId="10" fillId="13" borderId="0" xfId="104" applyFill="1" applyBorder="1" applyAlignment="1" applyProtection="1">
      <alignment horizontal="left" vertical="top" wrapText="1"/>
      <protection locked="0"/>
    </xf>
    <xf numFmtId="0" fontId="10" fillId="13" borderId="17" xfId="104" applyFill="1" applyBorder="1" applyAlignment="1" applyProtection="1">
      <alignment vertical="top" wrapText="1"/>
      <protection locked="0"/>
    </xf>
    <xf numFmtId="0" fontId="10" fillId="13" borderId="36" xfId="104" applyFill="1" applyBorder="1" applyAlignment="1" applyProtection="1">
      <alignment vertical="top" wrapText="1"/>
      <protection locked="0"/>
    </xf>
    <xf numFmtId="0" fontId="10" fillId="13" borderId="16" xfId="104" applyFill="1" applyBorder="1" applyAlignment="1" applyProtection="1">
      <alignment vertical="top" wrapText="1"/>
      <protection locked="0"/>
    </xf>
    <xf numFmtId="0" fontId="10" fillId="13" borderId="16" xfId="104" applyFill="1" applyBorder="1" applyAlignment="1" applyProtection="1">
      <alignment horizontal="left" vertical="top" wrapText="1"/>
      <protection locked="0"/>
    </xf>
    <xf numFmtId="0" fontId="10" fillId="13" borderId="38" xfId="104" applyFill="1" applyBorder="1" applyAlignment="1" applyProtection="1">
      <alignment vertical="top" wrapText="1"/>
      <protection locked="0"/>
    </xf>
    <xf numFmtId="0" fontId="26" fillId="0" borderId="0" xfId="104" applyFont="1" applyAlignment="1">
      <alignment horizontal="center"/>
      <protection/>
    </xf>
    <xf numFmtId="49" fontId="10" fillId="0" borderId="21" xfId="104" applyNumberFormat="1" applyBorder="1" applyAlignment="1">
      <alignment vertical="center"/>
      <protection/>
    </xf>
    <xf numFmtId="0" fontId="10" fillId="0" borderId="21" xfId="104" applyBorder="1" applyAlignment="1">
      <alignment vertical="center"/>
      <protection/>
    </xf>
    <xf numFmtId="0" fontId="10" fillId="0" borderId="47" xfId="104" applyBorder="1" applyAlignment="1">
      <alignment vertical="center"/>
      <protection/>
    </xf>
    <xf numFmtId="0" fontId="34" fillId="16" borderId="0" xfId="101" applyFont="1" applyFill="1" applyAlignment="1">
      <alignment horizontal="center" vertical="top" wrapText="1" readingOrder="1"/>
      <protection/>
    </xf>
  </cellXfs>
  <cellStyles count="11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" xfId="57"/>
    <cellStyle name="60 % – Zvýraznění2" xfId="58"/>
    <cellStyle name="60 % – Zvýraznění3" xfId="59"/>
    <cellStyle name="60 % – Zvýraznění4" xfId="60"/>
    <cellStyle name="60 % – Zvýraznění5" xfId="61"/>
    <cellStyle name="60 % – Zvýraznění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Check Cell" xfId="87"/>
    <cellStyle name="Chybně" xfId="88"/>
    <cellStyle name="Input" xfId="89"/>
    <cellStyle name="Kontrolní buňka" xfId="90"/>
    <cellStyle name="Linked Cell" xfId="91"/>
    <cellStyle name="Currency" xfId="92"/>
    <cellStyle name="Currency [0]" xfId="93"/>
    <cellStyle name="Nadpis 1" xfId="94"/>
    <cellStyle name="Nadpis 2" xfId="95"/>
    <cellStyle name="Nadpis 3" xfId="96"/>
    <cellStyle name="Nadpis 4" xfId="97"/>
    <cellStyle name="Název" xfId="98"/>
    <cellStyle name="Neutral" xfId="99"/>
    <cellStyle name="Neutrální" xfId="100"/>
    <cellStyle name="Normal" xfId="101"/>
    <cellStyle name="normální 2" xfId="102"/>
    <cellStyle name="normální_D.1.4.2 Výkaz výměr-ÚPRAVA DiK" xfId="103"/>
    <cellStyle name="normální_Vrchlabí,ul.U Nemocnice-rekonstrukce komunikace-přeložka kanalizace a vodovodu-soupis" xfId="104"/>
    <cellStyle name="normální_Výkaz výměr - Vrchlabí, U Nemocnice - rekonstrukce komunikace" xfId="105"/>
    <cellStyle name="Note" xfId="106"/>
    <cellStyle name="Output" xfId="107"/>
    <cellStyle name="Poznámka" xfId="108"/>
    <cellStyle name="Percent" xfId="109"/>
    <cellStyle name="Propojená buňka" xfId="110"/>
    <cellStyle name="Followed Hyperlink" xfId="111"/>
    <cellStyle name="Správně" xfId="112"/>
    <cellStyle name="Špatně" xfId="113"/>
    <cellStyle name="Text upozornění" xfId="114"/>
    <cellStyle name="Title" xfId="115"/>
    <cellStyle name="Total" xfId="116"/>
    <cellStyle name="Vstup" xfId="117"/>
    <cellStyle name="Výpočet" xfId="118"/>
    <cellStyle name="Výstup" xfId="119"/>
    <cellStyle name="Vysvětlující text" xfId="120"/>
    <cellStyle name="Warning Text" xfId="121"/>
    <cellStyle name="Zvýraznění 1" xfId="122"/>
    <cellStyle name="Zvýraznění 2" xfId="123"/>
    <cellStyle name="Zvýraznění 3" xfId="124"/>
    <cellStyle name="Zvýraznění 4" xfId="125"/>
    <cellStyle name="Zvýraznění 5" xfId="126"/>
    <cellStyle name="Zvýraznění 6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B12" sqref="B1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43"/>
      <c r="B1" s="1" t="s">
        <v>1018</v>
      </c>
      <c r="C1" s="1"/>
      <c r="D1" s="1"/>
      <c r="E1" s="1"/>
    </row>
    <row r="2" spans="1:5" ht="12.75" customHeight="1">
      <c r="A2" s="143"/>
      <c r="B2" s="144" t="s">
        <v>1019</v>
      </c>
      <c r="C2" s="1"/>
      <c r="D2" s="1"/>
      <c r="E2" s="1"/>
    </row>
    <row r="3" spans="1:5" ht="19.5" customHeight="1">
      <c r="A3" s="143"/>
      <c r="B3" s="143"/>
      <c r="C3" s="1"/>
      <c r="D3" s="1"/>
      <c r="E3" s="1"/>
    </row>
    <row r="4" spans="1:5" ht="19.5" customHeight="1">
      <c r="A4" s="1"/>
      <c r="B4" s="145" t="s">
        <v>668</v>
      </c>
      <c r="C4" s="143"/>
      <c r="D4" s="143"/>
      <c r="E4" s="1"/>
    </row>
    <row r="5" spans="1:5" ht="12.75" customHeight="1">
      <c r="A5" s="1"/>
      <c r="B5" s="143" t="s">
        <v>1020</v>
      </c>
      <c r="C5" s="143"/>
      <c r="D5" s="143"/>
      <c r="E5" s="1"/>
    </row>
    <row r="6" spans="1:5" ht="12.75" customHeight="1">
      <c r="A6" s="1"/>
      <c r="B6" s="3" t="s">
        <v>1021</v>
      </c>
      <c r="C6" s="6">
        <f>SUM(C10:C16)</f>
        <v>0</v>
      </c>
      <c r="D6" s="1"/>
      <c r="E6" s="1"/>
    </row>
    <row r="7" spans="1:5" ht="12.75" customHeight="1">
      <c r="A7" s="1"/>
      <c r="B7" s="3" t="s">
        <v>1022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1023</v>
      </c>
      <c r="B9" s="4" t="s">
        <v>1024</v>
      </c>
      <c r="C9" s="4" t="s">
        <v>1025</v>
      </c>
      <c r="D9" s="4" t="s">
        <v>1026</v>
      </c>
      <c r="E9" s="4" t="s">
        <v>1027</v>
      </c>
    </row>
    <row r="10" spans="1:5" ht="12.75" customHeight="1">
      <c r="A10" s="16" t="s">
        <v>1041</v>
      </c>
      <c r="B10" s="16" t="s">
        <v>1042</v>
      </c>
      <c r="C10" s="137">
        <f>VPP!I3</f>
        <v>0</v>
      </c>
      <c r="D10" s="137">
        <f>VPP!O2</f>
        <v>0</v>
      </c>
      <c r="E10" s="137">
        <f aca="true" t="shared" si="0" ref="E10:E16">C10+D10</f>
        <v>0</v>
      </c>
    </row>
    <row r="11" spans="1:5" ht="12.75" customHeight="1">
      <c r="A11" s="16" t="s">
        <v>1109</v>
      </c>
      <c r="B11" s="16" t="s">
        <v>745</v>
      </c>
      <c r="C11" s="137">
        <f>'D.1.1-Vozovka a chodníky'!I3</f>
        <v>0</v>
      </c>
      <c r="D11" s="137">
        <f>'D.1.1-Vozovka a chodníky'!O2</f>
        <v>0</v>
      </c>
      <c r="E11" s="137">
        <f t="shared" si="0"/>
        <v>0</v>
      </c>
    </row>
    <row r="12" spans="1:5" ht="12.75" customHeight="1">
      <c r="A12" s="16" t="s">
        <v>832</v>
      </c>
      <c r="B12" s="16" t="s">
        <v>746</v>
      </c>
      <c r="C12" s="137">
        <f>'D.1.1-Zeleň'!I3</f>
        <v>0</v>
      </c>
      <c r="D12" s="137">
        <f>'D.1.1-Zeleň'!O2</f>
        <v>0</v>
      </c>
      <c r="E12" s="137">
        <f t="shared" si="0"/>
        <v>0</v>
      </c>
    </row>
    <row r="13" spans="1:5" ht="12.75" customHeight="1">
      <c r="A13" s="16" t="s">
        <v>854</v>
      </c>
      <c r="B13" s="16" t="s">
        <v>855</v>
      </c>
      <c r="C13" s="137">
        <f>'D.1.3.1'!$G$374</f>
        <v>0</v>
      </c>
      <c r="D13" s="137">
        <f>C13*0.21</f>
        <v>0</v>
      </c>
      <c r="E13" s="137">
        <f>C13+D13</f>
        <v>0</v>
      </c>
    </row>
    <row r="14" spans="1:5" ht="12.75" customHeight="1">
      <c r="A14" s="16" t="s">
        <v>857</v>
      </c>
      <c r="B14" s="16" t="s">
        <v>858</v>
      </c>
      <c r="C14" s="137">
        <f>'D.1.4.1'!$G$185</f>
        <v>0</v>
      </c>
      <c r="D14" s="137">
        <f>C14*0.21</f>
        <v>0</v>
      </c>
      <c r="E14" s="137">
        <f>C14+D14</f>
        <v>0</v>
      </c>
    </row>
    <row r="15" spans="1:5" ht="12.75" customHeight="1">
      <c r="A15" s="16" t="s">
        <v>859</v>
      </c>
      <c r="B15" s="16" t="s">
        <v>860</v>
      </c>
      <c r="C15" s="137">
        <f>'D.1.4.2'!$D$17</f>
        <v>0</v>
      </c>
      <c r="D15" s="137">
        <f>C15*0.21</f>
        <v>0</v>
      </c>
      <c r="E15" s="137">
        <f>C15+D15</f>
        <v>0</v>
      </c>
    </row>
    <row r="16" spans="1:5" ht="12.75" customHeight="1">
      <c r="A16" s="16" t="s">
        <v>861</v>
      </c>
      <c r="B16" s="16" t="s">
        <v>862</v>
      </c>
      <c r="C16" s="137">
        <f>'D.1.5'!I3</f>
        <v>0</v>
      </c>
      <c r="D16" s="137">
        <f>'D.1.5'!O2</f>
        <v>0</v>
      </c>
      <c r="E16" s="137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B1">
      <pane ySplit="7" topLeftCell="BM8" activePane="bottomLeft" state="frozen"/>
      <selection pane="topLeft" activeCell="A1" sqref="A1"/>
      <selection pane="bottomLeft" activeCell="F45" sqref="F4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1028</v>
      </c>
      <c r="B1" s="1"/>
      <c r="C1" s="1"/>
      <c r="D1" s="1"/>
      <c r="E1" s="1" t="s">
        <v>1018</v>
      </c>
      <c r="F1" s="1"/>
      <c r="G1" s="1"/>
      <c r="H1" s="1"/>
      <c r="I1" s="1"/>
      <c r="P1" t="s">
        <v>1039</v>
      </c>
    </row>
    <row r="2" spans="2:16" ht="24.75" customHeight="1">
      <c r="B2" s="1"/>
      <c r="C2" s="1"/>
      <c r="D2" s="1"/>
      <c r="E2" s="2" t="s">
        <v>1030</v>
      </c>
      <c r="F2" s="1"/>
      <c r="G2" s="1"/>
      <c r="H2" s="5"/>
      <c r="I2" s="5"/>
      <c r="O2">
        <f>0+O8</f>
        <v>0</v>
      </c>
      <c r="P2" t="s">
        <v>1039</v>
      </c>
    </row>
    <row r="3" spans="1:16" ht="15" customHeight="1">
      <c r="A3" t="s">
        <v>1029</v>
      </c>
      <c r="B3" s="10" t="s">
        <v>1031</v>
      </c>
      <c r="C3" s="146" t="s">
        <v>1032</v>
      </c>
      <c r="D3" s="143"/>
      <c r="E3" s="11" t="s">
        <v>1033</v>
      </c>
      <c r="F3" s="1"/>
      <c r="G3" s="8"/>
      <c r="H3" s="7" t="s">
        <v>1041</v>
      </c>
      <c r="I3" s="30">
        <f>0+I8</f>
        <v>0</v>
      </c>
      <c r="O3" t="s">
        <v>1036</v>
      </c>
      <c r="P3" t="s">
        <v>1040</v>
      </c>
    </row>
    <row r="4" spans="1:16" ht="15" customHeight="1">
      <c r="A4" t="s">
        <v>1034</v>
      </c>
      <c r="B4" s="13" t="s">
        <v>1035</v>
      </c>
      <c r="C4" s="147" t="s">
        <v>1041</v>
      </c>
      <c r="D4" s="148"/>
      <c r="E4" s="14" t="s">
        <v>1042</v>
      </c>
      <c r="F4" s="5"/>
      <c r="G4" s="5"/>
      <c r="H4" s="15"/>
      <c r="I4" s="15"/>
      <c r="O4" t="s">
        <v>1037</v>
      </c>
      <c r="P4" t="s">
        <v>1040</v>
      </c>
    </row>
    <row r="5" spans="1:16" ht="12.75" customHeight="1">
      <c r="A5" s="149" t="s">
        <v>1043</v>
      </c>
      <c r="B5" s="149" t="s">
        <v>1045</v>
      </c>
      <c r="C5" s="149" t="s">
        <v>1047</v>
      </c>
      <c r="D5" s="149" t="s">
        <v>1048</v>
      </c>
      <c r="E5" s="149" t="s">
        <v>1049</v>
      </c>
      <c r="F5" s="149" t="s">
        <v>1051</v>
      </c>
      <c r="G5" s="149" t="s">
        <v>1053</v>
      </c>
      <c r="H5" s="149" t="s">
        <v>1055</v>
      </c>
      <c r="I5" s="149"/>
      <c r="O5" t="s">
        <v>1038</v>
      </c>
      <c r="P5" t="s">
        <v>1040</v>
      </c>
    </row>
    <row r="6" spans="1:9" ht="12.75" customHeight="1">
      <c r="A6" s="149"/>
      <c r="B6" s="149"/>
      <c r="C6" s="149"/>
      <c r="D6" s="149"/>
      <c r="E6" s="149"/>
      <c r="F6" s="149"/>
      <c r="G6" s="149"/>
      <c r="H6" s="12" t="s">
        <v>1056</v>
      </c>
      <c r="I6" s="12" t="s">
        <v>1058</v>
      </c>
    </row>
    <row r="7" spans="1:9" ht="12.75" customHeight="1">
      <c r="A7" s="12" t="s">
        <v>1044</v>
      </c>
      <c r="B7" s="12" t="s">
        <v>1046</v>
      </c>
      <c r="C7" s="12" t="s">
        <v>1040</v>
      </c>
      <c r="D7" s="12" t="s">
        <v>1039</v>
      </c>
      <c r="E7" s="12" t="s">
        <v>1050</v>
      </c>
      <c r="F7" s="12" t="s">
        <v>1052</v>
      </c>
      <c r="G7" s="12" t="s">
        <v>1054</v>
      </c>
      <c r="H7" s="12" t="s">
        <v>1057</v>
      </c>
      <c r="I7" s="12" t="s">
        <v>1059</v>
      </c>
    </row>
    <row r="8" spans="1:18" ht="12.75" customHeight="1">
      <c r="A8" s="15" t="s">
        <v>1060</v>
      </c>
      <c r="B8" s="15"/>
      <c r="C8" s="18" t="s">
        <v>1044</v>
      </c>
      <c r="D8" s="15"/>
      <c r="E8" s="19" t="s">
        <v>1061</v>
      </c>
      <c r="F8" s="15"/>
      <c r="G8" s="15"/>
      <c r="H8" s="15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2.75">
      <c r="A9" s="17" t="s">
        <v>1062</v>
      </c>
      <c r="B9" s="21" t="s">
        <v>1046</v>
      </c>
      <c r="C9" s="21" t="s">
        <v>1063</v>
      </c>
      <c r="D9" s="17" t="s">
        <v>1064</v>
      </c>
      <c r="E9" s="22" t="s">
        <v>1065</v>
      </c>
      <c r="F9" s="23" t="s">
        <v>1486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1040</v>
      </c>
    </row>
    <row r="10" spans="1:5" ht="12.75">
      <c r="A10" s="26" t="s">
        <v>1067</v>
      </c>
      <c r="E10" s="27" t="s">
        <v>1068</v>
      </c>
    </row>
    <row r="11" spans="1:5" ht="12.75">
      <c r="A11" s="28" t="s">
        <v>1069</v>
      </c>
      <c r="E11" s="29" t="s">
        <v>1064</v>
      </c>
    </row>
    <row r="12" spans="1:5" ht="12.75">
      <c r="A12" t="s">
        <v>1070</v>
      </c>
      <c r="E12" s="27" t="s">
        <v>1064</v>
      </c>
    </row>
    <row r="13" spans="1:16" ht="12.75">
      <c r="A13" s="17" t="s">
        <v>1062</v>
      </c>
      <c r="B13" s="21" t="s">
        <v>1040</v>
      </c>
      <c r="C13" s="21" t="s">
        <v>1071</v>
      </c>
      <c r="D13" s="17" t="s">
        <v>1064</v>
      </c>
      <c r="E13" s="22" t="s">
        <v>1072</v>
      </c>
      <c r="F13" s="23" t="s">
        <v>1486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1040</v>
      </c>
    </row>
    <row r="14" spans="1:5" ht="51">
      <c r="A14" s="26" t="s">
        <v>1067</v>
      </c>
      <c r="E14" s="27" t="s">
        <v>1073</v>
      </c>
    </row>
    <row r="15" spans="1:5" ht="12.75">
      <c r="A15" s="28" t="s">
        <v>1069</v>
      </c>
      <c r="E15" s="29" t="s">
        <v>1064</v>
      </c>
    </row>
    <row r="16" spans="1:5" ht="12.75">
      <c r="A16" t="s">
        <v>1070</v>
      </c>
      <c r="E16" s="27" t="s">
        <v>1074</v>
      </c>
    </row>
    <row r="17" spans="1:16" ht="12.75">
      <c r="A17" s="17" t="s">
        <v>1062</v>
      </c>
      <c r="B17" s="21" t="s">
        <v>1039</v>
      </c>
      <c r="C17" s="21" t="s">
        <v>1075</v>
      </c>
      <c r="D17" s="17" t="s">
        <v>1076</v>
      </c>
      <c r="E17" s="22" t="s">
        <v>1077</v>
      </c>
      <c r="F17" s="23" t="s">
        <v>1486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1040</v>
      </c>
    </row>
    <row r="18" spans="1:5" ht="12.75">
      <c r="A18" s="26" t="s">
        <v>1067</v>
      </c>
      <c r="E18" s="27" t="s">
        <v>1078</v>
      </c>
    </row>
    <row r="19" spans="1:5" ht="12.75">
      <c r="A19" s="28" t="s">
        <v>1069</v>
      </c>
      <c r="E19" s="29" t="s">
        <v>1064</v>
      </c>
    </row>
    <row r="20" spans="1:5" ht="12.75">
      <c r="A20" t="s">
        <v>1070</v>
      </c>
      <c r="E20" s="27" t="s">
        <v>1079</v>
      </c>
    </row>
    <row r="21" spans="1:16" ht="12.75">
      <c r="A21" s="17" t="s">
        <v>1062</v>
      </c>
      <c r="B21" s="21" t="s">
        <v>1050</v>
      </c>
      <c r="C21" s="21" t="s">
        <v>1080</v>
      </c>
      <c r="D21" s="17" t="s">
        <v>1064</v>
      </c>
      <c r="E21" s="22" t="s">
        <v>1081</v>
      </c>
      <c r="F21" s="23" t="s">
        <v>1486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1040</v>
      </c>
    </row>
    <row r="22" spans="1:5" ht="12.75">
      <c r="A22" s="26" t="s">
        <v>1067</v>
      </c>
      <c r="E22" s="27" t="s">
        <v>1082</v>
      </c>
    </row>
    <row r="23" spans="1:5" ht="12.75">
      <c r="A23" s="28" t="s">
        <v>1069</v>
      </c>
      <c r="E23" s="29" t="s">
        <v>1064</v>
      </c>
    </row>
    <row r="24" spans="1:5" ht="12.75">
      <c r="A24" t="s">
        <v>1070</v>
      </c>
      <c r="E24" s="27" t="s">
        <v>1083</v>
      </c>
    </row>
    <row r="25" spans="1:16" ht="12.75">
      <c r="A25" s="17" t="s">
        <v>1062</v>
      </c>
      <c r="B25" s="21" t="s">
        <v>1052</v>
      </c>
      <c r="C25" s="21" t="s">
        <v>1084</v>
      </c>
      <c r="D25" s="17" t="s">
        <v>1064</v>
      </c>
      <c r="E25" s="22" t="s">
        <v>1085</v>
      </c>
      <c r="F25" s="23" t="s">
        <v>1486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1040</v>
      </c>
    </row>
    <row r="26" spans="1:5" ht="25.5">
      <c r="A26" s="26" t="s">
        <v>1067</v>
      </c>
      <c r="E26" s="27" t="s">
        <v>1086</v>
      </c>
    </row>
    <row r="27" spans="1:5" ht="12.75">
      <c r="A27" s="28" t="s">
        <v>1069</v>
      </c>
      <c r="E27" s="29" t="s">
        <v>1064</v>
      </c>
    </row>
    <row r="28" spans="1:5" ht="12.75">
      <c r="A28" t="s">
        <v>1070</v>
      </c>
      <c r="E28" s="27" t="s">
        <v>1083</v>
      </c>
    </row>
    <row r="29" spans="1:16" ht="12.75">
      <c r="A29" s="17" t="s">
        <v>1062</v>
      </c>
      <c r="B29" s="21" t="s">
        <v>1054</v>
      </c>
      <c r="C29" s="21" t="s">
        <v>1087</v>
      </c>
      <c r="D29" s="17" t="s">
        <v>1064</v>
      </c>
      <c r="E29" s="22" t="s">
        <v>1088</v>
      </c>
      <c r="F29" s="23" t="s">
        <v>1486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1040</v>
      </c>
    </row>
    <row r="30" spans="1:5" ht="12.75">
      <c r="A30" s="26" t="s">
        <v>1067</v>
      </c>
      <c r="E30" s="27" t="s">
        <v>1089</v>
      </c>
    </row>
    <row r="31" spans="1:5" ht="12.75">
      <c r="A31" s="28" t="s">
        <v>1069</v>
      </c>
      <c r="E31" s="29" t="s">
        <v>1064</v>
      </c>
    </row>
    <row r="32" spans="1:5" ht="12.75">
      <c r="A32" t="s">
        <v>1070</v>
      </c>
      <c r="E32" s="27" t="s">
        <v>1083</v>
      </c>
    </row>
    <row r="33" spans="1:16" ht="12.75">
      <c r="A33" s="17" t="s">
        <v>1062</v>
      </c>
      <c r="B33" s="21" t="s">
        <v>1090</v>
      </c>
      <c r="C33" s="21" t="s">
        <v>1091</v>
      </c>
      <c r="D33" s="17" t="s">
        <v>1064</v>
      </c>
      <c r="E33" s="22" t="s">
        <v>1092</v>
      </c>
      <c r="F33" s="23" t="s">
        <v>1486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1040</v>
      </c>
    </row>
    <row r="34" spans="1:5" ht="25.5">
      <c r="A34" s="26" t="s">
        <v>1067</v>
      </c>
      <c r="E34" s="27" t="s">
        <v>1093</v>
      </c>
    </row>
    <row r="35" spans="1:5" ht="12.75">
      <c r="A35" s="28" t="s">
        <v>1069</v>
      </c>
      <c r="E35" s="29" t="s">
        <v>1064</v>
      </c>
    </row>
    <row r="36" spans="1:5" ht="12.75">
      <c r="A36" t="s">
        <v>1070</v>
      </c>
      <c r="E36" s="27" t="s">
        <v>1064</v>
      </c>
    </row>
    <row r="37" spans="1:16" ht="12.75">
      <c r="A37" s="17" t="s">
        <v>1062</v>
      </c>
      <c r="B37" s="21" t="s">
        <v>1094</v>
      </c>
      <c r="C37" s="21" t="s">
        <v>1095</v>
      </c>
      <c r="D37" s="17" t="s">
        <v>1064</v>
      </c>
      <c r="E37" s="22" t="s">
        <v>1096</v>
      </c>
      <c r="F37" s="23" t="s">
        <v>1486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1040</v>
      </c>
    </row>
    <row r="38" spans="1:5" ht="12.75">
      <c r="A38" s="26" t="s">
        <v>1067</v>
      </c>
      <c r="E38" s="27" t="s">
        <v>1097</v>
      </c>
    </row>
    <row r="39" spans="1:5" ht="12.75">
      <c r="A39" s="28" t="s">
        <v>1069</v>
      </c>
      <c r="E39" s="29" t="s">
        <v>1064</v>
      </c>
    </row>
    <row r="40" spans="1:5" ht="12.75">
      <c r="A40" t="s">
        <v>1070</v>
      </c>
      <c r="E40" s="27" t="s">
        <v>1064</v>
      </c>
    </row>
    <row r="41" spans="1:16" ht="12.75">
      <c r="A41" s="17" t="s">
        <v>1062</v>
      </c>
      <c r="B41" s="21" t="s">
        <v>1057</v>
      </c>
      <c r="C41" s="21" t="s">
        <v>1098</v>
      </c>
      <c r="D41" s="17" t="s">
        <v>1064</v>
      </c>
      <c r="E41" s="22" t="s">
        <v>1099</v>
      </c>
      <c r="F41" s="23" t="s">
        <v>1486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1040</v>
      </c>
    </row>
    <row r="42" spans="1:5" ht="114.75">
      <c r="A42" s="26" t="s">
        <v>1067</v>
      </c>
      <c r="E42" s="27" t="s">
        <v>1100</v>
      </c>
    </row>
    <row r="43" spans="1:5" ht="12.75">
      <c r="A43" s="28" t="s">
        <v>1069</v>
      </c>
      <c r="E43" s="29" t="s">
        <v>1064</v>
      </c>
    </row>
    <row r="44" spans="1:5" ht="12.75">
      <c r="A44" t="s">
        <v>1070</v>
      </c>
      <c r="E44" s="27" t="s">
        <v>1101</v>
      </c>
    </row>
    <row r="45" spans="1:16" ht="12.75">
      <c r="A45" s="17" t="s">
        <v>1062</v>
      </c>
      <c r="B45" s="21" t="s">
        <v>1059</v>
      </c>
      <c r="C45" s="21" t="s">
        <v>1102</v>
      </c>
      <c r="D45" s="17" t="s">
        <v>1064</v>
      </c>
      <c r="E45" s="22" t="s">
        <v>1103</v>
      </c>
      <c r="F45" s="23" t="s">
        <v>1486</v>
      </c>
      <c r="G45" s="24">
        <v>1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1040</v>
      </c>
    </row>
    <row r="46" spans="1:5" ht="12.75">
      <c r="A46" s="26" t="s">
        <v>1067</v>
      </c>
      <c r="E46" s="27" t="s">
        <v>1104</v>
      </c>
    </row>
    <row r="47" spans="1:5" ht="12.75">
      <c r="A47" s="28" t="s">
        <v>1069</v>
      </c>
      <c r="E47" s="29" t="s">
        <v>1064</v>
      </c>
    </row>
    <row r="48" spans="1:5" ht="12.75">
      <c r="A48" t="s">
        <v>1070</v>
      </c>
      <c r="E48" s="27" t="s">
        <v>1101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0"/>
  <sheetViews>
    <sheetView workbookViewId="0" topLeftCell="A1">
      <pane ySplit="8" topLeftCell="BM42" activePane="bottomLeft" state="frozen"/>
      <selection pane="topLeft" activeCell="A1" sqref="A1"/>
      <selection pane="bottomLeft" activeCell="H52" sqref="H5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1028</v>
      </c>
      <c r="B1" s="1"/>
      <c r="C1" s="1"/>
      <c r="D1" s="1"/>
      <c r="E1" s="1" t="s">
        <v>1018</v>
      </c>
      <c r="F1" s="1"/>
      <c r="G1" s="1"/>
      <c r="H1" s="1"/>
      <c r="I1" s="1"/>
      <c r="P1" t="s">
        <v>1039</v>
      </c>
    </row>
    <row r="2" spans="2:16" ht="24.75" customHeight="1">
      <c r="B2" s="1"/>
      <c r="C2" s="1"/>
      <c r="D2" s="1"/>
      <c r="E2" s="2" t="s">
        <v>1030</v>
      </c>
      <c r="F2" s="1"/>
      <c r="G2" s="1"/>
      <c r="H2" s="5"/>
      <c r="I2" s="5"/>
      <c r="O2">
        <f>0+O9+O22+O135+O160+O165+O170+O243+O248+O253+O278</f>
        <v>0</v>
      </c>
      <c r="P2" t="s">
        <v>1039</v>
      </c>
    </row>
    <row r="3" spans="1:16" ht="15" customHeight="1">
      <c r="A3" t="s">
        <v>1029</v>
      </c>
      <c r="B3" s="10" t="s">
        <v>1031</v>
      </c>
      <c r="C3" s="146" t="s">
        <v>1032</v>
      </c>
      <c r="D3" s="143"/>
      <c r="E3" s="11" t="s">
        <v>1033</v>
      </c>
      <c r="F3" s="1"/>
      <c r="G3" s="8"/>
      <c r="H3" s="7" t="s">
        <v>1109</v>
      </c>
      <c r="I3" s="30">
        <f>0+I9+I22+I135+I160+I165+I170+I243+I248+I253+I278</f>
        <v>0</v>
      </c>
      <c r="O3" t="s">
        <v>1036</v>
      </c>
      <c r="P3" t="s">
        <v>1040</v>
      </c>
    </row>
    <row r="4" spans="1:16" ht="15" customHeight="1">
      <c r="A4" t="s">
        <v>1034</v>
      </c>
      <c r="B4" s="10" t="s">
        <v>1105</v>
      </c>
      <c r="C4" s="146" t="s">
        <v>1106</v>
      </c>
      <c r="D4" s="143"/>
      <c r="E4" s="11" t="s">
        <v>1107</v>
      </c>
      <c r="F4" s="1"/>
      <c r="G4" s="1"/>
      <c r="H4" s="9"/>
      <c r="I4" s="9"/>
      <c r="O4" t="s">
        <v>1037</v>
      </c>
      <c r="P4" t="s">
        <v>1040</v>
      </c>
    </row>
    <row r="5" spans="1:16" ht="12.75" customHeight="1">
      <c r="A5" t="s">
        <v>1108</v>
      </c>
      <c r="B5" s="13" t="s">
        <v>1035</v>
      </c>
      <c r="C5" s="147" t="s">
        <v>1109</v>
      </c>
      <c r="D5" s="148"/>
      <c r="E5" s="14" t="s">
        <v>1110</v>
      </c>
      <c r="F5" s="5"/>
      <c r="G5" s="5"/>
      <c r="H5" s="5"/>
      <c r="I5" s="5"/>
      <c r="O5" t="s">
        <v>1038</v>
      </c>
      <c r="P5" t="s">
        <v>1040</v>
      </c>
    </row>
    <row r="6" spans="1:9" ht="12.75" customHeight="1">
      <c r="A6" s="149" t="s">
        <v>1043</v>
      </c>
      <c r="B6" s="149" t="s">
        <v>1045</v>
      </c>
      <c r="C6" s="149" t="s">
        <v>1047</v>
      </c>
      <c r="D6" s="149" t="s">
        <v>1048</v>
      </c>
      <c r="E6" s="149" t="s">
        <v>1049</v>
      </c>
      <c r="F6" s="149" t="s">
        <v>1051</v>
      </c>
      <c r="G6" s="149" t="s">
        <v>1053</v>
      </c>
      <c r="H6" s="149" t="s">
        <v>1055</v>
      </c>
      <c r="I6" s="149"/>
    </row>
    <row r="7" spans="1:9" ht="12.75" customHeight="1">
      <c r="A7" s="149"/>
      <c r="B7" s="149"/>
      <c r="C7" s="149"/>
      <c r="D7" s="149"/>
      <c r="E7" s="149"/>
      <c r="F7" s="149"/>
      <c r="G7" s="149"/>
      <c r="H7" s="12" t="s">
        <v>1056</v>
      </c>
      <c r="I7" s="12" t="s">
        <v>1058</v>
      </c>
    </row>
    <row r="8" spans="1:9" ht="12.75" customHeight="1">
      <c r="A8" s="12" t="s">
        <v>1044</v>
      </c>
      <c r="B8" s="12" t="s">
        <v>1046</v>
      </c>
      <c r="C8" s="12" t="s">
        <v>1040</v>
      </c>
      <c r="D8" s="12" t="s">
        <v>1039</v>
      </c>
      <c r="E8" s="12" t="s">
        <v>1050</v>
      </c>
      <c r="F8" s="12" t="s">
        <v>1052</v>
      </c>
      <c r="G8" s="12" t="s">
        <v>1054</v>
      </c>
      <c r="H8" s="12" t="s">
        <v>1057</v>
      </c>
      <c r="I8" s="12" t="s">
        <v>1059</v>
      </c>
    </row>
    <row r="9" spans="1:18" ht="12.75" customHeight="1">
      <c r="A9" s="15" t="s">
        <v>1060</v>
      </c>
      <c r="B9" s="15"/>
      <c r="C9" s="18" t="s">
        <v>1044</v>
      </c>
      <c r="D9" s="15"/>
      <c r="E9" s="19" t="s">
        <v>1061</v>
      </c>
      <c r="F9" s="15"/>
      <c r="G9" s="15"/>
      <c r="H9" s="15"/>
      <c r="I9" s="20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17" t="s">
        <v>1062</v>
      </c>
      <c r="B10" s="21" t="s">
        <v>1046</v>
      </c>
      <c r="C10" s="21" t="s">
        <v>1111</v>
      </c>
      <c r="D10" s="17" t="s">
        <v>1064</v>
      </c>
      <c r="E10" s="22" t="s">
        <v>1112</v>
      </c>
      <c r="F10" s="23" t="s">
        <v>1113</v>
      </c>
      <c r="G10" s="24">
        <v>1703.95</v>
      </c>
      <c r="H10" s="25">
        <v>0</v>
      </c>
      <c r="I10" s="25">
        <f>ROUND(ROUND(H10,2)*ROUND(G10,3),2)</f>
        <v>0</v>
      </c>
      <c r="O10">
        <f>(I10*21)/100</f>
        <v>0</v>
      </c>
      <c r="P10" t="s">
        <v>1040</v>
      </c>
    </row>
    <row r="11" spans="1:5" ht="12.75">
      <c r="A11" s="26" t="s">
        <v>1067</v>
      </c>
      <c r="E11" s="27" t="s">
        <v>1114</v>
      </c>
    </row>
    <row r="12" spans="1:5" ht="153">
      <c r="A12" s="28" t="s">
        <v>1069</v>
      </c>
      <c r="E12" s="29" t="s">
        <v>1115</v>
      </c>
    </row>
    <row r="13" spans="1:5" ht="25.5">
      <c r="A13" t="s">
        <v>1070</v>
      </c>
      <c r="E13" s="27" t="s">
        <v>1116</v>
      </c>
    </row>
    <row r="14" spans="1:16" ht="12.75">
      <c r="A14" s="17" t="s">
        <v>1062</v>
      </c>
      <c r="B14" s="21" t="s">
        <v>1040</v>
      </c>
      <c r="C14" s="21" t="s">
        <v>1117</v>
      </c>
      <c r="D14" s="17" t="s">
        <v>1064</v>
      </c>
      <c r="E14" s="22" t="s">
        <v>1118</v>
      </c>
      <c r="F14" s="23" t="s">
        <v>1113</v>
      </c>
      <c r="G14" s="24">
        <v>82.4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1040</v>
      </c>
    </row>
    <row r="15" spans="1:5" ht="12.75">
      <c r="A15" s="26" t="s">
        <v>1067</v>
      </c>
      <c r="E15" s="27" t="s">
        <v>1119</v>
      </c>
    </row>
    <row r="16" spans="1:5" ht="165.75">
      <c r="A16" s="28" t="s">
        <v>1069</v>
      </c>
      <c r="E16" s="29" t="s">
        <v>1120</v>
      </c>
    </row>
    <row r="17" spans="1:5" ht="25.5">
      <c r="A17" t="s">
        <v>1070</v>
      </c>
      <c r="E17" s="27" t="s">
        <v>1116</v>
      </c>
    </row>
    <row r="18" spans="1:16" ht="12.75">
      <c r="A18" s="17" t="s">
        <v>1062</v>
      </c>
      <c r="B18" s="21" t="s">
        <v>1039</v>
      </c>
      <c r="C18" s="21" t="s">
        <v>1121</v>
      </c>
      <c r="D18" s="17" t="s">
        <v>1064</v>
      </c>
      <c r="E18" s="22" t="s">
        <v>1122</v>
      </c>
      <c r="F18" s="23" t="s">
        <v>1113</v>
      </c>
      <c r="G18" s="24">
        <v>304.7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1040</v>
      </c>
    </row>
    <row r="19" spans="1:5" ht="12.75">
      <c r="A19" s="26" t="s">
        <v>1067</v>
      </c>
      <c r="E19" s="27" t="s">
        <v>1123</v>
      </c>
    </row>
    <row r="20" spans="1:5" ht="12.75">
      <c r="A20" s="28" t="s">
        <v>1069</v>
      </c>
      <c r="E20" s="29" t="s">
        <v>1124</v>
      </c>
    </row>
    <row r="21" spans="1:5" ht="25.5">
      <c r="A21" t="s">
        <v>1070</v>
      </c>
      <c r="E21" s="27" t="s">
        <v>1116</v>
      </c>
    </row>
    <row r="22" spans="1:18" ht="12.75" customHeight="1">
      <c r="A22" s="5" t="s">
        <v>1060</v>
      </c>
      <c r="B22" s="5"/>
      <c r="C22" s="31" t="s">
        <v>1046</v>
      </c>
      <c r="D22" s="5"/>
      <c r="E22" s="19" t="s">
        <v>1125</v>
      </c>
      <c r="F22" s="5"/>
      <c r="G22" s="5"/>
      <c r="H22" s="5"/>
      <c r="I22" s="32">
        <f>0+Q22</f>
        <v>0</v>
      </c>
      <c r="O22">
        <f>0+R22</f>
        <v>0</v>
      </c>
      <c r="Q22">
        <f>0+I23+I27+I31+I35+I39+I43+I47+I51+I55+I59+I63+I67+I71+I75+I79+I83+I87+I91+I95+I99+I103+I107+I111+I115+I119+I123+I127+I131</f>
        <v>0</v>
      </c>
      <c r="R22">
        <f>0+O23+O27+O31+O35+O39+O43+O47+O51+O55+O59+O63+O67+O71+O75+O79+O83+O87+O91+O95+O99+O103+O107+O111+O115+O119+O123+O127+O131</f>
        <v>0</v>
      </c>
    </row>
    <row r="23" spans="1:16" ht="25.5">
      <c r="A23" s="17" t="s">
        <v>1062</v>
      </c>
      <c r="B23" s="21" t="s">
        <v>1050</v>
      </c>
      <c r="C23" s="21" t="s">
        <v>1126</v>
      </c>
      <c r="D23" s="17" t="s">
        <v>1064</v>
      </c>
      <c r="E23" s="22" t="s">
        <v>1127</v>
      </c>
      <c r="F23" s="23" t="s">
        <v>1113</v>
      </c>
      <c r="G23" s="24">
        <v>13</v>
      </c>
      <c r="H23" s="25">
        <v>0</v>
      </c>
      <c r="I23" s="25">
        <f>ROUND(ROUND(H23,2)*ROUND(G23,3),2)</f>
        <v>0</v>
      </c>
      <c r="O23">
        <f>(I23*21)/100</f>
        <v>0</v>
      </c>
      <c r="P23" t="s">
        <v>1040</v>
      </c>
    </row>
    <row r="24" spans="1:5" ht="25.5">
      <c r="A24" s="26" t="s">
        <v>1067</v>
      </c>
      <c r="E24" s="27" t="s">
        <v>1128</v>
      </c>
    </row>
    <row r="25" spans="1:5" ht="25.5">
      <c r="A25" s="28" t="s">
        <v>1069</v>
      </c>
      <c r="E25" s="29" t="s">
        <v>1129</v>
      </c>
    </row>
    <row r="26" spans="1:5" ht="63.75">
      <c r="A26" t="s">
        <v>1070</v>
      </c>
      <c r="E26" s="27" t="s">
        <v>1130</v>
      </c>
    </row>
    <row r="27" spans="1:16" ht="25.5">
      <c r="A27" s="17" t="s">
        <v>1062</v>
      </c>
      <c r="B27" s="21" t="s">
        <v>1052</v>
      </c>
      <c r="C27" s="21" t="s">
        <v>1131</v>
      </c>
      <c r="D27" s="17" t="s">
        <v>1064</v>
      </c>
      <c r="E27" s="22" t="s">
        <v>1132</v>
      </c>
      <c r="F27" s="23" t="s">
        <v>1113</v>
      </c>
      <c r="G27" s="24">
        <v>1015.3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1040</v>
      </c>
    </row>
    <row r="28" spans="1:5" ht="25.5">
      <c r="A28" s="26" t="s">
        <v>1067</v>
      </c>
      <c r="E28" s="27" t="s">
        <v>1128</v>
      </c>
    </row>
    <row r="29" spans="1:5" ht="89.25">
      <c r="A29" s="28" t="s">
        <v>1069</v>
      </c>
      <c r="E29" s="29" t="s">
        <v>1133</v>
      </c>
    </row>
    <row r="30" spans="1:5" ht="63.75">
      <c r="A30" t="s">
        <v>1070</v>
      </c>
      <c r="E30" s="27" t="s">
        <v>1130</v>
      </c>
    </row>
    <row r="31" spans="1:16" ht="12.75">
      <c r="A31" s="17" t="s">
        <v>1062</v>
      </c>
      <c r="B31" s="21" t="s">
        <v>1054</v>
      </c>
      <c r="C31" s="21" t="s">
        <v>1134</v>
      </c>
      <c r="D31" s="17" t="s">
        <v>1064</v>
      </c>
      <c r="E31" s="22" t="s">
        <v>1135</v>
      </c>
      <c r="F31" s="23" t="s">
        <v>1113</v>
      </c>
      <c r="G31" s="24">
        <v>1.5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1040</v>
      </c>
    </row>
    <row r="32" spans="1:5" ht="25.5">
      <c r="A32" s="26" t="s">
        <v>1067</v>
      </c>
      <c r="E32" s="27" t="s">
        <v>1128</v>
      </c>
    </row>
    <row r="33" spans="1:5" ht="25.5">
      <c r="A33" s="28" t="s">
        <v>1069</v>
      </c>
      <c r="E33" s="29" t="s">
        <v>1136</v>
      </c>
    </row>
    <row r="34" spans="1:5" ht="63.75">
      <c r="A34" t="s">
        <v>1070</v>
      </c>
      <c r="E34" s="27" t="s">
        <v>1130</v>
      </c>
    </row>
    <row r="35" spans="1:16" ht="12.75">
      <c r="A35" s="17" t="s">
        <v>1062</v>
      </c>
      <c r="B35" s="21" t="s">
        <v>1090</v>
      </c>
      <c r="C35" s="21" t="s">
        <v>1137</v>
      </c>
      <c r="D35" s="17" t="s">
        <v>1064</v>
      </c>
      <c r="E35" s="22" t="s">
        <v>1138</v>
      </c>
      <c r="F35" s="23" t="s">
        <v>1113</v>
      </c>
      <c r="G35" s="24">
        <v>4.5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1040</v>
      </c>
    </row>
    <row r="36" spans="1:5" ht="25.5">
      <c r="A36" s="26" t="s">
        <v>1067</v>
      </c>
      <c r="E36" s="27" t="s">
        <v>1128</v>
      </c>
    </row>
    <row r="37" spans="1:5" ht="25.5">
      <c r="A37" s="28" t="s">
        <v>1069</v>
      </c>
      <c r="E37" s="29" t="s">
        <v>1139</v>
      </c>
    </row>
    <row r="38" spans="1:5" ht="63.75">
      <c r="A38" t="s">
        <v>1070</v>
      </c>
      <c r="E38" s="27" t="s">
        <v>1130</v>
      </c>
    </row>
    <row r="39" spans="1:16" ht="12.75">
      <c r="A39" s="17" t="s">
        <v>1062</v>
      </c>
      <c r="B39" s="21" t="s">
        <v>1094</v>
      </c>
      <c r="C39" s="21" t="s">
        <v>1140</v>
      </c>
      <c r="D39" s="17" t="s">
        <v>1064</v>
      </c>
      <c r="E39" s="22" t="s">
        <v>1141</v>
      </c>
      <c r="F39" s="23" t="s">
        <v>1113</v>
      </c>
      <c r="G39" s="24">
        <v>97.5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1040</v>
      </c>
    </row>
    <row r="40" spans="1:5" ht="25.5">
      <c r="A40" s="26" t="s">
        <v>1067</v>
      </c>
      <c r="E40" s="27" t="s">
        <v>1128</v>
      </c>
    </row>
    <row r="41" spans="1:5" ht="25.5">
      <c r="A41" s="28" t="s">
        <v>1069</v>
      </c>
      <c r="E41" s="29" t="s">
        <v>1142</v>
      </c>
    </row>
    <row r="42" spans="1:5" ht="63.75">
      <c r="A42" t="s">
        <v>1070</v>
      </c>
      <c r="E42" s="27" t="s">
        <v>1130</v>
      </c>
    </row>
    <row r="43" spans="1:16" ht="12.75">
      <c r="A43" s="17" t="s">
        <v>1062</v>
      </c>
      <c r="B43" s="21" t="s">
        <v>1057</v>
      </c>
      <c r="C43" s="21" t="s">
        <v>1143</v>
      </c>
      <c r="D43" s="17" t="s">
        <v>1064</v>
      </c>
      <c r="E43" s="22" t="s">
        <v>1144</v>
      </c>
      <c r="F43" s="23" t="s">
        <v>1145</v>
      </c>
      <c r="G43" s="24">
        <v>175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1040</v>
      </c>
    </row>
    <row r="44" spans="1:5" ht="25.5">
      <c r="A44" s="26" t="s">
        <v>1067</v>
      </c>
      <c r="E44" s="27" t="s">
        <v>1128</v>
      </c>
    </row>
    <row r="45" spans="1:5" ht="25.5">
      <c r="A45" s="28" t="s">
        <v>1069</v>
      </c>
      <c r="E45" s="29" t="s">
        <v>1146</v>
      </c>
    </row>
    <row r="46" spans="1:5" ht="63.75">
      <c r="A46" t="s">
        <v>1070</v>
      </c>
      <c r="E46" s="27" t="s">
        <v>1130</v>
      </c>
    </row>
    <row r="47" spans="1:16" ht="12.75">
      <c r="A47" s="17" t="s">
        <v>1062</v>
      </c>
      <c r="B47" s="21" t="s">
        <v>1059</v>
      </c>
      <c r="C47" s="21" t="s">
        <v>1147</v>
      </c>
      <c r="D47" s="17" t="s">
        <v>1064</v>
      </c>
      <c r="E47" s="22" t="s">
        <v>1148</v>
      </c>
      <c r="F47" s="23" t="s">
        <v>1145</v>
      </c>
      <c r="G47" s="24">
        <v>260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1040</v>
      </c>
    </row>
    <row r="48" spans="1:5" ht="25.5">
      <c r="A48" s="26" t="s">
        <v>1067</v>
      </c>
      <c r="E48" s="27" t="s">
        <v>1128</v>
      </c>
    </row>
    <row r="49" spans="1:5" ht="25.5">
      <c r="A49" s="28" t="s">
        <v>1069</v>
      </c>
      <c r="E49" s="29" t="s">
        <v>1149</v>
      </c>
    </row>
    <row r="50" spans="1:5" ht="63.75">
      <c r="A50" t="s">
        <v>1070</v>
      </c>
      <c r="E50" s="27" t="s">
        <v>1130</v>
      </c>
    </row>
    <row r="51" spans="1:16" ht="12.75">
      <c r="A51" s="17" t="s">
        <v>1062</v>
      </c>
      <c r="B51" s="21" t="s">
        <v>1150</v>
      </c>
      <c r="C51" s="21" t="s">
        <v>1151</v>
      </c>
      <c r="D51" s="17" t="s">
        <v>1064</v>
      </c>
      <c r="E51" s="22" t="s">
        <v>1325</v>
      </c>
      <c r="F51" s="23" t="s">
        <v>1145</v>
      </c>
      <c r="G51" s="24">
        <v>5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1040</v>
      </c>
    </row>
    <row r="52" spans="1:5" ht="25.5">
      <c r="A52" s="26" t="s">
        <v>1067</v>
      </c>
      <c r="E52" s="27" t="s">
        <v>1128</v>
      </c>
    </row>
    <row r="53" spans="1:5" ht="25.5">
      <c r="A53" s="28" t="s">
        <v>1069</v>
      </c>
      <c r="E53" s="29" t="s">
        <v>1326</v>
      </c>
    </row>
    <row r="54" spans="1:5" ht="63.75">
      <c r="A54" t="s">
        <v>1070</v>
      </c>
      <c r="E54" s="27" t="s">
        <v>1130</v>
      </c>
    </row>
    <row r="55" spans="1:16" ht="12.75">
      <c r="A55" s="17" t="s">
        <v>1062</v>
      </c>
      <c r="B55" s="21" t="s">
        <v>1327</v>
      </c>
      <c r="C55" s="21" t="s">
        <v>1328</v>
      </c>
      <c r="D55" s="17" t="s">
        <v>1064</v>
      </c>
      <c r="E55" s="22" t="s">
        <v>1329</v>
      </c>
      <c r="F55" s="23" t="s">
        <v>1145</v>
      </c>
      <c r="G55" s="24">
        <v>20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1040</v>
      </c>
    </row>
    <row r="56" spans="1:5" ht="25.5">
      <c r="A56" s="26" t="s">
        <v>1067</v>
      </c>
      <c r="E56" s="27" t="s">
        <v>1128</v>
      </c>
    </row>
    <row r="57" spans="1:5" ht="25.5">
      <c r="A57" s="28" t="s">
        <v>1069</v>
      </c>
      <c r="E57" s="29" t="s">
        <v>1330</v>
      </c>
    </row>
    <row r="58" spans="1:5" ht="63.75">
      <c r="A58" t="s">
        <v>1070</v>
      </c>
      <c r="E58" s="27" t="s">
        <v>1130</v>
      </c>
    </row>
    <row r="59" spans="1:16" ht="12.75">
      <c r="A59" s="17" t="s">
        <v>1062</v>
      </c>
      <c r="B59" s="21" t="s">
        <v>1331</v>
      </c>
      <c r="C59" s="21" t="s">
        <v>1332</v>
      </c>
      <c r="D59" s="17" t="s">
        <v>1064</v>
      </c>
      <c r="E59" s="22" t="s">
        <v>1333</v>
      </c>
      <c r="F59" s="23" t="s">
        <v>1113</v>
      </c>
      <c r="G59" s="24">
        <v>14.4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1040</v>
      </c>
    </row>
    <row r="60" spans="1:5" ht="25.5">
      <c r="A60" s="26" t="s">
        <v>1067</v>
      </c>
      <c r="E60" s="27" t="s">
        <v>1334</v>
      </c>
    </row>
    <row r="61" spans="1:5" ht="25.5">
      <c r="A61" s="28" t="s">
        <v>1069</v>
      </c>
      <c r="E61" s="29" t="s">
        <v>1335</v>
      </c>
    </row>
    <row r="62" spans="1:5" ht="63.75">
      <c r="A62" t="s">
        <v>1070</v>
      </c>
      <c r="E62" s="27" t="s">
        <v>1130</v>
      </c>
    </row>
    <row r="63" spans="1:16" ht="12.75">
      <c r="A63" s="17" t="s">
        <v>1062</v>
      </c>
      <c r="B63" s="21" t="s">
        <v>1336</v>
      </c>
      <c r="C63" s="21" t="s">
        <v>1337</v>
      </c>
      <c r="D63" s="17" t="s">
        <v>1338</v>
      </c>
      <c r="E63" s="22" t="s">
        <v>1339</v>
      </c>
      <c r="F63" s="23" t="s">
        <v>1113</v>
      </c>
      <c r="G63" s="24">
        <v>46.6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1040</v>
      </c>
    </row>
    <row r="64" spans="1:5" ht="25.5">
      <c r="A64" s="26" t="s">
        <v>1067</v>
      </c>
      <c r="E64" s="27" t="s">
        <v>1340</v>
      </c>
    </row>
    <row r="65" spans="1:5" ht="25.5">
      <c r="A65" s="28" t="s">
        <v>1069</v>
      </c>
      <c r="E65" s="29" t="s">
        <v>1341</v>
      </c>
    </row>
    <row r="66" spans="1:5" ht="38.25">
      <c r="A66" t="s">
        <v>1070</v>
      </c>
      <c r="E66" s="27" t="s">
        <v>1342</v>
      </c>
    </row>
    <row r="67" spans="1:16" ht="12.75">
      <c r="A67" s="17" t="s">
        <v>1062</v>
      </c>
      <c r="B67" s="21" t="s">
        <v>1343</v>
      </c>
      <c r="C67" s="21" t="s">
        <v>1337</v>
      </c>
      <c r="D67" s="17" t="s">
        <v>1344</v>
      </c>
      <c r="E67" s="22" t="s">
        <v>1339</v>
      </c>
      <c r="F67" s="23" t="s">
        <v>1113</v>
      </c>
      <c r="G67" s="24">
        <v>129.6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1040</v>
      </c>
    </row>
    <row r="68" spans="1:5" ht="25.5">
      <c r="A68" s="26" t="s">
        <v>1067</v>
      </c>
      <c r="E68" s="27" t="s">
        <v>1345</v>
      </c>
    </row>
    <row r="69" spans="1:5" ht="25.5">
      <c r="A69" s="28" t="s">
        <v>1069</v>
      </c>
      <c r="E69" s="29" t="s">
        <v>1346</v>
      </c>
    </row>
    <row r="70" spans="1:5" ht="38.25">
      <c r="A70" t="s">
        <v>1070</v>
      </c>
      <c r="E70" s="27" t="s">
        <v>1342</v>
      </c>
    </row>
    <row r="71" spans="1:16" ht="12.75">
      <c r="A71" s="17" t="s">
        <v>1062</v>
      </c>
      <c r="B71" s="21" t="s">
        <v>1347</v>
      </c>
      <c r="C71" s="21" t="s">
        <v>1348</v>
      </c>
      <c r="D71" s="17" t="s">
        <v>1064</v>
      </c>
      <c r="E71" s="22" t="s">
        <v>1349</v>
      </c>
      <c r="F71" s="23" t="s">
        <v>1113</v>
      </c>
      <c r="G71" s="24">
        <v>636.1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1040</v>
      </c>
    </row>
    <row r="72" spans="1:5" ht="25.5">
      <c r="A72" s="26" t="s">
        <v>1067</v>
      </c>
      <c r="E72" s="27" t="s">
        <v>1350</v>
      </c>
    </row>
    <row r="73" spans="1:5" ht="140.25">
      <c r="A73" s="28" t="s">
        <v>1069</v>
      </c>
      <c r="E73" s="29" t="s">
        <v>1351</v>
      </c>
    </row>
    <row r="74" spans="1:5" ht="255">
      <c r="A74" t="s">
        <v>1070</v>
      </c>
      <c r="E74" s="27" t="s">
        <v>1352</v>
      </c>
    </row>
    <row r="75" spans="1:16" ht="12.75">
      <c r="A75" s="17" t="s">
        <v>1062</v>
      </c>
      <c r="B75" s="21" t="s">
        <v>1353</v>
      </c>
      <c r="C75" s="21" t="s">
        <v>1354</v>
      </c>
      <c r="D75" s="17" t="s">
        <v>1064</v>
      </c>
      <c r="E75" s="22" t="s">
        <v>1355</v>
      </c>
      <c r="F75" s="23" t="s">
        <v>1113</v>
      </c>
      <c r="G75" s="24">
        <v>46.6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1040</v>
      </c>
    </row>
    <row r="76" spans="1:5" ht="12.75">
      <c r="A76" s="26" t="s">
        <v>1067</v>
      </c>
      <c r="E76" s="27" t="s">
        <v>1356</v>
      </c>
    </row>
    <row r="77" spans="1:5" ht="25.5">
      <c r="A77" s="28" t="s">
        <v>1069</v>
      </c>
      <c r="E77" s="29" t="s">
        <v>1357</v>
      </c>
    </row>
    <row r="78" spans="1:5" ht="255">
      <c r="A78" t="s">
        <v>1070</v>
      </c>
      <c r="E78" s="27" t="s">
        <v>1358</v>
      </c>
    </row>
    <row r="79" spans="1:16" ht="12.75">
      <c r="A79" s="17" t="s">
        <v>1062</v>
      </c>
      <c r="B79" s="21" t="s">
        <v>1359</v>
      </c>
      <c r="C79" s="21" t="s">
        <v>1360</v>
      </c>
      <c r="D79" s="17" t="s">
        <v>1064</v>
      </c>
      <c r="E79" s="22" t="s">
        <v>1361</v>
      </c>
      <c r="F79" s="23" t="s">
        <v>1362</v>
      </c>
      <c r="G79" s="24">
        <v>1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1040</v>
      </c>
    </row>
    <row r="80" spans="1:5" ht="12.75">
      <c r="A80" s="26" t="s">
        <v>1067</v>
      </c>
      <c r="E80" s="27" t="s">
        <v>1363</v>
      </c>
    </row>
    <row r="81" spans="1:5" ht="25.5">
      <c r="A81" s="28" t="s">
        <v>1069</v>
      </c>
      <c r="E81" s="29" t="s">
        <v>1364</v>
      </c>
    </row>
    <row r="82" spans="1:5" ht="25.5">
      <c r="A82" t="s">
        <v>1070</v>
      </c>
      <c r="E82" s="27" t="s">
        <v>1365</v>
      </c>
    </row>
    <row r="83" spans="1:16" ht="12.75">
      <c r="A83" s="17" t="s">
        <v>1062</v>
      </c>
      <c r="B83" s="21" t="s">
        <v>1366</v>
      </c>
      <c r="C83" s="21" t="s">
        <v>1367</v>
      </c>
      <c r="D83" s="17" t="s">
        <v>1064</v>
      </c>
      <c r="E83" s="22" t="s">
        <v>1368</v>
      </c>
      <c r="F83" s="23" t="s">
        <v>1113</v>
      </c>
      <c r="G83" s="24">
        <v>19.2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1040</v>
      </c>
    </row>
    <row r="84" spans="1:5" ht="25.5">
      <c r="A84" s="26" t="s">
        <v>1067</v>
      </c>
      <c r="E84" s="27" t="s">
        <v>1369</v>
      </c>
    </row>
    <row r="85" spans="1:5" ht="25.5">
      <c r="A85" s="28" t="s">
        <v>1069</v>
      </c>
      <c r="E85" s="29" t="s">
        <v>1370</v>
      </c>
    </row>
    <row r="86" spans="1:5" ht="255">
      <c r="A86" t="s">
        <v>1070</v>
      </c>
      <c r="E86" s="27" t="s">
        <v>1371</v>
      </c>
    </row>
    <row r="87" spans="1:16" ht="12.75">
      <c r="A87" s="17" t="s">
        <v>1062</v>
      </c>
      <c r="B87" s="21" t="s">
        <v>1372</v>
      </c>
      <c r="C87" s="21" t="s">
        <v>1373</v>
      </c>
      <c r="D87" s="17" t="s">
        <v>1064</v>
      </c>
      <c r="E87" s="22" t="s">
        <v>1374</v>
      </c>
      <c r="F87" s="23" t="s">
        <v>1113</v>
      </c>
      <c r="G87" s="24">
        <v>110.1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1040</v>
      </c>
    </row>
    <row r="88" spans="1:5" ht="25.5">
      <c r="A88" s="26" t="s">
        <v>1067</v>
      </c>
      <c r="E88" s="27" t="s">
        <v>1369</v>
      </c>
    </row>
    <row r="89" spans="1:5" ht="25.5">
      <c r="A89" s="28" t="s">
        <v>1069</v>
      </c>
      <c r="E89" s="29" t="s">
        <v>1375</v>
      </c>
    </row>
    <row r="90" spans="1:5" ht="255">
      <c r="A90" t="s">
        <v>1070</v>
      </c>
      <c r="E90" s="27" t="s">
        <v>1371</v>
      </c>
    </row>
    <row r="91" spans="1:16" ht="12.75">
      <c r="A91" s="17" t="s">
        <v>1062</v>
      </c>
      <c r="B91" s="21" t="s">
        <v>1376</v>
      </c>
      <c r="C91" s="21" t="s">
        <v>1377</v>
      </c>
      <c r="D91" s="17" t="s">
        <v>1064</v>
      </c>
      <c r="E91" s="22" t="s">
        <v>1378</v>
      </c>
      <c r="F91" s="23" t="s">
        <v>1113</v>
      </c>
      <c r="G91" s="24">
        <v>941.6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1040</v>
      </c>
    </row>
    <row r="92" spans="1:5" ht="12.75">
      <c r="A92" s="26" t="s">
        <v>1067</v>
      </c>
      <c r="E92" s="27" t="s">
        <v>1379</v>
      </c>
    </row>
    <row r="93" spans="1:5" ht="114.75">
      <c r="A93" s="28" t="s">
        <v>1069</v>
      </c>
      <c r="E93" s="29" t="s">
        <v>1380</v>
      </c>
    </row>
    <row r="94" spans="1:5" ht="191.25">
      <c r="A94" t="s">
        <v>1070</v>
      </c>
      <c r="E94" s="27" t="s">
        <v>1381</v>
      </c>
    </row>
    <row r="95" spans="1:16" ht="12.75">
      <c r="A95" s="17" t="s">
        <v>1062</v>
      </c>
      <c r="B95" s="21" t="s">
        <v>1382</v>
      </c>
      <c r="C95" s="21" t="s">
        <v>1383</v>
      </c>
      <c r="D95" s="17" t="s">
        <v>1064</v>
      </c>
      <c r="E95" s="22" t="s">
        <v>1384</v>
      </c>
      <c r="F95" s="23" t="s">
        <v>1113</v>
      </c>
      <c r="G95" s="24">
        <v>179.9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1040</v>
      </c>
    </row>
    <row r="96" spans="1:5" ht="12.75">
      <c r="A96" s="26" t="s">
        <v>1067</v>
      </c>
      <c r="E96" s="27" t="s">
        <v>1385</v>
      </c>
    </row>
    <row r="97" spans="1:5" ht="25.5">
      <c r="A97" s="28" t="s">
        <v>1069</v>
      </c>
      <c r="E97" s="29" t="s">
        <v>1386</v>
      </c>
    </row>
    <row r="98" spans="1:5" ht="242.25">
      <c r="A98" t="s">
        <v>1070</v>
      </c>
      <c r="E98" s="27" t="s">
        <v>1387</v>
      </c>
    </row>
    <row r="99" spans="1:16" ht="12.75">
      <c r="A99" s="17" t="s">
        <v>1062</v>
      </c>
      <c r="B99" s="21" t="s">
        <v>1388</v>
      </c>
      <c r="C99" s="21" t="s">
        <v>1389</v>
      </c>
      <c r="D99" s="17" t="s">
        <v>1064</v>
      </c>
      <c r="E99" s="22" t="s">
        <v>1390</v>
      </c>
      <c r="F99" s="23" t="s">
        <v>1113</v>
      </c>
      <c r="G99" s="24">
        <v>73.5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1040</v>
      </c>
    </row>
    <row r="100" spans="1:5" ht="12.75">
      <c r="A100" s="26" t="s">
        <v>1067</v>
      </c>
      <c r="E100" s="27" t="s">
        <v>1391</v>
      </c>
    </row>
    <row r="101" spans="1:5" ht="25.5">
      <c r="A101" s="28" t="s">
        <v>1069</v>
      </c>
      <c r="E101" s="29" t="s">
        <v>1392</v>
      </c>
    </row>
    <row r="102" spans="1:5" ht="229.5">
      <c r="A102" t="s">
        <v>1070</v>
      </c>
      <c r="E102" s="27" t="s">
        <v>1393</v>
      </c>
    </row>
    <row r="103" spans="1:16" ht="12.75">
      <c r="A103" s="17" t="s">
        <v>1062</v>
      </c>
      <c r="B103" s="21" t="s">
        <v>1394</v>
      </c>
      <c r="C103" s="21" t="s">
        <v>1395</v>
      </c>
      <c r="D103" s="17" t="s">
        <v>1064</v>
      </c>
      <c r="E103" s="22" t="s">
        <v>1396</v>
      </c>
      <c r="F103" s="23" t="s">
        <v>1113</v>
      </c>
      <c r="G103" s="24">
        <v>86.8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1040</v>
      </c>
    </row>
    <row r="104" spans="1:5" ht="12.75">
      <c r="A104" s="26" t="s">
        <v>1067</v>
      </c>
      <c r="E104" s="27" t="s">
        <v>1397</v>
      </c>
    </row>
    <row r="105" spans="1:5" ht="127.5">
      <c r="A105" s="28" t="s">
        <v>1069</v>
      </c>
      <c r="E105" s="29" t="s">
        <v>1398</v>
      </c>
    </row>
    <row r="106" spans="1:5" ht="229.5">
      <c r="A106" t="s">
        <v>1070</v>
      </c>
      <c r="E106" s="27" t="s">
        <v>1399</v>
      </c>
    </row>
    <row r="107" spans="1:16" ht="12.75">
      <c r="A107" s="17" t="s">
        <v>1062</v>
      </c>
      <c r="B107" s="21" t="s">
        <v>1400</v>
      </c>
      <c r="C107" s="21" t="s">
        <v>1401</v>
      </c>
      <c r="D107" s="17" t="s">
        <v>1064</v>
      </c>
      <c r="E107" s="22" t="s">
        <v>1402</v>
      </c>
      <c r="F107" s="23" t="s">
        <v>1113</v>
      </c>
      <c r="G107" s="24">
        <v>36.724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1040</v>
      </c>
    </row>
    <row r="108" spans="1:5" ht="12.75">
      <c r="A108" s="26" t="s">
        <v>1067</v>
      </c>
      <c r="E108" s="27" t="s">
        <v>1403</v>
      </c>
    </row>
    <row r="109" spans="1:5" ht="63.75">
      <c r="A109" s="28" t="s">
        <v>1069</v>
      </c>
      <c r="E109" s="29" t="s">
        <v>1404</v>
      </c>
    </row>
    <row r="110" spans="1:5" ht="255">
      <c r="A110" t="s">
        <v>1070</v>
      </c>
      <c r="E110" s="27" t="s">
        <v>1405</v>
      </c>
    </row>
    <row r="111" spans="1:16" ht="12.75">
      <c r="A111" s="17" t="s">
        <v>1062</v>
      </c>
      <c r="B111" s="21" t="s">
        <v>1406</v>
      </c>
      <c r="C111" s="21" t="s">
        <v>1407</v>
      </c>
      <c r="D111" s="17" t="s">
        <v>1064</v>
      </c>
      <c r="E111" s="22" t="s">
        <v>1408</v>
      </c>
      <c r="F111" s="23" t="s">
        <v>1409</v>
      </c>
      <c r="G111" s="24">
        <v>3660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1040</v>
      </c>
    </row>
    <row r="112" spans="1:5" ht="12.75">
      <c r="A112" s="26" t="s">
        <v>1067</v>
      </c>
      <c r="E112" s="27" t="s">
        <v>1410</v>
      </c>
    </row>
    <row r="113" spans="1:5" ht="204">
      <c r="A113" s="28" t="s">
        <v>1069</v>
      </c>
      <c r="E113" s="29" t="s">
        <v>1411</v>
      </c>
    </row>
    <row r="114" spans="1:5" ht="25.5">
      <c r="A114" t="s">
        <v>1070</v>
      </c>
      <c r="E114" s="27" t="s">
        <v>1412</v>
      </c>
    </row>
    <row r="115" spans="1:16" ht="12.75">
      <c r="A115" s="17" t="s">
        <v>1062</v>
      </c>
      <c r="B115" s="21" t="s">
        <v>1413</v>
      </c>
      <c r="C115" s="21" t="s">
        <v>1414</v>
      </c>
      <c r="D115" s="17" t="s">
        <v>1064</v>
      </c>
      <c r="E115" s="22" t="s">
        <v>1415</v>
      </c>
      <c r="F115" s="23" t="s">
        <v>1409</v>
      </c>
      <c r="G115" s="24">
        <v>466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1040</v>
      </c>
    </row>
    <row r="116" spans="1:5" ht="12.75">
      <c r="A116" s="26" t="s">
        <v>1067</v>
      </c>
      <c r="E116" s="27" t="s">
        <v>1410</v>
      </c>
    </row>
    <row r="117" spans="1:5" ht="25.5">
      <c r="A117" s="28" t="s">
        <v>1069</v>
      </c>
      <c r="E117" s="29" t="s">
        <v>1416</v>
      </c>
    </row>
    <row r="118" spans="1:5" ht="12.75">
      <c r="A118" t="s">
        <v>1070</v>
      </c>
      <c r="E118" s="27" t="s">
        <v>1417</v>
      </c>
    </row>
    <row r="119" spans="1:16" ht="12.75">
      <c r="A119" s="17" t="s">
        <v>1062</v>
      </c>
      <c r="B119" s="21" t="s">
        <v>1418</v>
      </c>
      <c r="C119" s="21" t="s">
        <v>1419</v>
      </c>
      <c r="D119" s="17" t="s">
        <v>1064</v>
      </c>
      <c r="E119" s="22" t="s">
        <v>1420</v>
      </c>
      <c r="F119" s="23" t="s">
        <v>1409</v>
      </c>
      <c r="G119" s="24">
        <v>199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1040</v>
      </c>
    </row>
    <row r="120" spans="1:5" ht="12.75">
      <c r="A120" s="26" t="s">
        <v>1067</v>
      </c>
      <c r="E120" s="27" t="s">
        <v>1410</v>
      </c>
    </row>
    <row r="121" spans="1:5" ht="12.75">
      <c r="A121" s="28" t="s">
        <v>1069</v>
      </c>
      <c r="E121" s="29" t="s">
        <v>1421</v>
      </c>
    </row>
    <row r="122" spans="1:5" ht="38.25">
      <c r="A122" t="s">
        <v>1070</v>
      </c>
      <c r="E122" s="27" t="s">
        <v>1422</v>
      </c>
    </row>
    <row r="123" spans="1:16" ht="12.75">
      <c r="A123" s="17" t="s">
        <v>1062</v>
      </c>
      <c r="B123" s="21" t="s">
        <v>1423</v>
      </c>
      <c r="C123" s="21" t="s">
        <v>1424</v>
      </c>
      <c r="D123" s="17" t="s">
        <v>1064</v>
      </c>
      <c r="E123" s="22" t="s">
        <v>1425</v>
      </c>
      <c r="F123" s="23" t="s">
        <v>1409</v>
      </c>
      <c r="G123" s="24">
        <v>267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1040</v>
      </c>
    </row>
    <row r="124" spans="1:5" ht="12.75">
      <c r="A124" s="26" t="s">
        <v>1067</v>
      </c>
      <c r="E124" s="27" t="s">
        <v>1410</v>
      </c>
    </row>
    <row r="125" spans="1:5" ht="12.75">
      <c r="A125" s="28" t="s">
        <v>1069</v>
      </c>
      <c r="E125" s="29" t="s">
        <v>1426</v>
      </c>
    </row>
    <row r="126" spans="1:5" ht="38.25">
      <c r="A126" t="s">
        <v>1070</v>
      </c>
      <c r="E126" s="27" t="s">
        <v>1427</v>
      </c>
    </row>
    <row r="127" spans="1:16" ht="12.75">
      <c r="A127" s="17" t="s">
        <v>1062</v>
      </c>
      <c r="B127" s="21" t="s">
        <v>1428</v>
      </c>
      <c r="C127" s="21" t="s">
        <v>1429</v>
      </c>
      <c r="D127" s="17" t="s">
        <v>1064</v>
      </c>
      <c r="E127" s="22" t="s">
        <v>1430</v>
      </c>
      <c r="F127" s="23" t="s">
        <v>1409</v>
      </c>
      <c r="G127" s="24">
        <v>466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1040</v>
      </c>
    </row>
    <row r="128" spans="1:5" ht="12.75">
      <c r="A128" s="26" t="s">
        <v>1067</v>
      </c>
      <c r="E128" s="27" t="s">
        <v>1410</v>
      </c>
    </row>
    <row r="129" spans="1:5" ht="25.5">
      <c r="A129" s="28" t="s">
        <v>1069</v>
      </c>
      <c r="E129" s="29" t="s">
        <v>1416</v>
      </c>
    </row>
    <row r="130" spans="1:5" ht="25.5">
      <c r="A130" t="s">
        <v>1070</v>
      </c>
      <c r="E130" s="27" t="s">
        <v>1431</v>
      </c>
    </row>
    <row r="131" spans="1:16" ht="12.75">
      <c r="A131" s="17" t="s">
        <v>1062</v>
      </c>
      <c r="B131" s="21" t="s">
        <v>1432</v>
      </c>
      <c r="C131" s="21" t="s">
        <v>1433</v>
      </c>
      <c r="D131" s="17" t="s">
        <v>1064</v>
      </c>
      <c r="E131" s="22" t="s">
        <v>1434</v>
      </c>
      <c r="F131" s="23" t="s">
        <v>1409</v>
      </c>
      <c r="G131" s="24">
        <v>932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1040</v>
      </c>
    </row>
    <row r="132" spans="1:5" ht="12.75">
      <c r="A132" s="26" t="s">
        <v>1067</v>
      </c>
      <c r="E132" s="27" t="s">
        <v>1410</v>
      </c>
    </row>
    <row r="133" spans="1:5" ht="25.5">
      <c r="A133" s="28" t="s">
        <v>1069</v>
      </c>
      <c r="E133" s="29" t="s">
        <v>1435</v>
      </c>
    </row>
    <row r="134" spans="1:5" ht="25.5">
      <c r="A134" t="s">
        <v>1070</v>
      </c>
      <c r="E134" s="27" t="s">
        <v>1436</v>
      </c>
    </row>
    <row r="135" spans="1:18" ht="12.75" customHeight="1">
      <c r="A135" s="5" t="s">
        <v>1060</v>
      </c>
      <c r="B135" s="5"/>
      <c r="C135" s="31" t="s">
        <v>1040</v>
      </c>
      <c r="D135" s="5"/>
      <c r="E135" s="19" t="s">
        <v>1437</v>
      </c>
      <c r="F135" s="5"/>
      <c r="G135" s="5"/>
      <c r="H135" s="5"/>
      <c r="I135" s="32">
        <f>0+Q135</f>
        <v>0</v>
      </c>
      <c r="O135">
        <f>0+R135</f>
        <v>0</v>
      </c>
      <c r="Q135">
        <f>0+I136+I140+I144+I148+I152+I156</f>
        <v>0</v>
      </c>
      <c r="R135">
        <f>0+O136+O140+O144+O148+O152+O156</f>
        <v>0</v>
      </c>
    </row>
    <row r="136" spans="1:16" ht="12.75">
      <c r="A136" s="17" t="s">
        <v>1062</v>
      </c>
      <c r="B136" s="21" t="s">
        <v>1438</v>
      </c>
      <c r="C136" s="21" t="s">
        <v>1439</v>
      </c>
      <c r="D136" s="17" t="s">
        <v>1064</v>
      </c>
      <c r="E136" s="22" t="s">
        <v>1440</v>
      </c>
      <c r="F136" s="23" t="s">
        <v>1113</v>
      </c>
      <c r="G136" s="24">
        <v>135</v>
      </c>
      <c r="H136" s="25">
        <v>0</v>
      </c>
      <c r="I136" s="25">
        <f>ROUND(ROUND(H136,2)*ROUND(G136,3),2)</f>
        <v>0</v>
      </c>
      <c r="O136">
        <f>(I136*21)/100</f>
        <v>0</v>
      </c>
      <c r="P136" t="s">
        <v>1040</v>
      </c>
    </row>
    <row r="137" spans="1:5" ht="12.75">
      <c r="A137" s="26" t="s">
        <v>1067</v>
      </c>
      <c r="E137" s="27" t="s">
        <v>1410</v>
      </c>
    </row>
    <row r="138" spans="1:5" ht="25.5">
      <c r="A138" s="28" t="s">
        <v>1069</v>
      </c>
      <c r="E138" s="29" t="s">
        <v>1441</v>
      </c>
    </row>
    <row r="139" spans="1:5" ht="38.25">
      <c r="A139" t="s">
        <v>1070</v>
      </c>
      <c r="E139" s="27" t="s">
        <v>1442</v>
      </c>
    </row>
    <row r="140" spans="1:16" ht="12.75">
      <c r="A140" s="17" t="s">
        <v>1062</v>
      </c>
      <c r="B140" s="21" t="s">
        <v>1443</v>
      </c>
      <c r="C140" s="21" t="s">
        <v>1444</v>
      </c>
      <c r="D140" s="17" t="s">
        <v>1064</v>
      </c>
      <c r="E140" s="22" t="s">
        <v>1445</v>
      </c>
      <c r="F140" s="23" t="s">
        <v>1113</v>
      </c>
      <c r="G140" s="24">
        <v>2.88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1040</v>
      </c>
    </row>
    <row r="141" spans="1:5" ht="12.75">
      <c r="A141" s="26" t="s">
        <v>1067</v>
      </c>
      <c r="E141" s="27" t="s">
        <v>1446</v>
      </c>
    </row>
    <row r="142" spans="1:5" ht="25.5">
      <c r="A142" s="28" t="s">
        <v>1069</v>
      </c>
      <c r="E142" s="29" t="s">
        <v>1447</v>
      </c>
    </row>
    <row r="143" spans="1:5" ht="38.25">
      <c r="A143" t="s">
        <v>1070</v>
      </c>
      <c r="E143" s="27" t="s">
        <v>1442</v>
      </c>
    </row>
    <row r="144" spans="1:16" ht="12.75">
      <c r="A144" s="17" t="s">
        <v>1062</v>
      </c>
      <c r="B144" s="21" t="s">
        <v>1448</v>
      </c>
      <c r="C144" s="21" t="s">
        <v>1449</v>
      </c>
      <c r="D144" s="17" t="s">
        <v>1064</v>
      </c>
      <c r="E144" s="22" t="s">
        <v>1450</v>
      </c>
      <c r="F144" s="23" t="s">
        <v>1113</v>
      </c>
      <c r="G144" s="24">
        <v>1.2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1040</v>
      </c>
    </row>
    <row r="145" spans="1:5" ht="12.75">
      <c r="A145" s="26" t="s">
        <v>1067</v>
      </c>
      <c r="E145" s="27" t="s">
        <v>1410</v>
      </c>
    </row>
    <row r="146" spans="1:5" ht="25.5">
      <c r="A146" s="28" t="s">
        <v>1069</v>
      </c>
      <c r="E146" s="29" t="s">
        <v>1451</v>
      </c>
    </row>
    <row r="147" spans="1:5" ht="38.25">
      <c r="A147" t="s">
        <v>1070</v>
      </c>
      <c r="E147" s="27" t="s">
        <v>1452</v>
      </c>
    </row>
    <row r="148" spans="1:16" ht="12.75">
      <c r="A148" s="17" t="s">
        <v>1062</v>
      </c>
      <c r="B148" s="21" t="s">
        <v>1453</v>
      </c>
      <c r="C148" s="21" t="s">
        <v>1454</v>
      </c>
      <c r="D148" s="17" t="s">
        <v>1064</v>
      </c>
      <c r="E148" s="22" t="s">
        <v>1455</v>
      </c>
      <c r="F148" s="23" t="s">
        <v>1113</v>
      </c>
      <c r="G148" s="24">
        <v>11.52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1040</v>
      </c>
    </row>
    <row r="149" spans="1:5" ht="12.75">
      <c r="A149" s="26" t="s">
        <v>1067</v>
      </c>
      <c r="E149" s="27" t="s">
        <v>1446</v>
      </c>
    </row>
    <row r="150" spans="1:5" ht="25.5">
      <c r="A150" s="28" t="s">
        <v>1069</v>
      </c>
      <c r="E150" s="29" t="s">
        <v>1456</v>
      </c>
    </row>
    <row r="151" spans="1:5" ht="216.75">
      <c r="A151" t="s">
        <v>1070</v>
      </c>
      <c r="E151" s="27" t="s">
        <v>1457</v>
      </c>
    </row>
    <row r="152" spans="1:16" ht="12.75">
      <c r="A152" s="17" t="s">
        <v>1062</v>
      </c>
      <c r="B152" s="21" t="s">
        <v>1458</v>
      </c>
      <c r="C152" s="21" t="s">
        <v>1459</v>
      </c>
      <c r="D152" s="17" t="s">
        <v>1064</v>
      </c>
      <c r="E152" s="22" t="s">
        <v>1460</v>
      </c>
      <c r="F152" s="23" t="s">
        <v>1461</v>
      </c>
      <c r="G152" s="24">
        <v>0.395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1040</v>
      </c>
    </row>
    <row r="153" spans="1:5" ht="12.75">
      <c r="A153" s="26" t="s">
        <v>1067</v>
      </c>
      <c r="E153" s="27" t="s">
        <v>1462</v>
      </c>
    </row>
    <row r="154" spans="1:5" ht="25.5">
      <c r="A154" s="28" t="s">
        <v>1069</v>
      </c>
      <c r="E154" s="29" t="s">
        <v>1463</v>
      </c>
    </row>
    <row r="155" spans="1:5" ht="229.5">
      <c r="A155" t="s">
        <v>1070</v>
      </c>
      <c r="E155" s="27" t="s">
        <v>1464</v>
      </c>
    </row>
    <row r="156" spans="1:16" ht="12.75">
      <c r="A156" s="17" t="s">
        <v>1062</v>
      </c>
      <c r="B156" s="21" t="s">
        <v>1465</v>
      </c>
      <c r="C156" s="21" t="s">
        <v>1466</v>
      </c>
      <c r="D156" s="17" t="s">
        <v>1064</v>
      </c>
      <c r="E156" s="22" t="s">
        <v>1467</v>
      </c>
      <c r="F156" s="23" t="s">
        <v>1409</v>
      </c>
      <c r="G156" s="24">
        <v>270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1040</v>
      </c>
    </row>
    <row r="157" spans="1:5" ht="12.75">
      <c r="A157" s="26" t="s">
        <v>1067</v>
      </c>
      <c r="E157" s="27" t="s">
        <v>1410</v>
      </c>
    </row>
    <row r="158" spans="1:5" ht="25.5">
      <c r="A158" s="28" t="s">
        <v>1069</v>
      </c>
      <c r="E158" s="29" t="s">
        <v>1468</v>
      </c>
    </row>
    <row r="159" spans="1:5" ht="102">
      <c r="A159" t="s">
        <v>1070</v>
      </c>
      <c r="E159" s="27" t="s">
        <v>1469</v>
      </c>
    </row>
    <row r="160" spans="1:18" ht="12.75" customHeight="1">
      <c r="A160" s="5" t="s">
        <v>1060</v>
      </c>
      <c r="B160" s="5"/>
      <c r="C160" s="31" t="s">
        <v>1039</v>
      </c>
      <c r="D160" s="5"/>
      <c r="E160" s="19" t="s">
        <v>1470</v>
      </c>
      <c r="F160" s="5"/>
      <c r="G160" s="5"/>
      <c r="H160" s="5"/>
      <c r="I160" s="32">
        <f>0+Q160</f>
        <v>0</v>
      </c>
      <c r="O160">
        <f>0+R160</f>
        <v>0</v>
      </c>
      <c r="Q160">
        <f>0+I161</f>
        <v>0</v>
      </c>
      <c r="R160">
        <f>0+O161</f>
        <v>0</v>
      </c>
    </row>
    <row r="161" spans="1:16" ht="25.5">
      <c r="A161" s="17" t="s">
        <v>1062</v>
      </c>
      <c r="B161" s="21" t="s">
        <v>1471</v>
      </c>
      <c r="C161" s="21" t="s">
        <v>1472</v>
      </c>
      <c r="D161" s="17" t="s">
        <v>1064</v>
      </c>
      <c r="E161" s="22" t="s">
        <v>1473</v>
      </c>
      <c r="F161" s="23" t="s">
        <v>1461</v>
      </c>
      <c r="G161" s="24">
        <v>0.124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1040</v>
      </c>
    </row>
    <row r="162" spans="1:5" ht="12.75">
      <c r="A162" s="26" t="s">
        <v>1067</v>
      </c>
      <c r="E162" s="27" t="s">
        <v>1474</v>
      </c>
    </row>
    <row r="163" spans="1:5" ht="25.5">
      <c r="A163" s="28" t="s">
        <v>1069</v>
      </c>
      <c r="E163" s="29" t="s">
        <v>1475</v>
      </c>
    </row>
    <row r="164" spans="1:5" ht="38.25">
      <c r="A164" t="s">
        <v>1070</v>
      </c>
      <c r="E164" s="27" t="s">
        <v>1476</v>
      </c>
    </row>
    <row r="165" spans="1:18" ht="12.75" customHeight="1">
      <c r="A165" s="5" t="s">
        <v>1060</v>
      </c>
      <c r="B165" s="5"/>
      <c r="C165" s="31" t="s">
        <v>1050</v>
      </c>
      <c r="D165" s="5"/>
      <c r="E165" s="19" t="s">
        <v>1477</v>
      </c>
      <c r="F165" s="5"/>
      <c r="G165" s="5"/>
      <c r="H165" s="5"/>
      <c r="I165" s="32">
        <f>0+Q165</f>
        <v>0</v>
      </c>
      <c r="O165">
        <f>0+R165</f>
        <v>0</v>
      </c>
      <c r="Q165">
        <f>0+I166</f>
        <v>0</v>
      </c>
      <c r="R165">
        <f>0+O166</f>
        <v>0</v>
      </c>
    </row>
    <row r="166" spans="1:16" ht="12.75">
      <c r="A166" s="17" t="s">
        <v>1062</v>
      </c>
      <c r="B166" s="21" t="s">
        <v>1478</v>
      </c>
      <c r="C166" s="21" t="s">
        <v>1479</v>
      </c>
      <c r="D166" s="17" t="s">
        <v>1064</v>
      </c>
      <c r="E166" s="22" t="s">
        <v>1480</v>
      </c>
      <c r="F166" s="23" t="s">
        <v>1113</v>
      </c>
      <c r="G166" s="24">
        <v>7.592</v>
      </c>
      <c r="H166" s="25">
        <v>0</v>
      </c>
      <c r="I166" s="25">
        <f>ROUND(ROUND(H166,2)*ROUND(G166,3),2)</f>
        <v>0</v>
      </c>
      <c r="O166">
        <f>(I166*21)/100</f>
        <v>0</v>
      </c>
      <c r="P166" t="s">
        <v>1040</v>
      </c>
    </row>
    <row r="167" spans="1:5" ht="12.75">
      <c r="A167" s="26" t="s">
        <v>1067</v>
      </c>
      <c r="E167" s="27" t="s">
        <v>1403</v>
      </c>
    </row>
    <row r="168" spans="1:5" ht="89.25">
      <c r="A168" s="28" t="s">
        <v>1069</v>
      </c>
      <c r="E168" s="29" t="s">
        <v>1481</v>
      </c>
    </row>
    <row r="169" spans="1:5" ht="204">
      <c r="A169" t="s">
        <v>1070</v>
      </c>
      <c r="E169" s="27" t="s">
        <v>1482</v>
      </c>
    </row>
    <row r="170" spans="1:18" ht="12.75" customHeight="1">
      <c r="A170" s="5" t="s">
        <v>1060</v>
      </c>
      <c r="B170" s="5"/>
      <c r="C170" s="31" t="s">
        <v>1052</v>
      </c>
      <c r="D170" s="5"/>
      <c r="E170" s="19" t="s">
        <v>1483</v>
      </c>
      <c r="F170" s="5"/>
      <c r="G170" s="5"/>
      <c r="H170" s="5"/>
      <c r="I170" s="32">
        <f>0+Q170</f>
        <v>0</v>
      </c>
      <c r="O170">
        <f>0+R170</f>
        <v>0</v>
      </c>
      <c r="Q170">
        <f>0+I171+I175+I179+I183+I187+I191+I195+I199+I203+I207+I211+I215+I219+I223+I227+I231+I235+I239</f>
        <v>0</v>
      </c>
      <c r="R170">
        <f>0+O171+O175+O179+O183+O187+O191+O195+O199+O203+O207+O211+O215+O219+O223+O227+O231+O235+O239</f>
        <v>0</v>
      </c>
    </row>
    <row r="171" spans="1:16" ht="12.75">
      <c r="A171" s="17" t="s">
        <v>1062</v>
      </c>
      <c r="B171" s="21" t="s">
        <v>1484</v>
      </c>
      <c r="C171" s="21" t="s">
        <v>1485</v>
      </c>
      <c r="D171" s="17" t="s">
        <v>1064</v>
      </c>
      <c r="E171" s="22" t="s">
        <v>669</v>
      </c>
      <c r="F171" s="23" t="s">
        <v>1409</v>
      </c>
      <c r="G171" s="24">
        <v>32.4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1040</v>
      </c>
    </row>
    <row r="172" spans="1:5" ht="25.5">
      <c r="A172" s="26" t="s">
        <v>1067</v>
      </c>
      <c r="E172" s="27" t="s">
        <v>670</v>
      </c>
    </row>
    <row r="173" spans="1:5" ht="25.5">
      <c r="A173" s="28" t="s">
        <v>1069</v>
      </c>
      <c r="E173" s="29" t="s">
        <v>671</v>
      </c>
    </row>
    <row r="174" spans="1:5" ht="127.5">
      <c r="A174" t="s">
        <v>1070</v>
      </c>
      <c r="E174" s="27" t="s">
        <v>672</v>
      </c>
    </row>
    <row r="175" spans="1:16" ht="12.75">
      <c r="A175" s="17" t="s">
        <v>1062</v>
      </c>
      <c r="B175" s="21" t="s">
        <v>673</v>
      </c>
      <c r="C175" s="21" t="s">
        <v>674</v>
      </c>
      <c r="D175" s="17" t="s">
        <v>1064</v>
      </c>
      <c r="E175" s="22" t="s">
        <v>675</v>
      </c>
      <c r="F175" s="23" t="s">
        <v>1409</v>
      </c>
      <c r="G175" s="24">
        <v>2555</v>
      </c>
      <c r="H175" s="25">
        <v>0</v>
      </c>
      <c r="I175" s="25">
        <f>ROUND(ROUND(H175,2)*ROUND(G175,3),2)</f>
        <v>0</v>
      </c>
      <c r="O175">
        <f>(I175*21)/100</f>
        <v>0</v>
      </c>
      <c r="P175" t="s">
        <v>1040</v>
      </c>
    </row>
    <row r="176" spans="1:5" ht="25.5">
      <c r="A176" s="26" t="s">
        <v>1067</v>
      </c>
      <c r="E176" s="27" t="s">
        <v>670</v>
      </c>
    </row>
    <row r="177" spans="1:5" ht="25.5">
      <c r="A177" s="28" t="s">
        <v>1069</v>
      </c>
      <c r="E177" s="29" t="s">
        <v>676</v>
      </c>
    </row>
    <row r="178" spans="1:5" ht="127.5">
      <c r="A178" t="s">
        <v>1070</v>
      </c>
      <c r="E178" s="27" t="s">
        <v>672</v>
      </c>
    </row>
    <row r="179" spans="1:16" ht="12.75">
      <c r="A179" s="17" t="s">
        <v>1062</v>
      </c>
      <c r="B179" s="21" t="s">
        <v>677</v>
      </c>
      <c r="C179" s="21" t="s">
        <v>678</v>
      </c>
      <c r="D179" s="17" t="s">
        <v>1064</v>
      </c>
      <c r="E179" s="22" t="s">
        <v>679</v>
      </c>
      <c r="F179" s="23" t="s">
        <v>1409</v>
      </c>
      <c r="G179" s="24">
        <v>545.6</v>
      </c>
      <c r="H179" s="25">
        <v>0</v>
      </c>
      <c r="I179" s="25">
        <f>ROUND(ROUND(H179,2)*ROUND(G179,3),2)</f>
        <v>0</v>
      </c>
      <c r="O179">
        <f>(I179*21)/100</f>
        <v>0</v>
      </c>
      <c r="P179" t="s">
        <v>1040</v>
      </c>
    </row>
    <row r="180" spans="1:5" ht="12.75">
      <c r="A180" s="26" t="s">
        <v>1067</v>
      </c>
      <c r="E180" s="27" t="s">
        <v>1410</v>
      </c>
    </row>
    <row r="181" spans="1:5" ht="25.5">
      <c r="A181" s="28" t="s">
        <v>1069</v>
      </c>
      <c r="E181" s="29" t="s">
        <v>680</v>
      </c>
    </row>
    <row r="182" spans="1:5" ht="51">
      <c r="A182" t="s">
        <v>1070</v>
      </c>
      <c r="E182" s="27" t="s">
        <v>681</v>
      </c>
    </row>
    <row r="183" spans="1:16" ht="12.75">
      <c r="A183" s="17" t="s">
        <v>1062</v>
      </c>
      <c r="B183" s="21" t="s">
        <v>682</v>
      </c>
      <c r="C183" s="21" t="s">
        <v>683</v>
      </c>
      <c r="D183" s="17" t="s">
        <v>1064</v>
      </c>
      <c r="E183" s="22" t="s">
        <v>684</v>
      </c>
      <c r="F183" s="23" t="s">
        <v>1409</v>
      </c>
      <c r="G183" s="24">
        <v>688</v>
      </c>
      <c r="H183" s="25">
        <v>0</v>
      </c>
      <c r="I183" s="25">
        <f>ROUND(ROUND(H183,2)*ROUND(G183,3),2)</f>
        <v>0</v>
      </c>
      <c r="O183">
        <f>(I183*21)/100</f>
        <v>0</v>
      </c>
      <c r="P183" t="s">
        <v>1040</v>
      </c>
    </row>
    <row r="184" spans="1:5" ht="12.75">
      <c r="A184" s="26" t="s">
        <v>1067</v>
      </c>
      <c r="E184" s="27" t="s">
        <v>1410</v>
      </c>
    </row>
    <row r="185" spans="1:5" ht="127.5">
      <c r="A185" s="28" t="s">
        <v>1069</v>
      </c>
      <c r="E185" s="29" t="s">
        <v>685</v>
      </c>
    </row>
    <row r="186" spans="1:5" ht="51">
      <c r="A186" t="s">
        <v>1070</v>
      </c>
      <c r="E186" s="27" t="s">
        <v>681</v>
      </c>
    </row>
    <row r="187" spans="1:16" ht="12.75">
      <c r="A187" s="17" t="s">
        <v>1062</v>
      </c>
      <c r="B187" s="21" t="s">
        <v>686</v>
      </c>
      <c r="C187" s="21" t="s">
        <v>687</v>
      </c>
      <c r="D187" s="17" t="s">
        <v>1064</v>
      </c>
      <c r="E187" s="22" t="s">
        <v>688</v>
      </c>
      <c r="F187" s="23" t="s">
        <v>1409</v>
      </c>
      <c r="G187" s="24">
        <v>2702</v>
      </c>
      <c r="H187" s="25">
        <v>0</v>
      </c>
      <c r="I187" s="25">
        <f>ROUND(ROUND(H187,2)*ROUND(G187,3),2)</f>
        <v>0</v>
      </c>
      <c r="O187">
        <f>(I187*21)/100</f>
        <v>0</v>
      </c>
      <c r="P187" t="s">
        <v>1040</v>
      </c>
    </row>
    <row r="188" spans="1:5" ht="12.75">
      <c r="A188" s="26" t="s">
        <v>1067</v>
      </c>
      <c r="E188" s="27" t="s">
        <v>1410</v>
      </c>
    </row>
    <row r="189" spans="1:5" ht="25.5">
      <c r="A189" s="28" t="s">
        <v>1069</v>
      </c>
      <c r="E189" s="29" t="s">
        <v>689</v>
      </c>
    </row>
    <row r="190" spans="1:5" ht="51">
      <c r="A190" t="s">
        <v>1070</v>
      </c>
      <c r="E190" s="27" t="s">
        <v>681</v>
      </c>
    </row>
    <row r="191" spans="1:16" ht="12.75">
      <c r="A191" s="17" t="s">
        <v>1062</v>
      </c>
      <c r="B191" s="21" t="s">
        <v>690</v>
      </c>
      <c r="C191" s="21" t="s">
        <v>691</v>
      </c>
      <c r="D191" s="17" t="s">
        <v>1064</v>
      </c>
      <c r="E191" s="22" t="s">
        <v>692</v>
      </c>
      <c r="F191" s="23" t="s">
        <v>1409</v>
      </c>
      <c r="G191" s="24">
        <v>41</v>
      </c>
      <c r="H191" s="25">
        <v>0</v>
      </c>
      <c r="I191" s="25">
        <f>ROUND(ROUND(H191,2)*ROUND(G191,3),2)</f>
        <v>0</v>
      </c>
      <c r="O191">
        <f>(I191*21)/100</f>
        <v>0</v>
      </c>
      <c r="P191" t="s">
        <v>1040</v>
      </c>
    </row>
    <row r="192" spans="1:5" ht="12.75">
      <c r="A192" s="26" t="s">
        <v>1067</v>
      </c>
      <c r="E192" s="27" t="s">
        <v>1410</v>
      </c>
    </row>
    <row r="193" spans="1:5" ht="12.75">
      <c r="A193" s="28" t="s">
        <v>1069</v>
      </c>
      <c r="E193" s="29" t="s">
        <v>693</v>
      </c>
    </row>
    <row r="194" spans="1:5" ht="38.25">
      <c r="A194" t="s">
        <v>1070</v>
      </c>
      <c r="E194" s="27" t="s">
        <v>694</v>
      </c>
    </row>
    <row r="195" spans="1:16" ht="12.75">
      <c r="A195" s="17" t="s">
        <v>1062</v>
      </c>
      <c r="B195" s="21" t="s">
        <v>695</v>
      </c>
      <c r="C195" s="21" t="s">
        <v>696</v>
      </c>
      <c r="D195" s="17" t="s">
        <v>1064</v>
      </c>
      <c r="E195" s="22" t="s">
        <v>697</v>
      </c>
      <c r="F195" s="23" t="s">
        <v>1409</v>
      </c>
      <c r="G195" s="24">
        <v>2555</v>
      </c>
      <c r="H195" s="25">
        <v>0</v>
      </c>
      <c r="I195" s="25">
        <f>ROUND(ROUND(H195,2)*ROUND(G195,3),2)</f>
        <v>0</v>
      </c>
      <c r="O195">
        <f>(I195*21)/100</f>
        <v>0</v>
      </c>
      <c r="P195" t="s">
        <v>1040</v>
      </c>
    </row>
    <row r="196" spans="1:5" ht="12.75">
      <c r="A196" s="26" t="s">
        <v>1067</v>
      </c>
      <c r="E196" s="27" t="s">
        <v>1410</v>
      </c>
    </row>
    <row r="197" spans="1:5" ht="25.5">
      <c r="A197" s="28" t="s">
        <v>1069</v>
      </c>
      <c r="E197" s="29" t="s">
        <v>676</v>
      </c>
    </row>
    <row r="198" spans="1:5" ht="51">
      <c r="A198" t="s">
        <v>1070</v>
      </c>
      <c r="E198" s="27" t="s">
        <v>698</v>
      </c>
    </row>
    <row r="199" spans="1:16" ht="12.75">
      <c r="A199" s="17" t="s">
        <v>1062</v>
      </c>
      <c r="B199" s="21" t="s">
        <v>699</v>
      </c>
      <c r="C199" s="21" t="s">
        <v>700</v>
      </c>
      <c r="D199" s="17" t="s">
        <v>1064</v>
      </c>
      <c r="E199" s="22" t="s">
        <v>701</v>
      </c>
      <c r="F199" s="23" t="s">
        <v>1409</v>
      </c>
      <c r="G199" s="24">
        <v>4636</v>
      </c>
      <c r="H199" s="25">
        <v>0</v>
      </c>
      <c r="I199" s="25">
        <f>ROUND(ROUND(H199,2)*ROUND(G199,3),2)</f>
        <v>0</v>
      </c>
      <c r="O199">
        <f>(I199*21)/100</f>
        <v>0</v>
      </c>
      <c r="P199" t="s">
        <v>1040</v>
      </c>
    </row>
    <row r="200" spans="1:5" ht="25.5">
      <c r="A200" s="26" t="s">
        <v>1067</v>
      </c>
      <c r="E200" s="27" t="s">
        <v>702</v>
      </c>
    </row>
    <row r="201" spans="1:5" ht="89.25">
      <c r="A201" s="28" t="s">
        <v>1069</v>
      </c>
      <c r="E201" s="29" t="s">
        <v>703</v>
      </c>
    </row>
    <row r="202" spans="1:5" ht="51">
      <c r="A202" t="s">
        <v>1070</v>
      </c>
      <c r="E202" s="27" t="s">
        <v>698</v>
      </c>
    </row>
    <row r="203" spans="1:16" ht="12.75">
      <c r="A203" s="17" t="s">
        <v>1062</v>
      </c>
      <c r="B203" s="21" t="s">
        <v>704</v>
      </c>
      <c r="C203" s="21" t="s">
        <v>705</v>
      </c>
      <c r="D203" s="17" t="s">
        <v>1064</v>
      </c>
      <c r="E203" s="22" t="s">
        <v>706</v>
      </c>
      <c r="F203" s="23" t="s">
        <v>1409</v>
      </c>
      <c r="G203" s="24">
        <v>180</v>
      </c>
      <c r="H203" s="25">
        <v>0</v>
      </c>
      <c r="I203" s="25">
        <f>ROUND(ROUND(H203,2)*ROUND(G203,3),2)</f>
        <v>0</v>
      </c>
      <c r="O203">
        <f>(I203*21)/100</f>
        <v>0</v>
      </c>
      <c r="P203" t="s">
        <v>1040</v>
      </c>
    </row>
    <row r="204" spans="1:5" ht="25.5">
      <c r="A204" s="26" t="s">
        <v>1067</v>
      </c>
      <c r="E204" s="27" t="s">
        <v>707</v>
      </c>
    </row>
    <row r="205" spans="1:5" ht="25.5">
      <c r="A205" s="28" t="s">
        <v>1069</v>
      </c>
      <c r="E205" s="29" t="s">
        <v>708</v>
      </c>
    </row>
    <row r="206" spans="1:5" ht="51">
      <c r="A206" t="s">
        <v>1070</v>
      </c>
      <c r="E206" s="27" t="s">
        <v>698</v>
      </c>
    </row>
    <row r="207" spans="1:16" ht="12.75">
      <c r="A207" s="17" t="s">
        <v>1062</v>
      </c>
      <c r="B207" s="21" t="s">
        <v>709</v>
      </c>
      <c r="C207" s="21" t="s">
        <v>710</v>
      </c>
      <c r="D207" s="17" t="s">
        <v>1064</v>
      </c>
      <c r="E207" s="22" t="s">
        <v>711</v>
      </c>
      <c r="F207" s="23" t="s">
        <v>1409</v>
      </c>
      <c r="G207" s="24">
        <v>2408</v>
      </c>
      <c r="H207" s="25">
        <v>0</v>
      </c>
      <c r="I207" s="25">
        <f>ROUND(ROUND(H207,2)*ROUND(G207,3),2)</f>
        <v>0</v>
      </c>
      <c r="O207">
        <f>(I207*21)/100</f>
        <v>0</v>
      </c>
      <c r="P207" t="s">
        <v>1040</v>
      </c>
    </row>
    <row r="208" spans="1:5" ht="25.5">
      <c r="A208" s="26" t="s">
        <v>1067</v>
      </c>
      <c r="E208" s="27" t="s">
        <v>712</v>
      </c>
    </row>
    <row r="209" spans="1:5" ht="89.25">
      <c r="A209" s="28" t="s">
        <v>1069</v>
      </c>
      <c r="E209" s="29" t="s">
        <v>713</v>
      </c>
    </row>
    <row r="210" spans="1:5" ht="140.25">
      <c r="A210" t="s">
        <v>1070</v>
      </c>
      <c r="E210" s="27" t="s">
        <v>714</v>
      </c>
    </row>
    <row r="211" spans="1:16" ht="12.75">
      <c r="A211" s="17" t="s">
        <v>1062</v>
      </c>
      <c r="B211" s="21" t="s">
        <v>715</v>
      </c>
      <c r="C211" s="21" t="s">
        <v>716</v>
      </c>
      <c r="D211" s="17" t="s">
        <v>1064</v>
      </c>
      <c r="E211" s="22" t="s">
        <v>717</v>
      </c>
      <c r="F211" s="23" t="s">
        <v>1113</v>
      </c>
      <c r="G211" s="24">
        <v>10.8</v>
      </c>
      <c r="H211" s="25">
        <v>0</v>
      </c>
      <c r="I211" s="25">
        <f>ROUND(ROUND(H211,2)*ROUND(G211,3),2)</f>
        <v>0</v>
      </c>
      <c r="O211">
        <f>(I211*21)/100</f>
        <v>0</v>
      </c>
      <c r="P211" t="s">
        <v>1040</v>
      </c>
    </row>
    <row r="212" spans="1:5" ht="25.5">
      <c r="A212" s="26" t="s">
        <v>1067</v>
      </c>
      <c r="E212" s="27" t="s">
        <v>718</v>
      </c>
    </row>
    <row r="213" spans="1:5" ht="25.5">
      <c r="A213" s="28" t="s">
        <v>1069</v>
      </c>
      <c r="E213" s="29" t="s">
        <v>719</v>
      </c>
    </row>
    <row r="214" spans="1:5" ht="140.25">
      <c r="A214" t="s">
        <v>1070</v>
      </c>
      <c r="E214" s="27" t="s">
        <v>714</v>
      </c>
    </row>
    <row r="215" spans="1:16" ht="12.75">
      <c r="A215" s="17" t="s">
        <v>1062</v>
      </c>
      <c r="B215" s="21" t="s">
        <v>720</v>
      </c>
      <c r="C215" s="21" t="s">
        <v>721</v>
      </c>
      <c r="D215" s="17" t="s">
        <v>1064</v>
      </c>
      <c r="E215" s="22" t="s">
        <v>722</v>
      </c>
      <c r="F215" s="23" t="s">
        <v>1409</v>
      </c>
      <c r="G215" s="24">
        <v>2228</v>
      </c>
      <c r="H215" s="25">
        <v>0</v>
      </c>
      <c r="I215" s="25">
        <f>ROUND(ROUND(H215,2)*ROUND(G215,3),2)</f>
        <v>0</v>
      </c>
      <c r="O215">
        <f>(I215*21)/100</f>
        <v>0</v>
      </c>
      <c r="P215" t="s">
        <v>1040</v>
      </c>
    </row>
    <row r="216" spans="1:5" ht="25.5">
      <c r="A216" s="26" t="s">
        <v>1067</v>
      </c>
      <c r="E216" s="27" t="s">
        <v>718</v>
      </c>
    </row>
    <row r="217" spans="1:5" ht="25.5">
      <c r="A217" s="28" t="s">
        <v>1069</v>
      </c>
      <c r="E217" s="29" t="s">
        <v>723</v>
      </c>
    </row>
    <row r="218" spans="1:5" ht="140.25">
      <c r="A218" t="s">
        <v>1070</v>
      </c>
      <c r="E218" s="27" t="s">
        <v>714</v>
      </c>
    </row>
    <row r="219" spans="1:16" ht="12.75">
      <c r="A219" s="17" t="s">
        <v>1062</v>
      </c>
      <c r="B219" s="21" t="s">
        <v>724</v>
      </c>
      <c r="C219" s="21" t="s">
        <v>725</v>
      </c>
      <c r="D219" s="17" t="s">
        <v>1064</v>
      </c>
      <c r="E219" s="22" t="s">
        <v>726</v>
      </c>
      <c r="F219" s="23" t="s">
        <v>1409</v>
      </c>
      <c r="G219" s="24">
        <v>2228</v>
      </c>
      <c r="H219" s="25">
        <v>0</v>
      </c>
      <c r="I219" s="25">
        <f>ROUND(ROUND(H219,2)*ROUND(G219,3),2)</f>
        <v>0</v>
      </c>
      <c r="O219">
        <f>(I219*21)/100</f>
        <v>0</v>
      </c>
      <c r="P219" t="s">
        <v>1040</v>
      </c>
    </row>
    <row r="220" spans="1:5" ht="25.5">
      <c r="A220" s="26" t="s">
        <v>1067</v>
      </c>
      <c r="E220" s="27" t="s">
        <v>727</v>
      </c>
    </row>
    <row r="221" spans="1:5" ht="25.5">
      <c r="A221" s="28" t="s">
        <v>1069</v>
      </c>
      <c r="E221" s="29" t="s">
        <v>723</v>
      </c>
    </row>
    <row r="222" spans="1:5" ht="140.25">
      <c r="A222" t="s">
        <v>1070</v>
      </c>
      <c r="E222" s="27" t="s">
        <v>714</v>
      </c>
    </row>
    <row r="223" spans="1:16" ht="12.75">
      <c r="A223" s="17" t="s">
        <v>1062</v>
      </c>
      <c r="B223" s="21" t="s">
        <v>728</v>
      </c>
      <c r="C223" s="21" t="s">
        <v>729</v>
      </c>
      <c r="D223" s="17" t="s">
        <v>1064</v>
      </c>
      <c r="E223" s="22" t="s">
        <v>730</v>
      </c>
      <c r="F223" s="23" t="s">
        <v>1409</v>
      </c>
      <c r="G223" s="24">
        <v>522</v>
      </c>
      <c r="H223" s="25">
        <v>0</v>
      </c>
      <c r="I223" s="25">
        <f>ROUND(ROUND(H223,2)*ROUND(G223,3),2)</f>
        <v>0</v>
      </c>
      <c r="O223">
        <f>(I223*21)/100</f>
        <v>0</v>
      </c>
      <c r="P223" t="s">
        <v>1040</v>
      </c>
    </row>
    <row r="224" spans="1:5" ht="12.75">
      <c r="A224" s="26" t="s">
        <v>1067</v>
      </c>
      <c r="E224" s="27" t="s">
        <v>1410</v>
      </c>
    </row>
    <row r="225" spans="1:5" ht="25.5">
      <c r="A225" s="28" t="s">
        <v>1069</v>
      </c>
      <c r="E225" s="29" t="s">
        <v>731</v>
      </c>
    </row>
    <row r="226" spans="1:5" ht="165.75">
      <c r="A226" t="s">
        <v>1070</v>
      </c>
      <c r="E226" s="27" t="s">
        <v>732</v>
      </c>
    </row>
    <row r="227" spans="1:16" ht="12.75">
      <c r="A227" s="17" t="s">
        <v>1062</v>
      </c>
      <c r="B227" s="21" t="s">
        <v>733</v>
      </c>
      <c r="C227" s="21" t="s">
        <v>734</v>
      </c>
      <c r="D227" s="17" t="s">
        <v>1064</v>
      </c>
      <c r="E227" s="22" t="s">
        <v>735</v>
      </c>
      <c r="F227" s="23" t="s">
        <v>1409</v>
      </c>
      <c r="G227" s="24">
        <v>30</v>
      </c>
      <c r="H227" s="25">
        <v>0</v>
      </c>
      <c r="I227" s="25">
        <f>ROUND(ROUND(H227,2)*ROUND(G227,3),2)</f>
        <v>0</v>
      </c>
      <c r="O227">
        <f>(I227*21)/100</f>
        <v>0</v>
      </c>
      <c r="P227" t="s">
        <v>1040</v>
      </c>
    </row>
    <row r="228" spans="1:5" ht="12.75">
      <c r="A228" s="26" t="s">
        <v>1067</v>
      </c>
      <c r="E228" s="27" t="s">
        <v>1410</v>
      </c>
    </row>
    <row r="229" spans="1:5" ht="25.5">
      <c r="A229" s="28" t="s">
        <v>1069</v>
      </c>
      <c r="E229" s="29" t="s">
        <v>736</v>
      </c>
    </row>
    <row r="230" spans="1:5" ht="165.75">
      <c r="A230" t="s">
        <v>1070</v>
      </c>
      <c r="E230" s="27" t="s">
        <v>732</v>
      </c>
    </row>
    <row r="231" spans="1:16" ht="25.5">
      <c r="A231" s="17" t="s">
        <v>1062</v>
      </c>
      <c r="B231" s="21" t="s">
        <v>737</v>
      </c>
      <c r="C231" s="21" t="s">
        <v>738</v>
      </c>
      <c r="D231" s="17" t="s">
        <v>1064</v>
      </c>
      <c r="E231" s="22" t="s">
        <v>739</v>
      </c>
      <c r="F231" s="23" t="s">
        <v>1409</v>
      </c>
      <c r="G231" s="24">
        <v>26</v>
      </c>
      <c r="H231" s="25">
        <v>0</v>
      </c>
      <c r="I231" s="25">
        <f>ROUND(ROUND(H231,2)*ROUND(G231,3),2)</f>
        <v>0</v>
      </c>
      <c r="O231">
        <f>(I231*21)/100</f>
        <v>0</v>
      </c>
      <c r="P231" t="s">
        <v>1040</v>
      </c>
    </row>
    <row r="232" spans="1:5" ht="12.75">
      <c r="A232" s="26" t="s">
        <v>1067</v>
      </c>
      <c r="E232" s="27" t="s">
        <v>1410</v>
      </c>
    </row>
    <row r="233" spans="1:5" ht="89.25">
      <c r="A233" s="28" t="s">
        <v>1069</v>
      </c>
      <c r="E233" s="29" t="s">
        <v>740</v>
      </c>
    </row>
    <row r="234" spans="1:5" ht="165.75">
      <c r="A234" t="s">
        <v>1070</v>
      </c>
      <c r="E234" s="27" t="s">
        <v>732</v>
      </c>
    </row>
    <row r="235" spans="1:16" ht="12.75">
      <c r="A235" s="17" t="s">
        <v>1062</v>
      </c>
      <c r="B235" s="21" t="s">
        <v>741</v>
      </c>
      <c r="C235" s="21" t="s">
        <v>742</v>
      </c>
      <c r="D235" s="17" t="s">
        <v>1064</v>
      </c>
      <c r="E235" s="22" t="s">
        <v>743</v>
      </c>
      <c r="F235" s="23" t="s">
        <v>1409</v>
      </c>
      <c r="G235" s="24">
        <v>2.6</v>
      </c>
      <c r="H235" s="25">
        <v>0</v>
      </c>
      <c r="I235" s="25">
        <f>ROUND(ROUND(H235,2)*ROUND(G235,3),2)</f>
        <v>0</v>
      </c>
      <c r="O235">
        <f>(I235*21)/100</f>
        <v>0</v>
      </c>
      <c r="P235" t="s">
        <v>1040</v>
      </c>
    </row>
    <row r="236" spans="1:5" ht="12.75">
      <c r="A236" s="26" t="s">
        <v>1067</v>
      </c>
      <c r="E236" s="27" t="s">
        <v>1363</v>
      </c>
    </row>
    <row r="237" spans="1:5" ht="25.5">
      <c r="A237" s="28" t="s">
        <v>1069</v>
      </c>
      <c r="E237" s="29" t="s">
        <v>744</v>
      </c>
    </row>
    <row r="238" spans="1:5" ht="102">
      <c r="A238" t="s">
        <v>1070</v>
      </c>
      <c r="E238" s="27" t="s">
        <v>1487</v>
      </c>
    </row>
    <row r="239" spans="1:16" ht="12.75">
      <c r="A239" s="17" t="s">
        <v>1062</v>
      </c>
      <c r="B239" s="21" t="s">
        <v>1488</v>
      </c>
      <c r="C239" s="21" t="s">
        <v>1489</v>
      </c>
      <c r="D239" s="17" t="s">
        <v>1064</v>
      </c>
      <c r="E239" s="22" t="s">
        <v>1490</v>
      </c>
      <c r="F239" s="23" t="s">
        <v>1145</v>
      </c>
      <c r="G239" s="24">
        <v>61</v>
      </c>
      <c r="H239" s="25">
        <v>0</v>
      </c>
      <c r="I239" s="25">
        <f>ROUND(ROUND(H239,2)*ROUND(G239,3),2)</f>
        <v>0</v>
      </c>
      <c r="O239">
        <f>(I239*21)/100</f>
        <v>0</v>
      </c>
      <c r="P239" t="s">
        <v>1040</v>
      </c>
    </row>
    <row r="240" spans="1:5" ht="12.75">
      <c r="A240" s="26" t="s">
        <v>1067</v>
      </c>
      <c r="E240" s="27" t="s">
        <v>1410</v>
      </c>
    </row>
    <row r="241" spans="1:5" ht="25.5">
      <c r="A241" s="28" t="s">
        <v>1069</v>
      </c>
      <c r="E241" s="29" t="s">
        <v>1491</v>
      </c>
    </row>
    <row r="242" spans="1:5" ht="38.25">
      <c r="A242" t="s">
        <v>1070</v>
      </c>
      <c r="E242" s="27" t="s">
        <v>1492</v>
      </c>
    </row>
    <row r="243" spans="1:18" ht="12.75" customHeight="1">
      <c r="A243" s="5" t="s">
        <v>1060</v>
      </c>
      <c r="B243" s="5"/>
      <c r="C243" s="31" t="s">
        <v>1054</v>
      </c>
      <c r="D243" s="5"/>
      <c r="E243" s="19" t="s">
        <v>1493</v>
      </c>
      <c r="F243" s="5"/>
      <c r="G243" s="5"/>
      <c r="H243" s="5"/>
      <c r="I243" s="32">
        <f>0+Q243</f>
        <v>0</v>
      </c>
      <c r="O243">
        <f>0+R243</f>
        <v>0</v>
      </c>
      <c r="Q243">
        <f>0+I244</f>
        <v>0</v>
      </c>
      <c r="R243">
        <f>0+O244</f>
        <v>0</v>
      </c>
    </row>
    <row r="244" spans="1:16" ht="12.75">
      <c r="A244" s="17" t="s">
        <v>1062</v>
      </c>
      <c r="B244" s="21" t="s">
        <v>1494</v>
      </c>
      <c r="C244" s="21" t="s">
        <v>1495</v>
      </c>
      <c r="D244" s="17" t="s">
        <v>1064</v>
      </c>
      <c r="E244" s="22" t="s">
        <v>1496</v>
      </c>
      <c r="F244" s="23" t="s">
        <v>1409</v>
      </c>
      <c r="G244" s="24">
        <v>39.2</v>
      </c>
      <c r="H244" s="25">
        <v>0</v>
      </c>
      <c r="I244" s="25">
        <f>ROUND(ROUND(H244,2)*ROUND(G244,3),2)</f>
        <v>0</v>
      </c>
      <c r="O244">
        <f>(I244*21)/100</f>
        <v>0</v>
      </c>
      <c r="P244" t="s">
        <v>1040</v>
      </c>
    </row>
    <row r="245" spans="1:5" ht="12.75">
      <c r="A245" s="26" t="s">
        <v>1067</v>
      </c>
      <c r="E245" s="27" t="s">
        <v>1410</v>
      </c>
    </row>
    <row r="246" spans="1:5" ht="25.5">
      <c r="A246" s="28" t="s">
        <v>1069</v>
      </c>
      <c r="E246" s="29" t="s">
        <v>1497</v>
      </c>
    </row>
    <row r="247" spans="1:5" ht="89.25">
      <c r="A247" t="s">
        <v>1070</v>
      </c>
      <c r="E247" s="27" t="s">
        <v>1498</v>
      </c>
    </row>
    <row r="248" spans="1:18" ht="12.75" customHeight="1">
      <c r="A248" s="5" t="s">
        <v>1060</v>
      </c>
      <c r="B248" s="5"/>
      <c r="C248" s="31" t="s">
        <v>1090</v>
      </c>
      <c r="D248" s="5"/>
      <c r="E248" s="19" t="s">
        <v>1499</v>
      </c>
      <c r="F248" s="5"/>
      <c r="G248" s="5"/>
      <c r="H248" s="5"/>
      <c r="I248" s="32">
        <f>0+Q248</f>
        <v>0</v>
      </c>
      <c r="O248">
        <f>0+R248</f>
        <v>0</v>
      </c>
      <c r="Q248">
        <f>0+I249</f>
        <v>0</v>
      </c>
      <c r="R248">
        <f>0+O249</f>
        <v>0</v>
      </c>
    </row>
    <row r="249" spans="1:16" ht="12.75">
      <c r="A249" s="17" t="s">
        <v>1062</v>
      </c>
      <c r="B249" s="21" t="s">
        <v>1500</v>
      </c>
      <c r="C249" s="21" t="s">
        <v>1501</v>
      </c>
      <c r="D249" s="17" t="s">
        <v>1064</v>
      </c>
      <c r="E249" s="22" t="s">
        <v>1502</v>
      </c>
      <c r="F249" s="23" t="s">
        <v>1409</v>
      </c>
      <c r="G249" s="24">
        <v>124.08</v>
      </c>
      <c r="H249" s="25">
        <v>0</v>
      </c>
      <c r="I249" s="25">
        <f>ROUND(ROUND(H249,2)*ROUND(G249,3),2)</f>
        <v>0</v>
      </c>
      <c r="O249">
        <f>(I249*21)/100</f>
        <v>0</v>
      </c>
      <c r="P249" t="s">
        <v>1040</v>
      </c>
    </row>
    <row r="250" spans="1:5" ht="12.75">
      <c r="A250" s="26" t="s">
        <v>1067</v>
      </c>
      <c r="E250" s="27" t="s">
        <v>1474</v>
      </c>
    </row>
    <row r="251" spans="1:5" ht="25.5">
      <c r="A251" s="28" t="s">
        <v>1069</v>
      </c>
      <c r="E251" s="29" t="s">
        <v>1503</v>
      </c>
    </row>
    <row r="252" spans="1:5" ht="102">
      <c r="A252" t="s">
        <v>1070</v>
      </c>
      <c r="E252" s="27" t="s">
        <v>1504</v>
      </c>
    </row>
    <row r="253" spans="1:18" ht="12.75" customHeight="1">
      <c r="A253" s="5" t="s">
        <v>1060</v>
      </c>
      <c r="B253" s="5"/>
      <c r="C253" s="31" t="s">
        <v>1094</v>
      </c>
      <c r="D253" s="5"/>
      <c r="E253" s="19" t="s">
        <v>1505</v>
      </c>
      <c r="F253" s="5"/>
      <c r="G253" s="5"/>
      <c r="H253" s="5"/>
      <c r="I253" s="32">
        <f>0+Q253</f>
        <v>0</v>
      </c>
      <c r="O253">
        <f>0+R253</f>
        <v>0</v>
      </c>
      <c r="Q253">
        <f>0+I254+I258+I262+I266+I270+I274</f>
        <v>0</v>
      </c>
      <c r="R253">
        <f>0+O254+O258+O262+O266+O270+O274</f>
        <v>0</v>
      </c>
    </row>
    <row r="254" spans="1:16" ht="12.75">
      <c r="A254" s="17" t="s">
        <v>1062</v>
      </c>
      <c r="B254" s="21" t="s">
        <v>1506</v>
      </c>
      <c r="C254" s="21" t="s">
        <v>1507</v>
      </c>
      <c r="D254" s="17" t="s">
        <v>1064</v>
      </c>
      <c r="E254" s="22" t="s">
        <v>1508</v>
      </c>
      <c r="F254" s="23" t="s">
        <v>1145</v>
      </c>
      <c r="G254" s="24">
        <v>1</v>
      </c>
      <c r="H254" s="25">
        <v>0</v>
      </c>
      <c r="I254" s="25">
        <f>ROUND(ROUND(H254,2)*ROUND(G254,3),2)</f>
        <v>0</v>
      </c>
      <c r="O254">
        <f>(I254*21)/100</f>
        <v>0</v>
      </c>
      <c r="P254" t="s">
        <v>1040</v>
      </c>
    </row>
    <row r="255" spans="1:5" ht="12.75">
      <c r="A255" s="26" t="s">
        <v>1067</v>
      </c>
      <c r="E255" s="27" t="s">
        <v>1403</v>
      </c>
    </row>
    <row r="256" spans="1:5" ht="25.5">
      <c r="A256" s="28" t="s">
        <v>1069</v>
      </c>
      <c r="E256" s="29" t="s">
        <v>1509</v>
      </c>
    </row>
    <row r="257" spans="1:5" ht="242.25">
      <c r="A257" t="s">
        <v>1070</v>
      </c>
      <c r="E257" s="27" t="s">
        <v>1510</v>
      </c>
    </row>
    <row r="258" spans="1:16" ht="12.75">
      <c r="A258" s="17" t="s">
        <v>1062</v>
      </c>
      <c r="B258" s="21" t="s">
        <v>1511</v>
      </c>
      <c r="C258" s="21" t="s">
        <v>1512</v>
      </c>
      <c r="D258" s="17" t="s">
        <v>1064</v>
      </c>
      <c r="E258" s="22" t="s">
        <v>1513</v>
      </c>
      <c r="F258" s="23" t="s">
        <v>1145</v>
      </c>
      <c r="G258" s="24">
        <v>78.9</v>
      </c>
      <c r="H258" s="25">
        <v>0</v>
      </c>
      <c r="I258" s="25">
        <f>ROUND(ROUND(H258,2)*ROUND(G258,3),2)</f>
        <v>0</v>
      </c>
      <c r="O258">
        <f>(I258*21)/100</f>
        <v>0</v>
      </c>
      <c r="P258" t="s">
        <v>1040</v>
      </c>
    </row>
    <row r="259" spans="1:5" ht="12.75">
      <c r="A259" s="26" t="s">
        <v>1067</v>
      </c>
      <c r="E259" s="27" t="s">
        <v>1403</v>
      </c>
    </row>
    <row r="260" spans="1:5" ht="25.5">
      <c r="A260" s="28" t="s">
        <v>1069</v>
      </c>
      <c r="E260" s="29" t="s">
        <v>1514</v>
      </c>
    </row>
    <row r="261" spans="1:5" ht="242.25">
      <c r="A261" t="s">
        <v>1070</v>
      </c>
      <c r="E261" s="27" t="s">
        <v>1510</v>
      </c>
    </row>
    <row r="262" spans="1:16" ht="12.75">
      <c r="A262" s="17" t="s">
        <v>1062</v>
      </c>
      <c r="B262" s="21" t="s">
        <v>1515</v>
      </c>
      <c r="C262" s="21" t="s">
        <v>1516</v>
      </c>
      <c r="D262" s="17" t="s">
        <v>1064</v>
      </c>
      <c r="E262" s="22" t="s">
        <v>1517</v>
      </c>
      <c r="F262" s="23" t="s">
        <v>1362</v>
      </c>
      <c r="G262" s="24">
        <v>12</v>
      </c>
      <c r="H262" s="25">
        <v>0</v>
      </c>
      <c r="I262" s="25">
        <f>ROUND(ROUND(H262,2)*ROUND(G262,3),2)</f>
        <v>0</v>
      </c>
      <c r="O262">
        <f>(I262*21)/100</f>
        <v>0</v>
      </c>
      <c r="P262" t="s">
        <v>1040</v>
      </c>
    </row>
    <row r="263" spans="1:5" ht="12.75">
      <c r="A263" s="26" t="s">
        <v>1067</v>
      </c>
      <c r="E263" s="27" t="s">
        <v>1403</v>
      </c>
    </row>
    <row r="264" spans="1:5" ht="25.5">
      <c r="A264" s="28" t="s">
        <v>1069</v>
      </c>
      <c r="E264" s="29" t="s">
        <v>1518</v>
      </c>
    </row>
    <row r="265" spans="1:5" ht="76.5">
      <c r="A265" t="s">
        <v>1070</v>
      </c>
      <c r="E265" s="27" t="s">
        <v>1519</v>
      </c>
    </row>
    <row r="266" spans="1:16" ht="12.75">
      <c r="A266" s="17" t="s">
        <v>1062</v>
      </c>
      <c r="B266" s="21" t="s">
        <v>1520</v>
      </c>
      <c r="C266" s="21" t="s">
        <v>1521</v>
      </c>
      <c r="D266" s="17" t="s">
        <v>1064</v>
      </c>
      <c r="E266" s="22" t="s">
        <v>1522</v>
      </c>
      <c r="F266" s="23" t="s">
        <v>1362</v>
      </c>
      <c r="G266" s="24">
        <v>8</v>
      </c>
      <c r="H266" s="25">
        <v>0</v>
      </c>
      <c r="I266" s="25">
        <f>ROUND(ROUND(H266,2)*ROUND(G266,3),2)</f>
        <v>0</v>
      </c>
      <c r="O266">
        <f>(I266*21)/100</f>
        <v>0</v>
      </c>
      <c r="P266" t="s">
        <v>1040</v>
      </c>
    </row>
    <row r="267" spans="1:5" ht="12.75">
      <c r="A267" s="26" t="s">
        <v>1067</v>
      </c>
      <c r="E267" s="27" t="s">
        <v>1363</v>
      </c>
    </row>
    <row r="268" spans="1:5" ht="63.75">
      <c r="A268" s="28" t="s">
        <v>1069</v>
      </c>
      <c r="E268" s="29" t="s">
        <v>1523</v>
      </c>
    </row>
    <row r="269" spans="1:5" ht="38.25">
      <c r="A269" t="s">
        <v>1070</v>
      </c>
      <c r="E269" s="27" t="s">
        <v>1524</v>
      </c>
    </row>
    <row r="270" spans="1:16" ht="12.75">
      <c r="A270" s="17" t="s">
        <v>1062</v>
      </c>
      <c r="B270" s="21" t="s">
        <v>1525</v>
      </c>
      <c r="C270" s="21" t="s">
        <v>1526</v>
      </c>
      <c r="D270" s="17" t="s">
        <v>1064</v>
      </c>
      <c r="E270" s="22" t="s">
        <v>1527</v>
      </c>
      <c r="F270" s="23" t="s">
        <v>1362</v>
      </c>
      <c r="G270" s="24">
        <v>13</v>
      </c>
      <c r="H270" s="25">
        <v>0</v>
      </c>
      <c r="I270" s="25">
        <f>ROUND(ROUND(H270,2)*ROUND(G270,3),2)</f>
        <v>0</v>
      </c>
      <c r="O270">
        <f>(I270*21)/100</f>
        <v>0</v>
      </c>
      <c r="P270" t="s">
        <v>1040</v>
      </c>
    </row>
    <row r="271" spans="1:5" ht="12.75">
      <c r="A271" s="26" t="s">
        <v>1067</v>
      </c>
      <c r="E271" s="27" t="s">
        <v>1363</v>
      </c>
    </row>
    <row r="272" spans="1:5" ht="25.5">
      <c r="A272" s="28" t="s">
        <v>1069</v>
      </c>
      <c r="E272" s="29" t="s">
        <v>1528</v>
      </c>
    </row>
    <row r="273" spans="1:5" ht="38.25">
      <c r="A273" t="s">
        <v>1070</v>
      </c>
      <c r="E273" s="27" t="s">
        <v>1524</v>
      </c>
    </row>
    <row r="274" spans="1:16" ht="12.75">
      <c r="A274" s="17" t="s">
        <v>1062</v>
      </c>
      <c r="B274" s="21" t="s">
        <v>1529</v>
      </c>
      <c r="C274" s="21" t="s">
        <v>1530</v>
      </c>
      <c r="D274" s="17" t="s">
        <v>1064</v>
      </c>
      <c r="E274" s="22" t="s">
        <v>1531</v>
      </c>
      <c r="F274" s="23" t="s">
        <v>1113</v>
      </c>
      <c r="G274" s="24">
        <v>10.387</v>
      </c>
      <c r="H274" s="25">
        <v>0</v>
      </c>
      <c r="I274" s="25">
        <f>ROUND(ROUND(H274,2)*ROUND(G274,3),2)</f>
        <v>0</v>
      </c>
      <c r="O274">
        <f>(I274*21)/100</f>
        <v>0</v>
      </c>
      <c r="P274" t="s">
        <v>1040</v>
      </c>
    </row>
    <row r="275" spans="1:5" ht="12.75">
      <c r="A275" s="26" t="s">
        <v>1067</v>
      </c>
      <c r="E275" s="27" t="s">
        <v>1403</v>
      </c>
    </row>
    <row r="276" spans="1:5" ht="25.5">
      <c r="A276" s="28" t="s">
        <v>1069</v>
      </c>
      <c r="E276" s="29" t="s">
        <v>1532</v>
      </c>
    </row>
    <row r="277" spans="1:5" ht="216.75">
      <c r="A277" t="s">
        <v>1070</v>
      </c>
      <c r="E277" s="27" t="s">
        <v>1533</v>
      </c>
    </row>
    <row r="278" spans="1:18" ht="12.75" customHeight="1">
      <c r="A278" s="5" t="s">
        <v>1060</v>
      </c>
      <c r="B278" s="5"/>
      <c r="C278" s="31" t="s">
        <v>1057</v>
      </c>
      <c r="D278" s="5"/>
      <c r="E278" s="19" t="s">
        <v>1534</v>
      </c>
      <c r="F278" s="5"/>
      <c r="G278" s="5"/>
      <c r="H278" s="5"/>
      <c r="I278" s="32">
        <f>0+Q278</f>
        <v>0</v>
      </c>
      <c r="O278">
        <f>0+R278</f>
        <v>0</v>
      </c>
      <c r="Q278">
        <f>0+I279+I283+I287+I291+I295+I299+I303+I307+I311+I315+I319+I323+I327+I331+I335+I339+I343+I347</f>
        <v>0</v>
      </c>
      <c r="R278">
        <f>0+O279+O283+O287+O291+O295+O299+O303+O307+O311+O315+O319+O323+O327+O331+O335+O339+O343+O347</f>
        <v>0</v>
      </c>
    </row>
    <row r="279" spans="1:16" ht="25.5">
      <c r="A279" s="17" t="s">
        <v>1062</v>
      </c>
      <c r="B279" s="21" t="s">
        <v>1535</v>
      </c>
      <c r="C279" s="21" t="s">
        <v>1536</v>
      </c>
      <c r="D279" s="17" t="s">
        <v>1064</v>
      </c>
      <c r="E279" s="22" t="s">
        <v>747</v>
      </c>
      <c r="F279" s="23" t="s">
        <v>1362</v>
      </c>
      <c r="G279" s="24">
        <v>15</v>
      </c>
      <c r="H279" s="25">
        <v>0</v>
      </c>
      <c r="I279" s="25">
        <f>ROUND(ROUND(H279,2)*ROUND(G279,3),2)</f>
        <v>0</v>
      </c>
      <c r="O279">
        <f>(I279*21)/100</f>
        <v>0</v>
      </c>
      <c r="P279" t="s">
        <v>1040</v>
      </c>
    </row>
    <row r="280" spans="1:5" ht="12.75">
      <c r="A280" s="26" t="s">
        <v>1067</v>
      </c>
      <c r="E280" s="27" t="s">
        <v>748</v>
      </c>
    </row>
    <row r="281" spans="1:5" ht="178.5">
      <c r="A281" s="28" t="s">
        <v>1069</v>
      </c>
      <c r="E281" s="29" t="s">
        <v>749</v>
      </c>
    </row>
    <row r="282" spans="1:5" ht="25.5">
      <c r="A282" t="s">
        <v>1070</v>
      </c>
      <c r="E282" s="27" t="s">
        <v>750</v>
      </c>
    </row>
    <row r="283" spans="1:16" ht="25.5">
      <c r="A283" s="17" t="s">
        <v>1062</v>
      </c>
      <c r="B283" s="21" t="s">
        <v>751</v>
      </c>
      <c r="C283" s="21" t="s">
        <v>752</v>
      </c>
      <c r="D283" s="17" t="s">
        <v>1064</v>
      </c>
      <c r="E283" s="22" t="s">
        <v>753</v>
      </c>
      <c r="F283" s="23" t="s">
        <v>1362</v>
      </c>
      <c r="G283" s="24">
        <v>2</v>
      </c>
      <c r="H283" s="25">
        <v>0</v>
      </c>
      <c r="I283" s="25">
        <f>ROUND(ROUND(H283,2)*ROUND(G283,3),2)</f>
        <v>0</v>
      </c>
      <c r="O283">
        <f>(I283*21)/100</f>
        <v>0</v>
      </c>
      <c r="P283" t="s">
        <v>1040</v>
      </c>
    </row>
    <row r="284" spans="1:5" ht="12.75">
      <c r="A284" s="26" t="s">
        <v>1067</v>
      </c>
      <c r="E284" s="27" t="s">
        <v>748</v>
      </c>
    </row>
    <row r="285" spans="1:5" ht="63.75">
      <c r="A285" s="28" t="s">
        <v>1069</v>
      </c>
      <c r="E285" s="29" t="s">
        <v>754</v>
      </c>
    </row>
    <row r="286" spans="1:5" ht="63.75">
      <c r="A286" t="s">
        <v>1070</v>
      </c>
      <c r="E286" s="27" t="s">
        <v>755</v>
      </c>
    </row>
    <row r="287" spans="1:16" ht="25.5">
      <c r="A287" s="17" t="s">
        <v>1062</v>
      </c>
      <c r="B287" s="21" t="s">
        <v>756</v>
      </c>
      <c r="C287" s="21" t="s">
        <v>757</v>
      </c>
      <c r="D287" s="17" t="s">
        <v>1064</v>
      </c>
      <c r="E287" s="22" t="s">
        <v>758</v>
      </c>
      <c r="F287" s="23" t="s">
        <v>1362</v>
      </c>
      <c r="G287" s="24">
        <v>6</v>
      </c>
      <c r="H287" s="25">
        <v>0</v>
      </c>
      <c r="I287" s="25">
        <f>ROUND(ROUND(H287,2)*ROUND(G287,3),2)</f>
        <v>0</v>
      </c>
      <c r="O287">
        <f>(I287*21)/100</f>
        <v>0</v>
      </c>
      <c r="P287" t="s">
        <v>1040</v>
      </c>
    </row>
    <row r="288" spans="1:5" ht="25.5">
      <c r="A288" s="26" t="s">
        <v>1067</v>
      </c>
      <c r="E288" s="27" t="s">
        <v>759</v>
      </c>
    </row>
    <row r="289" spans="1:5" ht="127.5">
      <c r="A289" s="28" t="s">
        <v>1069</v>
      </c>
      <c r="E289" s="29" t="s">
        <v>760</v>
      </c>
    </row>
    <row r="290" spans="1:5" ht="25.5">
      <c r="A290" t="s">
        <v>1070</v>
      </c>
      <c r="E290" s="27" t="s">
        <v>761</v>
      </c>
    </row>
    <row r="291" spans="1:16" ht="25.5">
      <c r="A291" s="17" t="s">
        <v>1062</v>
      </c>
      <c r="B291" s="21" t="s">
        <v>762</v>
      </c>
      <c r="C291" s="21" t="s">
        <v>763</v>
      </c>
      <c r="D291" s="17" t="s">
        <v>1064</v>
      </c>
      <c r="E291" s="22" t="s">
        <v>764</v>
      </c>
      <c r="F291" s="23" t="s">
        <v>1362</v>
      </c>
      <c r="G291" s="24">
        <v>9</v>
      </c>
      <c r="H291" s="25">
        <v>0</v>
      </c>
      <c r="I291" s="25">
        <f>ROUND(ROUND(H291,2)*ROUND(G291,3),2)</f>
        <v>0</v>
      </c>
      <c r="O291">
        <f>(I291*21)/100</f>
        <v>0</v>
      </c>
      <c r="P291" t="s">
        <v>1040</v>
      </c>
    </row>
    <row r="292" spans="1:5" ht="12.75">
      <c r="A292" s="26" t="s">
        <v>1067</v>
      </c>
      <c r="E292" s="27" t="s">
        <v>748</v>
      </c>
    </row>
    <row r="293" spans="1:5" ht="25.5">
      <c r="A293" s="28" t="s">
        <v>1069</v>
      </c>
      <c r="E293" s="29" t="s">
        <v>765</v>
      </c>
    </row>
    <row r="294" spans="1:5" ht="38.25">
      <c r="A294" t="s">
        <v>1070</v>
      </c>
      <c r="E294" s="27" t="s">
        <v>766</v>
      </c>
    </row>
    <row r="295" spans="1:16" ht="12.75">
      <c r="A295" s="17" t="s">
        <v>1062</v>
      </c>
      <c r="B295" s="21" t="s">
        <v>767</v>
      </c>
      <c r="C295" s="21" t="s">
        <v>768</v>
      </c>
      <c r="D295" s="17" t="s">
        <v>1064</v>
      </c>
      <c r="E295" s="22" t="s">
        <v>769</v>
      </c>
      <c r="F295" s="23" t="s">
        <v>1362</v>
      </c>
      <c r="G295" s="24">
        <v>2</v>
      </c>
      <c r="H295" s="25">
        <v>0</v>
      </c>
      <c r="I295" s="25">
        <f>ROUND(ROUND(H295,2)*ROUND(G295,3),2)</f>
        <v>0</v>
      </c>
      <c r="O295">
        <f>(I295*21)/100</f>
        <v>0</v>
      </c>
      <c r="P295" t="s">
        <v>1040</v>
      </c>
    </row>
    <row r="296" spans="1:5" ht="12.75">
      <c r="A296" s="26" t="s">
        <v>1067</v>
      </c>
      <c r="E296" s="27" t="s">
        <v>748</v>
      </c>
    </row>
    <row r="297" spans="1:5" ht="25.5">
      <c r="A297" s="28" t="s">
        <v>1069</v>
      </c>
      <c r="E297" s="29" t="s">
        <v>770</v>
      </c>
    </row>
    <row r="298" spans="1:5" ht="63.75">
      <c r="A298" t="s">
        <v>1070</v>
      </c>
      <c r="E298" s="27" t="s">
        <v>771</v>
      </c>
    </row>
    <row r="299" spans="1:16" ht="12.75">
      <c r="A299" s="17" t="s">
        <v>1062</v>
      </c>
      <c r="B299" s="21" t="s">
        <v>772</v>
      </c>
      <c r="C299" s="21" t="s">
        <v>773</v>
      </c>
      <c r="D299" s="17" t="s">
        <v>1064</v>
      </c>
      <c r="E299" s="22" t="s">
        <v>774</v>
      </c>
      <c r="F299" s="23" t="s">
        <v>1362</v>
      </c>
      <c r="G299" s="24">
        <v>6</v>
      </c>
      <c r="H299" s="25">
        <v>0</v>
      </c>
      <c r="I299" s="25">
        <f>ROUND(ROUND(H299,2)*ROUND(G299,3),2)</f>
        <v>0</v>
      </c>
      <c r="O299">
        <f>(I299*21)/100</f>
        <v>0</v>
      </c>
      <c r="P299" t="s">
        <v>1040</v>
      </c>
    </row>
    <row r="300" spans="1:5" ht="25.5">
      <c r="A300" s="26" t="s">
        <v>1067</v>
      </c>
      <c r="E300" s="27" t="s">
        <v>759</v>
      </c>
    </row>
    <row r="301" spans="1:5" ht="89.25">
      <c r="A301" s="28" t="s">
        <v>1069</v>
      </c>
      <c r="E301" s="29" t="s">
        <v>775</v>
      </c>
    </row>
    <row r="302" spans="1:5" ht="25.5">
      <c r="A302" t="s">
        <v>1070</v>
      </c>
      <c r="E302" s="27" t="s">
        <v>761</v>
      </c>
    </row>
    <row r="303" spans="1:16" ht="25.5">
      <c r="A303" s="17" t="s">
        <v>1062</v>
      </c>
      <c r="B303" s="21" t="s">
        <v>776</v>
      </c>
      <c r="C303" s="21" t="s">
        <v>777</v>
      </c>
      <c r="D303" s="17" t="s">
        <v>1064</v>
      </c>
      <c r="E303" s="22" t="s">
        <v>778</v>
      </c>
      <c r="F303" s="23" t="s">
        <v>1409</v>
      </c>
      <c r="G303" s="24">
        <v>87.25</v>
      </c>
      <c r="H303" s="25">
        <v>0</v>
      </c>
      <c r="I303" s="25">
        <f>ROUND(ROUND(H303,2)*ROUND(G303,3),2)</f>
        <v>0</v>
      </c>
      <c r="O303">
        <f>(I303*21)/100</f>
        <v>0</v>
      </c>
      <c r="P303" t="s">
        <v>1040</v>
      </c>
    </row>
    <row r="304" spans="1:5" ht="12.75">
      <c r="A304" s="26" t="s">
        <v>1067</v>
      </c>
      <c r="E304" s="27" t="s">
        <v>748</v>
      </c>
    </row>
    <row r="305" spans="1:5" ht="76.5">
      <c r="A305" s="28" t="s">
        <v>1069</v>
      </c>
      <c r="E305" s="29" t="s">
        <v>779</v>
      </c>
    </row>
    <row r="306" spans="1:5" ht="38.25">
      <c r="A306" t="s">
        <v>1070</v>
      </c>
      <c r="E306" s="27" t="s">
        <v>780</v>
      </c>
    </row>
    <row r="307" spans="1:16" ht="25.5">
      <c r="A307" s="17" t="s">
        <v>1062</v>
      </c>
      <c r="B307" s="21" t="s">
        <v>781</v>
      </c>
      <c r="C307" s="21" t="s">
        <v>782</v>
      </c>
      <c r="D307" s="17" t="s">
        <v>1064</v>
      </c>
      <c r="E307" s="22" t="s">
        <v>783</v>
      </c>
      <c r="F307" s="23" t="s">
        <v>1409</v>
      </c>
      <c r="G307" s="24">
        <v>87.25</v>
      </c>
      <c r="H307" s="25">
        <v>0</v>
      </c>
      <c r="I307" s="25">
        <f>ROUND(ROUND(H307,2)*ROUND(G307,3),2)</f>
        <v>0</v>
      </c>
      <c r="O307">
        <f>(I307*21)/100</f>
        <v>0</v>
      </c>
      <c r="P307" t="s">
        <v>1040</v>
      </c>
    </row>
    <row r="308" spans="1:5" ht="12.75">
      <c r="A308" s="26" t="s">
        <v>1067</v>
      </c>
      <c r="E308" s="27" t="s">
        <v>748</v>
      </c>
    </row>
    <row r="309" spans="1:5" ht="76.5">
      <c r="A309" s="28" t="s">
        <v>1069</v>
      </c>
      <c r="E309" s="29" t="s">
        <v>779</v>
      </c>
    </row>
    <row r="310" spans="1:5" ht="38.25">
      <c r="A310" t="s">
        <v>1070</v>
      </c>
      <c r="E310" s="27" t="s">
        <v>780</v>
      </c>
    </row>
    <row r="311" spans="1:16" ht="12.75">
      <c r="A311" s="17" t="s">
        <v>1062</v>
      </c>
      <c r="B311" s="21" t="s">
        <v>784</v>
      </c>
      <c r="C311" s="21" t="s">
        <v>785</v>
      </c>
      <c r="D311" s="17" t="s">
        <v>1064</v>
      </c>
      <c r="E311" s="22" t="s">
        <v>786</v>
      </c>
      <c r="F311" s="23" t="s">
        <v>1409</v>
      </c>
      <c r="G311" s="24">
        <v>1.75</v>
      </c>
      <c r="H311" s="25">
        <v>0</v>
      </c>
      <c r="I311" s="25">
        <f>ROUND(ROUND(H311,2)*ROUND(G311,3),2)</f>
        <v>0</v>
      </c>
      <c r="O311">
        <f>(I311*21)/100</f>
        <v>0</v>
      </c>
      <c r="P311" t="s">
        <v>1040</v>
      </c>
    </row>
    <row r="312" spans="1:5" ht="25.5">
      <c r="A312" s="26" t="s">
        <v>1067</v>
      </c>
      <c r="E312" s="27" t="s">
        <v>1128</v>
      </c>
    </row>
    <row r="313" spans="1:5" ht="25.5">
      <c r="A313" s="28" t="s">
        <v>1069</v>
      </c>
      <c r="E313" s="29" t="s">
        <v>787</v>
      </c>
    </row>
    <row r="314" spans="1:5" ht="12.75">
      <c r="A314" t="s">
        <v>1070</v>
      </c>
      <c r="E314" s="27" t="s">
        <v>788</v>
      </c>
    </row>
    <row r="315" spans="1:16" ht="25.5">
      <c r="A315" s="17" t="s">
        <v>1062</v>
      </c>
      <c r="B315" s="21" t="s">
        <v>789</v>
      </c>
      <c r="C315" s="21" t="s">
        <v>790</v>
      </c>
      <c r="D315" s="17" t="s">
        <v>1064</v>
      </c>
      <c r="E315" s="22" t="s">
        <v>791</v>
      </c>
      <c r="F315" s="23" t="s">
        <v>1362</v>
      </c>
      <c r="G315" s="24">
        <v>14</v>
      </c>
      <c r="H315" s="25">
        <v>0</v>
      </c>
      <c r="I315" s="25">
        <f>ROUND(ROUND(H315,2)*ROUND(G315,3),2)</f>
        <v>0</v>
      </c>
      <c r="O315">
        <f>(I315*21)/100</f>
        <v>0</v>
      </c>
      <c r="P315" t="s">
        <v>1040</v>
      </c>
    </row>
    <row r="316" spans="1:5" ht="12.75">
      <c r="A316" s="26" t="s">
        <v>1067</v>
      </c>
      <c r="E316" s="27" t="s">
        <v>748</v>
      </c>
    </row>
    <row r="317" spans="1:5" ht="76.5">
      <c r="A317" s="28" t="s">
        <v>1069</v>
      </c>
      <c r="E317" s="29" t="s">
        <v>792</v>
      </c>
    </row>
    <row r="318" spans="1:5" ht="38.25">
      <c r="A318" t="s">
        <v>1070</v>
      </c>
      <c r="E318" s="27" t="s">
        <v>793</v>
      </c>
    </row>
    <row r="319" spans="1:16" ht="12.75">
      <c r="A319" s="17" t="s">
        <v>1062</v>
      </c>
      <c r="B319" s="21" t="s">
        <v>794</v>
      </c>
      <c r="C319" s="21" t="s">
        <v>795</v>
      </c>
      <c r="D319" s="17" t="s">
        <v>1064</v>
      </c>
      <c r="E319" s="22" t="s">
        <v>796</v>
      </c>
      <c r="F319" s="23" t="s">
        <v>1145</v>
      </c>
      <c r="G319" s="24">
        <v>330</v>
      </c>
      <c r="H319" s="25">
        <v>0</v>
      </c>
      <c r="I319" s="25">
        <f>ROUND(ROUND(H319,2)*ROUND(G319,3),2)</f>
        <v>0</v>
      </c>
      <c r="O319">
        <f>(I319*21)/100</f>
        <v>0</v>
      </c>
      <c r="P319" t="s">
        <v>1040</v>
      </c>
    </row>
    <row r="320" spans="1:5" ht="12.75">
      <c r="A320" s="26" t="s">
        <v>1067</v>
      </c>
      <c r="E320" s="27" t="s">
        <v>1410</v>
      </c>
    </row>
    <row r="321" spans="1:5" ht="12.75">
      <c r="A321" s="28" t="s">
        <v>1069</v>
      </c>
      <c r="E321" s="29" t="s">
        <v>797</v>
      </c>
    </row>
    <row r="322" spans="1:5" ht="51">
      <c r="A322" t="s">
        <v>1070</v>
      </c>
      <c r="E322" s="27" t="s">
        <v>798</v>
      </c>
    </row>
    <row r="323" spans="1:16" ht="12.75">
      <c r="A323" s="17" t="s">
        <v>1062</v>
      </c>
      <c r="B323" s="21" t="s">
        <v>799</v>
      </c>
      <c r="C323" s="21" t="s">
        <v>800</v>
      </c>
      <c r="D323" s="17" t="s">
        <v>1064</v>
      </c>
      <c r="E323" s="22" t="s">
        <v>801</v>
      </c>
      <c r="F323" s="23" t="s">
        <v>1145</v>
      </c>
      <c r="G323" s="24">
        <v>546</v>
      </c>
      <c r="H323" s="25">
        <v>0</v>
      </c>
      <c r="I323" s="25">
        <f>ROUND(ROUND(H323,2)*ROUND(G323,3),2)</f>
        <v>0</v>
      </c>
      <c r="O323">
        <f>(I323*21)/100</f>
        <v>0</v>
      </c>
      <c r="P323" t="s">
        <v>1040</v>
      </c>
    </row>
    <row r="324" spans="1:5" ht="12.75">
      <c r="A324" s="26" t="s">
        <v>1067</v>
      </c>
      <c r="E324" s="27" t="s">
        <v>1410</v>
      </c>
    </row>
    <row r="325" spans="1:5" ht="12.75">
      <c r="A325" s="28" t="s">
        <v>1069</v>
      </c>
      <c r="E325" s="29" t="s">
        <v>802</v>
      </c>
    </row>
    <row r="326" spans="1:5" ht="51">
      <c r="A326" t="s">
        <v>1070</v>
      </c>
      <c r="E326" s="27" t="s">
        <v>798</v>
      </c>
    </row>
    <row r="327" spans="1:16" ht="12.75">
      <c r="A327" s="17" t="s">
        <v>1062</v>
      </c>
      <c r="B327" s="21" t="s">
        <v>803</v>
      </c>
      <c r="C327" s="21" t="s">
        <v>804</v>
      </c>
      <c r="D327" s="17" t="s">
        <v>1064</v>
      </c>
      <c r="E327" s="22" t="s">
        <v>805</v>
      </c>
      <c r="F327" s="23" t="s">
        <v>1145</v>
      </c>
      <c r="G327" s="24">
        <v>1092</v>
      </c>
      <c r="H327" s="25">
        <v>0</v>
      </c>
      <c r="I327" s="25">
        <f>ROUND(ROUND(H327,2)*ROUND(G327,3),2)</f>
        <v>0</v>
      </c>
      <c r="O327">
        <f>(I327*21)/100</f>
        <v>0</v>
      </c>
      <c r="P327" t="s">
        <v>1040</v>
      </c>
    </row>
    <row r="328" spans="1:5" ht="12.75">
      <c r="A328" s="26" t="s">
        <v>1067</v>
      </c>
      <c r="E328" s="27" t="s">
        <v>1410</v>
      </c>
    </row>
    <row r="329" spans="1:5" ht="25.5">
      <c r="A329" s="28" t="s">
        <v>1069</v>
      </c>
      <c r="E329" s="29" t="s">
        <v>806</v>
      </c>
    </row>
    <row r="330" spans="1:5" ht="51">
      <c r="A330" t="s">
        <v>1070</v>
      </c>
      <c r="E330" s="27" t="s">
        <v>807</v>
      </c>
    </row>
    <row r="331" spans="1:16" ht="12.75">
      <c r="A331" s="17" t="s">
        <v>1062</v>
      </c>
      <c r="B331" s="21" t="s">
        <v>808</v>
      </c>
      <c r="C331" s="21" t="s">
        <v>809</v>
      </c>
      <c r="D331" s="17" t="s">
        <v>1064</v>
      </c>
      <c r="E331" s="22" t="s">
        <v>810</v>
      </c>
      <c r="F331" s="23" t="s">
        <v>1145</v>
      </c>
      <c r="G331" s="24">
        <v>61</v>
      </c>
      <c r="H331" s="25">
        <v>0</v>
      </c>
      <c r="I331" s="25">
        <f>ROUND(ROUND(H331,2)*ROUND(G331,3),2)</f>
        <v>0</v>
      </c>
      <c r="O331">
        <f>(I331*21)/100</f>
        <v>0</v>
      </c>
      <c r="P331" t="s">
        <v>1040</v>
      </c>
    </row>
    <row r="332" spans="1:5" ht="12.75">
      <c r="A332" s="26" t="s">
        <v>1067</v>
      </c>
      <c r="E332" s="27" t="s">
        <v>1410</v>
      </c>
    </row>
    <row r="333" spans="1:5" ht="25.5">
      <c r="A333" s="28" t="s">
        <v>1069</v>
      </c>
      <c r="E333" s="29" t="s">
        <v>1491</v>
      </c>
    </row>
    <row r="334" spans="1:5" ht="25.5">
      <c r="A334" t="s">
        <v>1070</v>
      </c>
      <c r="E334" s="27" t="s">
        <v>811</v>
      </c>
    </row>
    <row r="335" spans="1:16" ht="12.75">
      <c r="A335" s="17" t="s">
        <v>1062</v>
      </c>
      <c r="B335" s="21" t="s">
        <v>812</v>
      </c>
      <c r="C335" s="21" t="s">
        <v>813</v>
      </c>
      <c r="D335" s="17" t="s">
        <v>1064</v>
      </c>
      <c r="E335" s="22" t="s">
        <v>814</v>
      </c>
      <c r="F335" s="23" t="s">
        <v>1113</v>
      </c>
      <c r="G335" s="24">
        <v>12.9</v>
      </c>
      <c r="H335" s="25">
        <v>0</v>
      </c>
      <c r="I335" s="25">
        <f>ROUND(ROUND(H335,2)*ROUND(G335,3),2)</f>
        <v>0</v>
      </c>
      <c r="O335">
        <f>(I335*21)/100</f>
        <v>0</v>
      </c>
      <c r="P335" t="s">
        <v>1040</v>
      </c>
    </row>
    <row r="336" spans="1:5" ht="25.5">
      <c r="A336" s="26" t="s">
        <v>1067</v>
      </c>
      <c r="E336" s="27" t="s">
        <v>1128</v>
      </c>
    </row>
    <row r="337" spans="1:5" ht="25.5">
      <c r="A337" s="28" t="s">
        <v>1069</v>
      </c>
      <c r="E337" s="29" t="s">
        <v>815</v>
      </c>
    </row>
    <row r="338" spans="1:5" ht="114.75">
      <c r="A338" t="s">
        <v>1070</v>
      </c>
      <c r="E338" s="27" t="s">
        <v>816</v>
      </c>
    </row>
    <row r="339" spans="1:16" ht="12.75">
      <c r="A339" s="17" t="s">
        <v>1062</v>
      </c>
      <c r="B339" s="21" t="s">
        <v>817</v>
      </c>
      <c r="C339" s="21" t="s">
        <v>818</v>
      </c>
      <c r="D339" s="17" t="s">
        <v>1064</v>
      </c>
      <c r="E339" s="22" t="s">
        <v>819</v>
      </c>
      <c r="F339" s="23" t="s">
        <v>1145</v>
      </c>
      <c r="G339" s="24">
        <v>78</v>
      </c>
      <c r="H339" s="25">
        <v>0</v>
      </c>
      <c r="I339" s="25">
        <f>ROUND(ROUND(H339,2)*ROUND(G339,3),2)</f>
        <v>0</v>
      </c>
      <c r="O339">
        <f>(I339*21)/100</f>
        <v>0</v>
      </c>
      <c r="P339" t="s">
        <v>1040</v>
      </c>
    </row>
    <row r="340" spans="1:5" ht="25.5">
      <c r="A340" s="26" t="s">
        <v>1067</v>
      </c>
      <c r="E340" s="27" t="s">
        <v>820</v>
      </c>
    </row>
    <row r="341" spans="1:5" ht="25.5">
      <c r="A341" s="28" t="s">
        <v>1069</v>
      </c>
      <c r="E341" s="29" t="s">
        <v>821</v>
      </c>
    </row>
    <row r="342" spans="1:5" ht="114.75">
      <c r="A342" t="s">
        <v>1070</v>
      </c>
      <c r="E342" s="27" t="s">
        <v>822</v>
      </c>
    </row>
    <row r="343" spans="1:16" ht="12.75">
      <c r="A343" s="17" t="s">
        <v>1062</v>
      </c>
      <c r="B343" s="21" t="s">
        <v>823</v>
      </c>
      <c r="C343" s="21" t="s">
        <v>824</v>
      </c>
      <c r="D343" s="17" t="s">
        <v>1064</v>
      </c>
      <c r="E343" s="22" t="s">
        <v>825</v>
      </c>
      <c r="F343" s="23" t="s">
        <v>1362</v>
      </c>
      <c r="G343" s="24">
        <v>6</v>
      </c>
      <c r="H343" s="25">
        <v>0</v>
      </c>
      <c r="I343" s="25">
        <f>ROUND(ROUND(H343,2)*ROUND(G343,3),2)</f>
        <v>0</v>
      </c>
      <c r="O343">
        <f>(I343*21)/100</f>
        <v>0</v>
      </c>
      <c r="P343" t="s">
        <v>1040</v>
      </c>
    </row>
    <row r="344" spans="1:5" ht="25.5">
      <c r="A344" s="26" t="s">
        <v>1067</v>
      </c>
      <c r="E344" s="27" t="s">
        <v>1128</v>
      </c>
    </row>
    <row r="345" spans="1:5" ht="25.5">
      <c r="A345" s="28" t="s">
        <v>1069</v>
      </c>
      <c r="E345" s="29" t="s">
        <v>826</v>
      </c>
    </row>
    <row r="346" spans="1:5" ht="89.25">
      <c r="A346" t="s">
        <v>1070</v>
      </c>
      <c r="E346" s="27" t="s">
        <v>827</v>
      </c>
    </row>
    <row r="347" spans="1:16" ht="12.75">
      <c r="A347" s="17" t="s">
        <v>1062</v>
      </c>
      <c r="B347" s="21" t="s">
        <v>828</v>
      </c>
      <c r="C347" s="21" t="s">
        <v>829</v>
      </c>
      <c r="D347" s="17" t="s">
        <v>1064</v>
      </c>
      <c r="E347" s="22" t="s">
        <v>830</v>
      </c>
      <c r="F347" s="23" t="s">
        <v>1145</v>
      </c>
      <c r="G347" s="24">
        <v>20</v>
      </c>
      <c r="H347" s="25">
        <v>0</v>
      </c>
      <c r="I347" s="25">
        <f>ROUND(ROUND(H347,2)*ROUND(G347,3),2)</f>
        <v>0</v>
      </c>
      <c r="O347">
        <f>(I347*21)/100</f>
        <v>0</v>
      </c>
      <c r="P347" t="s">
        <v>1040</v>
      </c>
    </row>
    <row r="348" spans="1:5" ht="25.5">
      <c r="A348" s="26" t="s">
        <v>1067</v>
      </c>
      <c r="E348" s="27" t="s">
        <v>1128</v>
      </c>
    </row>
    <row r="349" spans="1:5" ht="25.5">
      <c r="A349" s="28" t="s">
        <v>1069</v>
      </c>
      <c r="E349" s="29" t="s">
        <v>831</v>
      </c>
    </row>
    <row r="350" spans="1:5" ht="89.25">
      <c r="A350" t="s">
        <v>1070</v>
      </c>
      <c r="E350" s="27" t="s">
        <v>827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BM9" activePane="bottomLeft" state="frozen"/>
      <selection pane="topLeft" activeCell="A1" sqref="A1"/>
      <selection pane="bottomLeft" activeCell="H15" sqref="H1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1028</v>
      </c>
      <c r="B1" s="1"/>
      <c r="C1" s="1"/>
      <c r="D1" s="1"/>
      <c r="E1" s="1" t="s">
        <v>1018</v>
      </c>
      <c r="F1" s="1"/>
      <c r="G1" s="1"/>
      <c r="H1" s="1"/>
      <c r="I1" s="1"/>
      <c r="P1" t="s">
        <v>1039</v>
      </c>
    </row>
    <row r="2" spans="2:16" ht="24.75" customHeight="1">
      <c r="B2" s="1"/>
      <c r="C2" s="1"/>
      <c r="D2" s="1"/>
      <c r="E2" s="2" t="s">
        <v>1030</v>
      </c>
      <c r="F2" s="1"/>
      <c r="G2" s="1"/>
      <c r="H2" s="5"/>
      <c r="I2" s="5"/>
      <c r="O2">
        <f>0+O9</f>
        <v>0</v>
      </c>
      <c r="P2" t="s">
        <v>1039</v>
      </c>
    </row>
    <row r="3" spans="1:16" ht="15" customHeight="1">
      <c r="A3" t="s">
        <v>1029</v>
      </c>
      <c r="B3" s="10" t="s">
        <v>1031</v>
      </c>
      <c r="C3" s="146" t="s">
        <v>1032</v>
      </c>
      <c r="D3" s="143"/>
      <c r="E3" s="11" t="s">
        <v>1033</v>
      </c>
      <c r="F3" s="1"/>
      <c r="G3" s="8"/>
      <c r="H3" s="7" t="s">
        <v>832</v>
      </c>
      <c r="I3" s="30">
        <f>0+I9</f>
        <v>0</v>
      </c>
      <c r="O3" t="s">
        <v>1036</v>
      </c>
      <c r="P3" t="s">
        <v>1040</v>
      </c>
    </row>
    <row r="4" spans="1:16" ht="15" customHeight="1">
      <c r="A4" t="s">
        <v>1034</v>
      </c>
      <c r="B4" s="10" t="s">
        <v>1105</v>
      </c>
      <c r="C4" s="146" t="s">
        <v>1106</v>
      </c>
      <c r="D4" s="143"/>
      <c r="E4" s="11" t="s">
        <v>1107</v>
      </c>
      <c r="F4" s="1"/>
      <c r="G4" s="1"/>
      <c r="H4" s="9"/>
      <c r="I4" s="9"/>
      <c r="O4" t="s">
        <v>1037</v>
      </c>
      <c r="P4" t="s">
        <v>1040</v>
      </c>
    </row>
    <row r="5" spans="1:16" ht="12.75" customHeight="1">
      <c r="A5" t="s">
        <v>1108</v>
      </c>
      <c r="B5" s="13" t="s">
        <v>1035</v>
      </c>
      <c r="C5" s="147" t="s">
        <v>832</v>
      </c>
      <c r="D5" s="148"/>
      <c r="E5" s="14" t="s">
        <v>833</v>
      </c>
      <c r="F5" s="5"/>
      <c r="G5" s="5"/>
      <c r="H5" s="5"/>
      <c r="I5" s="5"/>
      <c r="O5" t="s">
        <v>1038</v>
      </c>
      <c r="P5" t="s">
        <v>1040</v>
      </c>
    </row>
    <row r="6" spans="1:9" ht="12.75" customHeight="1">
      <c r="A6" s="149" t="s">
        <v>1043</v>
      </c>
      <c r="B6" s="149" t="s">
        <v>1045</v>
      </c>
      <c r="C6" s="149" t="s">
        <v>1047</v>
      </c>
      <c r="D6" s="149" t="s">
        <v>1048</v>
      </c>
      <c r="E6" s="149" t="s">
        <v>1049</v>
      </c>
      <c r="F6" s="149" t="s">
        <v>1051</v>
      </c>
      <c r="G6" s="149" t="s">
        <v>1053</v>
      </c>
      <c r="H6" s="149" t="s">
        <v>1055</v>
      </c>
      <c r="I6" s="149"/>
    </row>
    <row r="7" spans="1:9" ht="12.75" customHeight="1">
      <c r="A7" s="149"/>
      <c r="B7" s="149"/>
      <c r="C7" s="149"/>
      <c r="D7" s="149"/>
      <c r="E7" s="149"/>
      <c r="F7" s="149"/>
      <c r="G7" s="149"/>
      <c r="H7" s="12" t="s">
        <v>1056</v>
      </c>
      <c r="I7" s="12" t="s">
        <v>1058</v>
      </c>
    </row>
    <row r="8" spans="1:9" ht="12.75" customHeight="1">
      <c r="A8" s="12" t="s">
        <v>1044</v>
      </c>
      <c r="B8" s="12" t="s">
        <v>1046</v>
      </c>
      <c r="C8" s="12" t="s">
        <v>1040</v>
      </c>
      <c r="D8" s="12" t="s">
        <v>1039</v>
      </c>
      <c r="E8" s="12" t="s">
        <v>1050</v>
      </c>
      <c r="F8" s="12" t="s">
        <v>1052</v>
      </c>
      <c r="G8" s="12" t="s">
        <v>1054</v>
      </c>
      <c r="H8" s="12" t="s">
        <v>1057</v>
      </c>
      <c r="I8" s="12" t="s">
        <v>1059</v>
      </c>
    </row>
    <row r="9" spans="1:18" ht="12.75" customHeight="1">
      <c r="A9" s="15" t="s">
        <v>1060</v>
      </c>
      <c r="B9" s="15"/>
      <c r="C9" s="18" t="s">
        <v>1046</v>
      </c>
      <c r="D9" s="15"/>
      <c r="E9" s="19" t="s">
        <v>1125</v>
      </c>
      <c r="F9" s="15"/>
      <c r="G9" s="15"/>
      <c r="H9" s="15"/>
      <c r="I9" s="20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6" ht="12.75">
      <c r="A10" s="17" t="s">
        <v>1062</v>
      </c>
      <c r="B10" s="21" t="s">
        <v>1046</v>
      </c>
      <c r="C10" s="21" t="s">
        <v>834</v>
      </c>
      <c r="D10" s="17" t="s">
        <v>1064</v>
      </c>
      <c r="E10" s="22" t="s">
        <v>835</v>
      </c>
      <c r="F10" s="23" t="s">
        <v>1409</v>
      </c>
      <c r="G10" s="24">
        <v>32</v>
      </c>
      <c r="H10" s="25">
        <v>0</v>
      </c>
      <c r="I10" s="25">
        <f>ROUND(ROUND(H10,2)*ROUND(G10,3),2)</f>
        <v>0</v>
      </c>
      <c r="O10">
        <f>(I10*21)/100</f>
        <v>0</v>
      </c>
      <c r="P10" t="s">
        <v>1040</v>
      </c>
    </row>
    <row r="11" spans="1:5" ht="51">
      <c r="A11" s="26" t="s">
        <v>1067</v>
      </c>
      <c r="E11" s="27" t="s">
        <v>836</v>
      </c>
    </row>
    <row r="12" spans="1:5" ht="25.5">
      <c r="A12" s="28" t="s">
        <v>1069</v>
      </c>
      <c r="E12" s="29" t="s">
        <v>837</v>
      </c>
    </row>
    <row r="13" spans="1:5" ht="38.25">
      <c r="A13" t="s">
        <v>1070</v>
      </c>
      <c r="E13" s="27" t="s">
        <v>838</v>
      </c>
    </row>
    <row r="14" spans="1:16" ht="12.75">
      <c r="A14" s="17" t="s">
        <v>1062</v>
      </c>
      <c r="B14" s="21" t="s">
        <v>1040</v>
      </c>
      <c r="C14" s="21" t="s">
        <v>839</v>
      </c>
      <c r="D14" s="17" t="s">
        <v>1064</v>
      </c>
      <c r="E14" s="22" t="s">
        <v>840</v>
      </c>
      <c r="F14" s="23" t="s">
        <v>1362</v>
      </c>
      <c r="G14" s="24">
        <v>15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1040</v>
      </c>
    </row>
    <row r="15" spans="1:5" ht="191.25">
      <c r="A15" s="26" t="s">
        <v>1067</v>
      </c>
      <c r="E15" s="27" t="s">
        <v>841</v>
      </c>
    </row>
    <row r="16" spans="1:5" ht="25.5">
      <c r="A16" s="28" t="s">
        <v>1069</v>
      </c>
      <c r="E16" s="29" t="s">
        <v>842</v>
      </c>
    </row>
    <row r="17" spans="1:5" ht="165.75">
      <c r="A17" t="s">
        <v>1070</v>
      </c>
      <c r="E17" s="27" t="s">
        <v>843</v>
      </c>
    </row>
    <row r="18" spans="1:16" ht="12.75">
      <c r="A18" s="17" t="s">
        <v>1062</v>
      </c>
      <c r="B18" s="21" t="s">
        <v>1039</v>
      </c>
      <c r="C18" s="21" t="s">
        <v>844</v>
      </c>
      <c r="D18" s="17" t="s">
        <v>1064</v>
      </c>
      <c r="E18" s="22" t="s">
        <v>845</v>
      </c>
      <c r="F18" s="23" t="s">
        <v>1362</v>
      </c>
      <c r="G18" s="24">
        <v>43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1040</v>
      </c>
    </row>
    <row r="19" spans="1:5" ht="114.75">
      <c r="A19" s="26" t="s">
        <v>1067</v>
      </c>
      <c r="E19" s="27" t="s">
        <v>846</v>
      </c>
    </row>
    <row r="20" spans="1:5" ht="25.5">
      <c r="A20" s="28" t="s">
        <v>1069</v>
      </c>
      <c r="E20" s="29" t="s">
        <v>847</v>
      </c>
    </row>
    <row r="21" spans="1:5" ht="89.25">
      <c r="A21" t="s">
        <v>1070</v>
      </c>
      <c r="E21" s="27" t="s">
        <v>848</v>
      </c>
    </row>
    <row r="22" spans="1:16" ht="25.5">
      <c r="A22" s="17" t="s">
        <v>1062</v>
      </c>
      <c r="B22" s="21" t="s">
        <v>1050</v>
      </c>
      <c r="C22" s="21" t="s">
        <v>849</v>
      </c>
      <c r="D22" s="17" t="s">
        <v>1064</v>
      </c>
      <c r="E22" s="22" t="s">
        <v>850</v>
      </c>
      <c r="F22" s="23" t="s">
        <v>1362</v>
      </c>
      <c r="G22" s="24">
        <v>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1040</v>
      </c>
    </row>
    <row r="23" spans="1:5" ht="25.5">
      <c r="A23" s="26" t="s">
        <v>1067</v>
      </c>
      <c r="E23" s="27" t="s">
        <v>851</v>
      </c>
    </row>
    <row r="24" spans="1:5" ht="25.5">
      <c r="A24" s="28" t="s">
        <v>1069</v>
      </c>
      <c r="E24" s="29" t="s">
        <v>852</v>
      </c>
    </row>
    <row r="25" spans="1:5" ht="102">
      <c r="A25" t="s">
        <v>1070</v>
      </c>
      <c r="E25" s="27" t="s">
        <v>853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384"/>
  <sheetViews>
    <sheetView workbookViewId="0" topLeftCell="A345">
      <selection activeCell="F361" sqref="F361"/>
    </sheetView>
  </sheetViews>
  <sheetFormatPr defaultColWidth="9.140625" defaultRowHeight="12.75" outlineLevelRow="1"/>
  <cols>
    <col min="1" max="1" width="4.28125" style="33" customWidth="1"/>
    <col min="2" max="2" width="14.421875" style="104" customWidth="1"/>
    <col min="3" max="3" width="38.28125" style="104" customWidth="1"/>
    <col min="4" max="4" width="4.57421875" style="33" customWidth="1"/>
    <col min="5" max="5" width="10.57421875" style="33" customWidth="1"/>
    <col min="6" max="6" width="9.8515625" style="33" customWidth="1"/>
    <col min="7" max="7" width="12.7109375" style="33" customWidth="1"/>
    <col min="8" max="13" width="0" style="33" hidden="1" customWidth="1"/>
    <col min="14" max="15" width="9.140625" style="33" customWidth="1"/>
    <col min="16" max="21" width="0" style="33" hidden="1" customWidth="1"/>
    <col min="22" max="28" width="9.140625" style="33" customWidth="1"/>
    <col min="29" max="39" width="0" style="33" hidden="1" customWidth="1"/>
    <col min="40" max="16384" width="9.140625" style="33" customWidth="1"/>
  </cols>
  <sheetData>
    <row r="1" spans="1:31" ht="15.75" customHeight="1">
      <c r="A1" s="164" t="s">
        <v>1213</v>
      </c>
      <c r="B1" s="164"/>
      <c r="C1" s="164"/>
      <c r="D1" s="164"/>
      <c r="E1" s="164"/>
      <c r="F1" s="164"/>
      <c r="G1" s="164"/>
      <c r="AE1" s="33" t="s">
        <v>1214</v>
      </c>
    </row>
    <row r="2" spans="1:31" ht="24.75" customHeight="1">
      <c r="A2" s="34" t="s">
        <v>1215</v>
      </c>
      <c r="B2" s="35"/>
      <c r="C2" s="165" t="s">
        <v>1216</v>
      </c>
      <c r="D2" s="166"/>
      <c r="E2" s="166"/>
      <c r="F2" s="166"/>
      <c r="G2" s="167"/>
      <c r="AE2" s="33" t="s">
        <v>1217</v>
      </c>
    </row>
    <row r="3" spans="1:31" ht="24.75" customHeight="1" hidden="1">
      <c r="A3" s="36" t="s">
        <v>1218</v>
      </c>
      <c r="B3" s="37"/>
      <c r="C3" s="138"/>
      <c r="D3" s="139"/>
      <c r="E3" s="139"/>
      <c r="F3" s="139"/>
      <c r="G3" s="140"/>
      <c r="AE3" s="33" t="s">
        <v>1219</v>
      </c>
    </row>
    <row r="4" spans="1:31" ht="24.75" customHeight="1" hidden="1">
      <c r="A4" s="36" t="s">
        <v>1220</v>
      </c>
      <c r="B4" s="37"/>
      <c r="C4" s="138"/>
      <c r="D4" s="139"/>
      <c r="E4" s="139"/>
      <c r="F4" s="139"/>
      <c r="G4" s="140"/>
      <c r="AE4" s="33" t="s">
        <v>1221</v>
      </c>
    </row>
    <row r="5" spans="1:31" ht="12.75" hidden="1">
      <c r="A5" s="38" t="s">
        <v>1222</v>
      </c>
      <c r="B5" s="39"/>
      <c r="C5" s="40"/>
      <c r="D5" s="41"/>
      <c r="E5" s="41"/>
      <c r="F5" s="41"/>
      <c r="G5" s="42"/>
      <c r="AE5" s="33" t="s">
        <v>1223</v>
      </c>
    </row>
    <row r="7" spans="1:21" ht="38.25">
      <c r="A7" s="43" t="s">
        <v>1224</v>
      </c>
      <c r="B7" s="44" t="s">
        <v>1225</v>
      </c>
      <c r="C7" s="44" t="s">
        <v>1049</v>
      </c>
      <c r="D7" s="43" t="s">
        <v>1051</v>
      </c>
      <c r="E7" s="43" t="s">
        <v>1226</v>
      </c>
      <c r="F7" s="45" t="s">
        <v>1227</v>
      </c>
      <c r="G7" s="46" t="s">
        <v>1058</v>
      </c>
      <c r="H7" s="47" t="s">
        <v>1228</v>
      </c>
      <c r="I7" s="47" t="s">
        <v>1229</v>
      </c>
      <c r="J7" s="47" t="s">
        <v>1230</v>
      </c>
      <c r="K7" s="47" t="s">
        <v>1231</v>
      </c>
      <c r="L7" s="47" t="s">
        <v>1026</v>
      </c>
      <c r="M7" s="47" t="s">
        <v>1232</v>
      </c>
      <c r="N7" s="47" t="s">
        <v>1233</v>
      </c>
      <c r="O7" s="47" t="s">
        <v>1234</v>
      </c>
      <c r="P7" s="47" t="s">
        <v>1235</v>
      </c>
      <c r="Q7" s="47" t="s">
        <v>1236</v>
      </c>
      <c r="R7" s="47" t="s">
        <v>1237</v>
      </c>
      <c r="S7" s="47" t="s">
        <v>1238</v>
      </c>
      <c r="T7" s="47" t="s">
        <v>1239</v>
      </c>
      <c r="U7" s="48" t="s">
        <v>1240</v>
      </c>
    </row>
    <row r="8" spans="1:21" ht="6" customHeight="1">
      <c r="A8" s="49"/>
      <c r="B8" s="50"/>
      <c r="C8" s="50"/>
      <c r="D8" s="51"/>
      <c r="E8" s="51"/>
      <c r="F8" s="51"/>
      <c r="G8" s="51"/>
      <c r="H8" s="52"/>
      <c r="I8" s="52"/>
      <c r="J8" s="52"/>
      <c r="K8" s="52"/>
      <c r="L8" s="52"/>
      <c r="M8" s="52"/>
      <c r="N8" s="52"/>
      <c r="O8" s="53"/>
      <c r="P8" s="54"/>
      <c r="Q8" s="54"/>
      <c r="R8" s="54"/>
      <c r="S8" s="54"/>
      <c r="T8" s="54"/>
      <c r="U8" s="55"/>
    </row>
    <row r="9" spans="1:31" ht="12.75">
      <c r="A9" s="56" t="s">
        <v>1241</v>
      </c>
      <c r="B9" s="57" t="s">
        <v>1046</v>
      </c>
      <c r="C9" s="58" t="s">
        <v>1125</v>
      </c>
      <c r="D9" s="59"/>
      <c r="E9" s="60"/>
      <c r="F9" s="61"/>
      <c r="G9" s="61">
        <f>SUMIF(AE10:AE186,"&lt;&gt;NOR",G10:G186)</f>
        <v>0</v>
      </c>
      <c r="H9" s="61"/>
      <c r="I9" s="61">
        <f>SUM(I10:I186)</f>
        <v>0</v>
      </c>
      <c r="J9" s="61"/>
      <c r="K9" s="61">
        <f>SUM(K10:K186)</f>
        <v>0</v>
      </c>
      <c r="L9" s="61"/>
      <c r="M9" s="61">
        <f>SUM(M10:M186)</f>
        <v>0</v>
      </c>
      <c r="N9" s="62"/>
      <c r="O9" s="62">
        <f>SUM(O10:O186)</f>
        <v>1278.8912</v>
      </c>
      <c r="P9" s="63"/>
      <c r="Q9" s="63">
        <f>SUM(Q10:Q186)</f>
        <v>0</v>
      </c>
      <c r="R9" s="63"/>
      <c r="S9" s="63"/>
      <c r="T9" s="64"/>
      <c r="U9" s="63">
        <f>SUM(U10:U186)</f>
        <v>1492.6000000000001</v>
      </c>
      <c r="AE9" s="33" t="s">
        <v>1242</v>
      </c>
    </row>
    <row r="10" spans="1:60" ht="12.75" outlineLevel="1">
      <c r="A10" s="65">
        <v>1</v>
      </c>
      <c r="B10" s="66" t="s">
        <v>1243</v>
      </c>
      <c r="C10" s="67" t="s">
        <v>1244</v>
      </c>
      <c r="D10" s="68" t="s">
        <v>1245</v>
      </c>
      <c r="E10" s="69">
        <v>10.8</v>
      </c>
      <c r="F10" s="70"/>
      <c r="G10" s="71">
        <f>ROUND(E10*F10,2)</f>
        <v>0</v>
      </c>
      <c r="H10" s="70"/>
      <c r="I10" s="71">
        <f>ROUND(E10*H10,2)</f>
        <v>0</v>
      </c>
      <c r="J10" s="70"/>
      <c r="K10" s="71">
        <f>ROUND(E10*J10,2)</f>
        <v>0</v>
      </c>
      <c r="L10" s="71">
        <v>21</v>
      </c>
      <c r="M10" s="71">
        <f>G10*(1+L10/100)</f>
        <v>0</v>
      </c>
      <c r="N10" s="72">
        <v>0.00869</v>
      </c>
      <c r="O10" s="72">
        <f>ROUND(E10*N10,5)</f>
        <v>0.09385</v>
      </c>
      <c r="P10" s="73">
        <v>0</v>
      </c>
      <c r="Q10" s="73">
        <f>ROUND(E10*P10,5)</f>
        <v>0</v>
      </c>
      <c r="R10" s="73"/>
      <c r="S10" s="73"/>
      <c r="T10" s="74">
        <v>0.703</v>
      </c>
      <c r="U10" s="73">
        <f>ROUND(E10*T10,2)</f>
        <v>7.59</v>
      </c>
      <c r="V10" s="75"/>
      <c r="W10" s="75"/>
      <c r="X10" s="75"/>
      <c r="Y10" s="75"/>
      <c r="Z10" s="75"/>
      <c r="AA10" s="75"/>
      <c r="AB10" s="75"/>
      <c r="AC10" s="75"/>
      <c r="AD10" s="75"/>
      <c r="AE10" s="75" t="s">
        <v>1246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</row>
    <row r="11" spans="1:60" ht="12.75" outlineLevel="1">
      <c r="A11" s="65"/>
      <c r="B11" s="66"/>
      <c r="C11" s="76" t="s">
        <v>1247</v>
      </c>
      <c r="D11" s="77"/>
      <c r="E11" s="78">
        <v>5.4</v>
      </c>
      <c r="F11" s="71"/>
      <c r="G11" s="71"/>
      <c r="H11" s="71"/>
      <c r="I11" s="71"/>
      <c r="J11" s="71"/>
      <c r="K11" s="71"/>
      <c r="L11" s="71"/>
      <c r="M11" s="71"/>
      <c r="N11" s="72"/>
      <c r="O11" s="72"/>
      <c r="P11" s="73"/>
      <c r="Q11" s="73"/>
      <c r="R11" s="73"/>
      <c r="S11" s="73"/>
      <c r="T11" s="74"/>
      <c r="U11" s="73"/>
      <c r="V11" s="75"/>
      <c r="W11" s="75"/>
      <c r="X11" s="75"/>
      <c r="Y11" s="75"/>
      <c r="Z11" s="75"/>
      <c r="AA11" s="75"/>
      <c r="AB11" s="75"/>
      <c r="AC11" s="75"/>
      <c r="AD11" s="75"/>
      <c r="AE11" s="75" t="s">
        <v>1069</v>
      </c>
      <c r="AF11" s="75">
        <v>0</v>
      </c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0" ht="12.75" outlineLevel="1">
      <c r="A12" s="65"/>
      <c r="B12" s="66"/>
      <c r="C12" s="76" t="s">
        <v>1248</v>
      </c>
      <c r="D12" s="77"/>
      <c r="E12" s="78">
        <v>5.4</v>
      </c>
      <c r="F12" s="71"/>
      <c r="G12" s="71"/>
      <c r="H12" s="71"/>
      <c r="I12" s="71"/>
      <c r="J12" s="71"/>
      <c r="K12" s="71"/>
      <c r="L12" s="71"/>
      <c r="M12" s="71"/>
      <c r="N12" s="72"/>
      <c r="O12" s="72"/>
      <c r="P12" s="73"/>
      <c r="Q12" s="73"/>
      <c r="R12" s="73"/>
      <c r="S12" s="73"/>
      <c r="T12" s="74"/>
      <c r="U12" s="73"/>
      <c r="V12" s="75"/>
      <c r="W12" s="75"/>
      <c r="X12" s="75"/>
      <c r="Y12" s="75"/>
      <c r="Z12" s="75"/>
      <c r="AA12" s="75"/>
      <c r="AB12" s="75"/>
      <c r="AC12" s="75"/>
      <c r="AD12" s="75"/>
      <c r="AE12" s="75" t="s">
        <v>1069</v>
      </c>
      <c r="AF12" s="75">
        <v>0</v>
      </c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</row>
    <row r="13" spans="1:60" ht="12.75" outlineLevel="1">
      <c r="A13" s="65">
        <v>2</v>
      </c>
      <c r="B13" s="66" t="s">
        <v>1249</v>
      </c>
      <c r="C13" s="67" t="s">
        <v>1250</v>
      </c>
      <c r="D13" s="68" t="s">
        <v>1245</v>
      </c>
      <c r="E13" s="69">
        <v>9.9</v>
      </c>
      <c r="F13" s="70"/>
      <c r="G13" s="71">
        <f>ROUND(E13*F13,2)</f>
        <v>0</v>
      </c>
      <c r="H13" s="70"/>
      <c r="I13" s="71">
        <f>ROUND(E13*H13,2)</f>
        <v>0</v>
      </c>
      <c r="J13" s="70"/>
      <c r="K13" s="71">
        <f>ROUND(E13*J13,2)</f>
        <v>0</v>
      </c>
      <c r="L13" s="71">
        <v>21</v>
      </c>
      <c r="M13" s="71">
        <f>G13*(1+L13/100)</f>
        <v>0</v>
      </c>
      <c r="N13" s="72">
        <v>0.0107</v>
      </c>
      <c r="O13" s="72">
        <f>ROUND(E13*N13,5)</f>
        <v>0.10593</v>
      </c>
      <c r="P13" s="73">
        <v>0</v>
      </c>
      <c r="Q13" s="73">
        <f>ROUND(E13*P13,5)</f>
        <v>0</v>
      </c>
      <c r="R13" s="73"/>
      <c r="S13" s="73"/>
      <c r="T13" s="74">
        <v>0.908</v>
      </c>
      <c r="U13" s="73">
        <f>ROUND(E13*T13,2)</f>
        <v>8.99</v>
      </c>
      <c r="V13" s="75"/>
      <c r="W13" s="75"/>
      <c r="X13" s="75"/>
      <c r="Y13" s="75"/>
      <c r="Z13" s="75"/>
      <c r="AA13" s="75"/>
      <c r="AB13" s="75"/>
      <c r="AC13" s="75"/>
      <c r="AD13" s="75"/>
      <c r="AE13" s="75" t="s">
        <v>1246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</row>
    <row r="14" spans="1:60" ht="12.75" outlineLevel="1">
      <c r="A14" s="65"/>
      <c r="B14" s="66"/>
      <c r="C14" s="76" t="s">
        <v>1251</v>
      </c>
      <c r="D14" s="77"/>
      <c r="E14" s="78">
        <v>7.2</v>
      </c>
      <c r="F14" s="71"/>
      <c r="G14" s="71"/>
      <c r="H14" s="71"/>
      <c r="I14" s="71"/>
      <c r="J14" s="71"/>
      <c r="K14" s="71"/>
      <c r="L14" s="71"/>
      <c r="M14" s="71"/>
      <c r="N14" s="72"/>
      <c r="O14" s="72"/>
      <c r="P14" s="73"/>
      <c r="Q14" s="73"/>
      <c r="R14" s="73"/>
      <c r="S14" s="73"/>
      <c r="T14" s="74"/>
      <c r="U14" s="73"/>
      <c r="V14" s="75"/>
      <c r="W14" s="75"/>
      <c r="X14" s="75"/>
      <c r="Y14" s="75"/>
      <c r="Z14" s="75"/>
      <c r="AA14" s="75"/>
      <c r="AB14" s="75"/>
      <c r="AC14" s="75"/>
      <c r="AD14" s="75"/>
      <c r="AE14" s="75" t="s">
        <v>1069</v>
      </c>
      <c r="AF14" s="75">
        <v>0</v>
      </c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spans="1:60" ht="12.75" outlineLevel="1">
      <c r="A15" s="65"/>
      <c r="B15" s="66"/>
      <c r="C15" s="76" t="s">
        <v>1252</v>
      </c>
      <c r="D15" s="77"/>
      <c r="E15" s="78">
        <v>2.7</v>
      </c>
      <c r="F15" s="71"/>
      <c r="G15" s="71"/>
      <c r="H15" s="71"/>
      <c r="I15" s="71"/>
      <c r="J15" s="71"/>
      <c r="K15" s="71"/>
      <c r="L15" s="71"/>
      <c r="M15" s="71"/>
      <c r="N15" s="72"/>
      <c r="O15" s="72"/>
      <c r="P15" s="73"/>
      <c r="Q15" s="73"/>
      <c r="R15" s="73"/>
      <c r="S15" s="73"/>
      <c r="T15" s="74"/>
      <c r="U15" s="73"/>
      <c r="V15" s="75"/>
      <c r="W15" s="75"/>
      <c r="X15" s="75"/>
      <c r="Y15" s="75"/>
      <c r="Z15" s="75"/>
      <c r="AA15" s="75"/>
      <c r="AB15" s="75"/>
      <c r="AC15" s="75"/>
      <c r="AD15" s="75"/>
      <c r="AE15" s="75" t="s">
        <v>1069</v>
      </c>
      <c r="AF15" s="75">
        <v>0</v>
      </c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0" ht="12.75" outlineLevel="1">
      <c r="A16" s="65">
        <v>3</v>
      </c>
      <c r="B16" s="66" t="s">
        <v>1253</v>
      </c>
      <c r="C16" s="67" t="s">
        <v>1254</v>
      </c>
      <c r="D16" s="68" t="s">
        <v>1245</v>
      </c>
      <c r="E16" s="69">
        <v>21.6</v>
      </c>
      <c r="F16" s="70"/>
      <c r="G16" s="71">
        <f>ROUND(E16*F16,2)</f>
        <v>0</v>
      </c>
      <c r="H16" s="70"/>
      <c r="I16" s="71">
        <f>ROUND(E16*H16,2)</f>
        <v>0</v>
      </c>
      <c r="J16" s="70"/>
      <c r="K16" s="71">
        <f>ROUND(E16*J16,2)</f>
        <v>0</v>
      </c>
      <c r="L16" s="71">
        <v>21</v>
      </c>
      <c r="M16" s="71">
        <f>G16*(1+L16/100)</f>
        <v>0</v>
      </c>
      <c r="N16" s="72">
        <v>0.02478</v>
      </c>
      <c r="O16" s="72">
        <f>ROUND(E16*N16,5)</f>
        <v>0.53525</v>
      </c>
      <c r="P16" s="73">
        <v>0</v>
      </c>
      <c r="Q16" s="73">
        <f>ROUND(E16*P16,5)</f>
        <v>0</v>
      </c>
      <c r="R16" s="73"/>
      <c r="S16" s="73"/>
      <c r="T16" s="74">
        <v>0.547</v>
      </c>
      <c r="U16" s="73">
        <f>ROUND(E16*T16,2)</f>
        <v>11.82</v>
      </c>
      <c r="V16" s="75"/>
      <c r="W16" s="75"/>
      <c r="X16" s="75"/>
      <c r="Y16" s="75"/>
      <c r="Z16" s="75"/>
      <c r="AA16" s="75"/>
      <c r="AB16" s="75"/>
      <c r="AC16" s="75"/>
      <c r="AD16" s="75"/>
      <c r="AE16" s="75" t="s">
        <v>1246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</row>
    <row r="17" spans="1:60" ht="12.75" outlineLevel="1">
      <c r="A17" s="65"/>
      <c r="B17" s="66"/>
      <c r="C17" s="76" t="s">
        <v>1255</v>
      </c>
      <c r="D17" s="77"/>
      <c r="E17" s="78">
        <v>14.4</v>
      </c>
      <c r="F17" s="71"/>
      <c r="G17" s="71"/>
      <c r="H17" s="71"/>
      <c r="I17" s="71"/>
      <c r="J17" s="71"/>
      <c r="K17" s="71"/>
      <c r="L17" s="71"/>
      <c r="M17" s="71"/>
      <c r="N17" s="72"/>
      <c r="O17" s="72"/>
      <c r="P17" s="73"/>
      <c r="Q17" s="73"/>
      <c r="R17" s="73"/>
      <c r="S17" s="73"/>
      <c r="T17" s="74"/>
      <c r="U17" s="73"/>
      <c r="V17" s="75"/>
      <c r="W17" s="75"/>
      <c r="X17" s="75"/>
      <c r="Y17" s="75"/>
      <c r="Z17" s="75"/>
      <c r="AA17" s="75"/>
      <c r="AB17" s="75"/>
      <c r="AC17" s="75"/>
      <c r="AD17" s="75"/>
      <c r="AE17" s="75" t="s">
        <v>1069</v>
      </c>
      <c r="AF17" s="75">
        <v>0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</row>
    <row r="18" spans="1:60" ht="12.75" outlineLevel="1">
      <c r="A18" s="65"/>
      <c r="B18" s="66"/>
      <c r="C18" s="76" t="s">
        <v>1256</v>
      </c>
      <c r="D18" s="77"/>
      <c r="E18" s="78">
        <v>7.2</v>
      </c>
      <c r="F18" s="71"/>
      <c r="G18" s="71"/>
      <c r="H18" s="71"/>
      <c r="I18" s="71"/>
      <c r="J18" s="71"/>
      <c r="K18" s="71"/>
      <c r="L18" s="71"/>
      <c r="M18" s="71"/>
      <c r="N18" s="72"/>
      <c r="O18" s="72"/>
      <c r="P18" s="73"/>
      <c r="Q18" s="73"/>
      <c r="R18" s="73"/>
      <c r="S18" s="73"/>
      <c r="T18" s="74"/>
      <c r="U18" s="73"/>
      <c r="V18" s="75"/>
      <c r="W18" s="75"/>
      <c r="X18" s="75"/>
      <c r="Y18" s="75"/>
      <c r="Z18" s="75"/>
      <c r="AA18" s="75"/>
      <c r="AB18" s="75"/>
      <c r="AC18" s="75"/>
      <c r="AD18" s="75"/>
      <c r="AE18" s="75" t="s">
        <v>1069</v>
      </c>
      <c r="AF18" s="75">
        <v>0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</row>
    <row r="19" spans="1:60" ht="12.75" outlineLevel="1">
      <c r="A19" s="65">
        <v>4</v>
      </c>
      <c r="B19" s="66" t="s">
        <v>1257</v>
      </c>
      <c r="C19" s="67" t="s">
        <v>1258</v>
      </c>
      <c r="D19" s="68" t="s">
        <v>1259</v>
      </c>
      <c r="E19" s="69">
        <v>63.45</v>
      </c>
      <c r="F19" s="70"/>
      <c r="G19" s="71">
        <f>ROUND(E19*F19,2)</f>
        <v>0</v>
      </c>
      <c r="H19" s="70"/>
      <c r="I19" s="71">
        <f>ROUND(E19*H19,2)</f>
        <v>0</v>
      </c>
      <c r="J19" s="70"/>
      <c r="K19" s="71">
        <f>ROUND(E19*J19,2)</f>
        <v>0</v>
      </c>
      <c r="L19" s="71">
        <v>21</v>
      </c>
      <c r="M19" s="71">
        <f>G19*(1+L19/100)</f>
        <v>0</v>
      </c>
      <c r="N19" s="72">
        <v>0</v>
      </c>
      <c r="O19" s="72">
        <f>ROUND(E19*N19,5)</f>
        <v>0</v>
      </c>
      <c r="P19" s="73">
        <v>0</v>
      </c>
      <c r="Q19" s="73">
        <f>ROUND(E19*P19,5)</f>
        <v>0</v>
      </c>
      <c r="R19" s="73"/>
      <c r="S19" s="73"/>
      <c r="T19" s="74">
        <v>1.763</v>
      </c>
      <c r="U19" s="73">
        <f>ROUND(E19*T19,2)</f>
        <v>111.86</v>
      </c>
      <c r="V19" s="75"/>
      <c r="W19" s="75"/>
      <c r="X19" s="75"/>
      <c r="Y19" s="75"/>
      <c r="Z19" s="75"/>
      <c r="AA19" s="75"/>
      <c r="AB19" s="75"/>
      <c r="AC19" s="75"/>
      <c r="AD19" s="75"/>
      <c r="AE19" s="75" t="s">
        <v>1246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</row>
    <row r="20" spans="1:60" ht="12.75" outlineLevel="1">
      <c r="A20" s="65"/>
      <c r="B20" s="66"/>
      <c r="C20" s="76" t="s">
        <v>1260</v>
      </c>
      <c r="D20" s="77"/>
      <c r="E20" s="78">
        <v>63.45</v>
      </c>
      <c r="F20" s="71"/>
      <c r="G20" s="71"/>
      <c r="H20" s="71"/>
      <c r="I20" s="71"/>
      <c r="J20" s="71"/>
      <c r="K20" s="71"/>
      <c r="L20" s="71"/>
      <c r="M20" s="71"/>
      <c r="N20" s="72"/>
      <c r="O20" s="72"/>
      <c r="P20" s="73"/>
      <c r="Q20" s="73"/>
      <c r="R20" s="73"/>
      <c r="S20" s="73"/>
      <c r="T20" s="74"/>
      <c r="U20" s="73"/>
      <c r="V20" s="75"/>
      <c r="W20" s="75"/>
      <c r="X20" s="75"/>
      <c r="Y20" s="75"/>
      <c r="Z20" s="75"/>
      <c r="AA20" s="75"/>
      <c r="AB20" s="75"/>
      <c r="AC20" s="75"/>
      <c r="AD20" s="75"/>
      <c r="AE20" s="75" t="s">
        <v>1069</v>
      </c>
      <c r="AF20" s="75">
        <v>0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</row>
    <row r="21" spans="1:60" ht="22.5" outlineLevel="1">
      <c r="A21" s="65">
        <v>5</v>
      </c>
      <c r="B21" s="66" t="s">
        <v>1261</v>
      </c>
      <c r="C21" s="67" t="s">
        <v>1262</v>
      </c>
      <c r="D21" s="68" t="s">
        <v>1259</v>
      </c>
      <c r="E21" s="69">
        <v>312.61000000000007</v>
      </c>
      <c r="F21" s="70"/>
      <c r="G21" s="71">
        <f>ROUND(E21*F21,2)</f>
        <v>0</v>
      </c>
      <c r="H21" s="70"/>
      <c r="I21" s="71">
        <f>ROUND(E21*H21,2)</f>
        <v>0</v>
      </c>
      <c r="J21" s="70"/>
      <c r="K21" s="71">
        <f>ROUND(E21*J21,2)</f>
        <v>0</v>
      </c>
      <c r="L21" s="71">
        <v>21</v>
      </c>
      <c r="M21" s="71">
        <f>G21*(1+L21/100)</f>
        <v>0</v>
      </c>
      <c r="N21" s="72">
        <v>0</v>
      </c>
      <c r="O21" s="72">
        <f>ROUND(E21*N21,5)</f>
        <v>0</v>
      </c>
      <c r="P21" s="73">
        <v>0</v>
      </c>
      <c r="Q21" s="73">
        <f>ROUND(E21*P21,5)</f>
        <v>0</v>
      </c>
      <c r="R21" s="73"/>
      <c r="S21" s="73"/>
      <c r="T21" s="74">
        <v>0.16</v>
      </c>
      <c r="U21" s="73">
        <f>ROUND(E21*T21,2)</f>
        <v>50.02</v>
      </c>
      <c r="V21" s="75"/>
      <c r="W21" s="75"/>
      <c r="X21" s="75"/>
      <c r="Y21" s="75"/>
      <c r="Z21" s="75"/>
      <c r="AA21" s="75"/>
      <c r="AB21" s="75"/>
      <c r="AC21" s="75"/>
      <c r="AD21" s="75"/>
      <c r="AE21" s="75" t="s">
        <v>1246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</row>
    <row r="22" spans="1:60" ht="12.75" outlineLevel="1">
      <c r="A22" s="65"/>
      <c r="B22" s="66"/>
      <c r="C22" s="76" t="s">
        <v>1263</v>
      </c>
      <c r="D22" s="77"/>
      <c r="E22" s="78"/>
      <c r="F22" s="71"/>
      <c r="G22" s="71"/>
      <c r="H22" s="71"/>
      <c r="I22" s="71"/>
      <c r="J22" s="71"/>
      <c r="K22" s="71"/>
      <c r="L22" s="71"/>
      <c r="M22" s="71"/>
      <c r="N22" s="72"/>
      <c r="O22" s="72"/>
      <c r="P22" s="73"/>
      <c r="Q22" s="73"/>
      <c r="R22" s="73"/>
      <c r="S22" s="73"/>
      <c r="T22" s="74"/>
      <c r="U22" s="73"/>
      <c r="V22" s="75"/>
      <c r="W22" s="75"/>
      <c r="X22" s="75"/>
      <c r="Y22" s="75"/>
      <c r="Z22" s="75"/>
      <c r="AA22" s="75"/>
      <c r="AB22" s="75"/>
      <c r="AC22" s="75"/>
      <c r="AD22" s="75"/>
      <c r="AE22" s="75" t="s">
        <v>1069</v>
      </c>
      <c r="AF22" s="75">
        <v>0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</row>
    <row r="23" spans="1:60" ht="12.75" outlineLevel="1">
      <c r="A23" s="65"/>
      <c r="B23" s="66"/>
      <c r="C23" s="76" t="s">
        <v>1264</v>
      </c>
      <c r="D23" s="77"/>
      <c r="E23" s="78"/>
      <c r="F23" s="71"/>
      <c r="G23" s="71"/>
      <c r="H23" s="71"/>
      <c r="I23" s="71"/>
      <c r="J23" s="71"/>
      <c r="K23" s="71"/>
      <c r="L23" s="71"/>
      <c r="M23" s="71"/>
      <c r="N23" s="72"/>
      <c r="O23" s="72"/>
      <c r="P23" s="73"/>
      <c r="Q23" s="73"/>
      <c r="R23" s="73"/>
      <c r="S23" s="73"/>
      <c r="T23" s="74"/>
      <c r="U23" s="73"/>
      <c r="V23" s="75"/>
      <c r="W23" s="75"/>
      <c r="X23" s="75"/>
      <c r="Y23" s="75"/>
      <c r="Z23" s="75"/>
      <c r="AA23" s="75"/>
      <c r="AB23" s="75"/>
      <c r="AC23" s="75"/>
      <c r="AD23" s="75"/>
      <c r="AE23" s="75" t="s">
        <v>1069</v>
      </c>
      <c r="AF23" s="75">
        <v>0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1:60" ht="12.75" outlineLevel="1">
      <c r="A24" s="65"/>
      <c r="B24" s="66"/>
      <c r="C24" s="76" t="s">
        <v>1265</v>
      </c>
      <c r="D24" s="77"/>
      <c r="E24" s="78">
        <v>66.9024</v>
      </c>
      <c r="F24" s="71"/>
      <c r="G24" s="71"/>
      <c r="H24" s="71"/>
      <c r="I24" s="71"/>
      <c r="J24" s="71"/>
      <c r="K24" s="71"/>
      <c r="L24" s="71"/>
      <c r="M24" s="71"/>
      <c r="N24" s="72"/>
      <c r="O24" s="72"/>
      <c r="P24" s="73"/>
      <c r="Q24" s="73"/>
      <c r="R24" s="73"/>
      <c r="S24" s="73"/>
      <c r="T24" s="74"/>
      <c r="U24" s="73"/>
      <c r="V24" s="75"/>
      <c r="W24" s="75"/>
      <c r="X24" s="75"/>
      <c r="Y24" s="75"/>
      <c r="Z24" s="75"/>
      <c r="AA24" s="75"/>
      <c r="AB24" s="75"/>
      <c r="AC24" s="75"/>
      <c r="AD24" s="75"/>
      <c r="AE24" s="75" t="s">
        <v>1069</v>
      </c>
      <c r="AF24" s="75">
        <v>0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</row>
    <row r="25" spans="1:60" ht="12.75" outlineLevel="1">
      <c r="A25" s="65"/>
      <c r="B25" s="66"/>
      <c r="C25" s="76" t="s">
        <v>1266</v>
      </c>
      <c r="D25" s="77"/>
      <c r="E25" s="78">
        <v>9.8688</v>
      </c>
      <c r="F25" s="71"/>
      <c r="G25" s="71"/>
      <c r="H25" s="71"/>
      <c r="I25" s="71"/>
      <c r="J25" s="71"/>
      <c r="K25" s="71"/>
      <c r="L25" s="71"/>
      <c r="M25" s="71"/>
      <c r="N25" s="72"/>
      <c r="O25" s="72"/>
      <c r="P25" s="73"/>
      <c r="Q25" s="73"/>
      <c r="R25" s="73"/>
      <c r="S25" s="73"/>
      <c r="T25" s="74"/>
      <c r="U25" s="73"/>
      <c r="V25" s="75"/>
      <c r="W25" s="75"/>
      <c r="X25" s="75"/>
      <c r="Y25" s="75"/>
      <c r="Z25" s="75"/>
      <c r="AA25" s="75"/>
      <c r="AB25" s="75"/>
      <c r="AC25" s="75"/>
      <c r="AD25" s="75"/>
      <c r="AE25" s="75" t="s">
        <v>1069</v>
      </c>
      <c r="AF25" s="75">
        <v>0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</row>
    <row r="26" spans="1:60" ht="12.75" outlineLevel="1">
      <c r="A26" s="65"/>
      <c r="B26" s="66"/>
      <c r="C26" s="76" t="s">
        <v>1267</v>
      </c>
      <c r="D26" s="77"/>
      <c r="E26" s="78">
        <v>30.894</v>
      </c>
      <c r="F26" s="71"/>
      <c r="G26" s="71"/>
      <c r="H26" s="71"/>
      <c r="I26" s="71"/>
      <c r="J26" s="71"/>
      <c r="K26" s="71"/>
      <c r="L26" s="71"/>
      <c r="M26" s="71"/>
      <c r="N26" s="72"/>
      <c r="O26" s="72"/>
      <c r="P26" s="73"/>
      <c r="Q26" s="73"/>
      <c r="R26" s="73"/>
      <c r="S26" s="73"/>
      <c r="T26" s="74"/>
      <c r="U26" s="73"/>
      <c r="V26" s="75"/>
      <c r="W26" s="75"/>
      <c r="X26" s="75"/>
      <c r="Y26" s="75"/>
      <c r="Z26" s="75"/>
      <c r="AA26" s="75"/>
      <c r="AB26" s="75"/>
      <c r="AC26" s="75"/>
      <c r="AD26" s="75"/>
      <c r="AE26" s="75" t="s">
        <v>1069</v>
      </c>
      <c r="AF26" s="75">
        <v>0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</row>
    <row r="27" spans="1:60" ht="12.75" outlineLevel="1">
      <c r="A27" s="65"/>
      <c r="B27" s="66"/>
      <c r="C27" s="76" t="s">
        <v>1268</v>
      </c>
      <c r="D27" s="77"/>
      <c r="E27" s="78">
        <v>20.75136</v>
      </c>
      <c r="F27" s="71"/>
      <c r="G27" s="71"/>
      <c r="H27" s="71"/>
      <c r="I27" s="71"/>
      <c r="J27" s="71"/>
      <c r="K27" s="71"/>
      <c r="L27" s="71"/>
      <c r="M27" s="71"/>
      <c r="N27" s="72"/>
      <c r="O27" s="72"/>
      <c r="P27" s="73"/>
      <c r="Q27" s="73"/>
      <c r="R27" s="73"/>
      <c r="S27" s="73"/>
      <c r="T27" s="74"/>
      <c r="U27" s="73"/>
      <c r="V27" s="75"/>
      <c r="W27" s="75"/>
      <c r="X27" s="75"/>
      <c r="Y27" s="75"/>
      <c r="Z27" s="75"/>
      <c r="AA27" s="75"/>
      <c r="AB27" s="75"/>
      <c r="AC27" s="75"/>
      <c r="AD27" s="75"/>
      <c r="AE27" s="75" t="s">
        <v>1069</v>
      </c>
      <c r="AF27" s="75">
        <v>0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</row>
    <row r="28" spans="1:60" ht="12.75" outlineLevel="1">
      <c r="A28" s="65"/>
      <c r="B28" s="66"/>
      <c r="C28" s="76" t="s">
        <v>1269</v>
      </c>
      <c r="D28" s="77"/>
      <c r="E28" s="78">
        <v>7.74</v>
      </c>
      <c r="F28" s="71"/>
      <c r="G28" s="71"/>
      <c r="H28" s="71"/>
      <c r="I28" s="71"/>
      <c r="J28" s="71"/>
      <c r="K28" s="71"/>
      <c r="L28" s="71"/>
      <c r="M28" s="71"/>
      <c r="N28" s="72"/>
      <c r="O28" s="72"/>
      <c r="P28" s="73"/>
      <c r="Q28" s="73"/>
      <c r="R28" s="73"/>
      <c r="S28" s="73"/>
      <c r="T28" s="74"/>
      <c r="U28" s="73"/>
      <c r="V28" s="75"/>
      <c r="W28" s="75"/>
      <c r="X28" s="75"/>
      <c r="Y28" s="75"/>
      <c r="Z28" s="75"/>
      <c r="AA28" s="75"/>
      <c r="AB28" s="75"/>
      <c r="AC28" s="75"/>
      <c r="AD28" s="75"/>
      <c r="AE28" s="75" t="s">
        <v>1069</v>
      </c>
      <c r="AF28" s="75">
        <v>0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</row>
    <row r="29" spans="1:60" ht="12.75" outlineLevel="1">
      <c r="A29" s="65"/>
      <c r="B29" s="66"/>
      <c r="C29" s="76" t="s">
        <v>1270</v>
      </c>
      <c r="D29" s="77"/>
      <c r="E29" s="78">
        <v>51.30144</v>
      </c>
      <c r="F29" s="71"/>
      <c r="G29" s="71"/>
      <c r="H29" s="71"/>
      <c r="I29" s="71"/>
      <c r="J29" s="71"/>
      <c r="K29" s="71"/>
      <c r="L29" s="71"/>
      <c r="M29" s="71"/>
      <c r="N29" s="72"/>
      <c r="O29" s="72"/>
      <c r="P29" s="73"/>
      <c r="Q29" s="73"/>
      <c r="R29" s="73"/>
      <c r="S29" s="73"/>
      <c r="T29" s="74"/>
      <c r="U29" s="73"/>
      <c r="V29" s="75"/>
      <c r="W29" s="75"/>
      <c r="X29" s="75"/>
      <c r="Y29" s="75"/>
      <c r="Z29" s="75"/>
      <c r="AA29" s="75"/>
      <c r="AB29" s="75"/>
      <c r="AC29" s="75"/>
      <c r="AD29" s="75"/>
      <c r="AE29" s="75" t="s">
        <v>1069</v>
      </c>
      <c r="AF29" s="75">
        <v>0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</row>
    <row r="30" spans="1:60" ht="12.75" outlineLevel="1">
      <c r="A30" s="65"/>
      <c r="B30" s="66"/>
      <c r="C30" s="76" t="s">
        <v>1271</v>
      </c>
      <c r="D30" s="77"/>
      <c r="E30" s="78">
        <v>4.40832</v>
      </c>
      <c r="F30" s="71"/>
      <c r="G30" s="71"/>
      <c r="H30" s="71"/>
      <c r="I30" s="71"/>
      <c r="J30" s="71"/>
      <c r="K30" s="71"/>
      <c r="L30" s="71"/>
      <c r="M30" s="71"/>
      <c r="N30" s="72"/>
      <c r="O30" s="72"/>
      <c r="P30" s="73"/>
      <c r="Q30" s="73"/>
      <c r="R30" s="73"/>
      <c r="S30" s="73"/>
      <c r="T30" s="74"/>
      <c r="U30" s="73"/>
      <c r="V30" s="75"/>
      <c r="W30" s="75"/>
      <c r="X30" s="75"/>
      <c r="Y30" s="75"/>
      <c r="Z30" s="75"/>
      <c r="AA30" s="75"/>
      <c r="AB30" s="75"/>
      <c r="AC30" s="75"/>
      <c r="AD30" s="75"/>
      <c r="AE30" s="75" t="s">
        <v>1069</v>
      </c>
      <c r="AF30" s="75">
        <v>0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1:60" ht="22.5" outlineLevel="1">
      <c r="A31" s="65"/>
      <c r="B31" s="66"/>
      <c r="C31" s="76" t="s">
        <v>1272</v>
      </c>
      <c r="D31" s="77"/>
      <c r="E31" s="78">
        <v>0.95648</v>
      </c>
      <c r="F31" s="71"/>
      <c r="G31" s="71"/>
      <c r="H31" s="71"/>
      <c r="I31" s="71"/>
      <c r="J31" s="71"/>
      <c r="K31" s="71"/>
      <c r="L31" s="71"/>
      <c r="M31" s="71"/>
      <c r="N31" s="72"/>
      <c r="O31" s="72"/>
      <c r="P31" s="73"/>
      <c r="Q31" s="73"/>
      <c r="R31" s="73"/>
      <c r="S31" s="73"/>
      <c r="T31" s="74"/>
      <c r="U31" s="73"/>
      <c r="V31" s="75"/>
      <c r="W31" s="75"/>
      <c r="X31" s="75"/>
      <c r="Y31" s="75"/>
      <c r="Z31" s="75"/>
      <c r="AA31" s="75"/>
      <c r="AB31" s="75"/>
      <c r="AC31" s="75"/>
      <c r="AD31" s="75"/>
      <c r="AE31" s="75" t="s">
        <v>1069</v>
      </c>
      <c r="AF31" s="75">
        <v>0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</row>
    <row r="32" spans="1:60" ht="22.5" outlineLevel="1">
      <c r="A32" s="65"/>
      <c r="B32" s="66"/>
      <c r="C32" s="76" t="s">
        <v>1273</v>
      </c>
      <c r="D32" s="77"/>
      <c r="E32" s="78">
        <v>0.6272</v>
      </c>
      <c r="F32" s="71"/>
      <c r="G32" s="71"/>
      <c r="H32" s="71"/>
      <c r="I32" s="71"/>
      <c r="J32" s="71"/>
      <c r="K32" s="71"/>
      <c r="L32" s="71"/>
      <c r="M32" s="71"/>
      <c r="N32" s="72"/>
      <c r="O32" s="72"/>
      <c r="P32" s="73"/>
      <c r="Q32" s="73"/>
      <c r="R32" s="73"/>
      <c r="S32" s="73"/>
      <c r="T32" s="74"/>
      <c r="U32" s="73"/>
      <c r="V32" s="75"/>
      <c r="W32" s="75"/>
      <c r="X32" s="75"/>
      <c r="Y32" s="75"/>
      <c r="Z32" s="75"/>
      <c r="AA32" s="75"/>
      <c r="AB32" s="75"/>
      <c r="AC32" s="75"/>
      <c r="AD32" s="75"/>
      <c r="AE32" s="75" t="s">
        <v>1069</v>
      </c>
      <c r="AF32" s="75">
        <v>0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1:60" ht="12.75" outlineLevel="1">
      <c r="A33" s="65"/>
      <c r="B33" s="66"/>
      <c r="C33" s="76" t="s">
        <v>1274</v>
      </c>
      <c r="D33" s="77"/>
      <c r="E33" s="78">
        <v>45.6768</v>
      </c>
      <c r="F33" s="71"/>
      <c r="G33" s="71"/>
      <c r="H33" s="71"/>
      <c r="I33" s="71"/>
      <c r="J33" s="71"/>
      <c r="K33" s="71"/>
      <c r="L33" s="71"/>
      <c r="M33" s="71"/>
      <c r="N33" s="72"/>
      <c r="O33" s="72"/>
      <c r="P33" s="73"/>
      <c r="Q33" s="73"/>
      <c r="R33" s="73"/>
      <c r="S33" s="73"/>
      <c r="T33" s="74"/>
      <c r="U33" s="73"/>
      <c r="V33" s="75"/>
      <c r="W33" s="75"/>
      <c r="X33" s="75"/>
      <c r="Y33" s="75"/>
      <c r="Z33" s="75"/>
      <c r="AA33" s="75"/>
      <c r="AB33" s="75"/>
      <c r="AC33" s="75"/>
      <c r="AD33" s="75"/>
      <c r="AE33" s="75" t="s">
        <v>1069</v>
      </c>
      <c r="AF33" s="75">
        <v>0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</row>
    <row r="34" spans="1:60" ht="12.75" outlineLevel="1">
      <c r="A34" s="65"/>
      <c r="B34" s="66"/>
      <c r="C34" s="76" t="s">
        <v>1275</v>
      </c>
      <c r="D34" s="77"/>
      <c r="E34" s="78"/>
      <c r="F34" s="71"/>
      <c r="G34" s="71"/>
      <c r="H34" s="71"/>
      <c r="I34" s="71"/>
      <c r="J34" s="71"/>
      <c r="K34" s="71"/>
      <c r="L34" s="71"/>
      <c r="M34" s="71"/>
      <c r="N34" s="72"/>
      <c r="O34" s="72"/>
      <c r="P34" s="73"/>
      <c r="Q34" s="73"/>
      <c r="R34" s="73"/>
      <c r="S34" s="73"/>
      <c r="T34" s="74"/>
      <c r="U34" s="73"/>
      <c r="V34" s="75"/>
      <c r="W34" s="75"/>
      <c r="X34" s="75"/>
      <c r="Y34" s="75"/>
      <c r="Z34" s="75"/>
      <c r="AA34" s="75"/>
      <c r="AB34" s="75"/>
      <c r="AC34" s="75"/>
      <c r="AD34" s="75"/>
      <c r="AE34" s="75" t="s">
        <v>1069</v>
      </c>
      <c r="AF34" s="75">
        <v>0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</row>
    <row r="35" spans="1:60" ht="12.75" outlineLevel="1">
      <c r="A35" s="65"/>
      <c r="B35" s="66"/>
      <c r="C35" s="76" t="s">
        <v>1276</v>
      </c>
      <c r="D35" s="77"/>
      <c r="E35" s="78">
        <v>23.5008</v>
      </c>
      <c r="F35" s="71"/>
      <c r="G35" s="71"/>
      <c r="H35" s="71"/>
      <c r="I35" s="71"/>
      <c r="J35" s="71"/>
      <c r="K35" s="71"/>
      <c r="L35" s="71"/>
      <c r="M35" s="71"/>
      <c r="N35" s="72"/>
      <c r="O35" s="72"/>
      <c r="P35" s="73"/>
      <c r="Q35" s="73"/>
      <c r="R35" s="73"/>
      <c r="S35" s="73"/>
      <c r="T35" s="74"/>
      <c r="U35" s="73"/>
      <c r="V35" s="75"/>
      <c r="W35" s="75"/>
      <c r="X35" s="75"/>
      <c r="Y35" s="75"/>
      <c r="Z35" s="75"/>
      <c r="AA35" s="75"/>
      <c r="AB35" s="75"/>
      <c r="AC35" s="75"/>
      <c r="AD35" s="75"/>
      <c r="AE35" s="75" t="s">
        <v>1069</v>
      </c>
      <c r="AF35" s="75">
        <v>0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</row>
    <row r="36" spans="1:60" ht="12.75" outlineLevel="1">
      <c r="A36" s="65"/>
      <c r="B36" s="66"/>
      <c r="C36" s="76" t="s">
        <v>1277</v>
      </c>
      <c r="D36" s="77"/>
      <c r="E36" s="78">
        <v>4.104</v>
      </c>
      <c r="F36" s="71"/>
      <c r="G36" s="71"/>
      <c r="H36" s="71"/>
      <c r="I36" s="71"/>
      <c r="J36" s="71"/>
      <c r="K36" s="71"/>
      <c r="L36" s="71"/>
      <c r="M36" s="71"/>
      <c r="N36" s="72"/>
      <c r="O36" s="72"/>
      <c r="P36" s="73"/>
      <c r="Q36" s="73"/>
      <c r="R36" s="73"/>
      <c r="S36" s="73"/>
      <c r="T36" s="74"/>
      <c r="U36" s="73"/>
      <c r="V36" s="75"/>
      <c r="W36" s="75"/>
      <c r="X36" s="75"/>
      <c r="Y36" s="75"/>
      <c r="Z36" s="75"/>
      <c r="AA36" s="75"/>
      <c r="AB36" s="75"/>
      <c r="AC36" s="75"/>
      <c r="AD36" s="75"/>
      <c r="AE36" s="75" t="s">
        <v>1069</v>
      </c>
      <c r="AF36" s="75">
        <v>0</v>
      </c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</row>
    <row r="37" spans="1:60" ht="12.75" outlineLevel="1">
      <c r="A37" s="65"/>
      <c r="B37" s="66"/>
      <c r="C37" s="76" t="s">
        <v>1278</v>
      </c>
      <c r="D37" s="77"/>
      <c r="E37" s="78">
        <v>8.8992</v>
      </c>
      <c r="F37" s="71"/>
      <c r="G37" s="71"/>
      <c r="H37" s="71"/>
      <c r="I37" s="71"/>
      <c r="J37" s="71"/>
      <c r="K37" s="71"/>
      <c r="L37" s="71"/>
      <c r="M37" s="71"/>
      <c r="N37" s="72"/>
      <c r="O37" s="72"/>
      <c r="P37" s="73"/>
      <c r="Q37" s="73"/>
      <c r="R37" s="73"/>
      <c r="S37" s="73"/>
      <c r="T37" s="74"/>
      <c r="U37" s="73"/>
      <c r="V37" s="75"/>
      <c r="W37" s="75"/>
      <c r="X37" s="75"/>
      <c r="Y37" s="75"/>
      <c r="Z37" s="75"/>
      <c r="AA37" s="75"/>
      <c r="AB37" s="75"/>
      <c r="AC37" s="75"/>
      <c r="AD37" s="75"/>
      <c r="AE37" s="75" t="s">
        <v>1069</v>
      </c>
      <c r="AF37" s="75">
        <v>0</v>
      </c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</row>
    <row r="38" spans="1:60" ht="12.75" outlineLevel="1">
      <c r="A38" s="65"/>
      <c r="B38" s="66"/>
      <c r="C38" s="76" t="s">
        <v>1279</v>
      </c>
      <c r="D38" s="77"/>
      <c r="E38" s="78">
        <v>0.648</v>
      </c>
      <c r="F38" s="71"/>
      <c r="G38" s="71"/>
      <c r="H38" s="71"/>
      <c r="I38" s="71"/>
      <c r="J38" s="71"/>
      <c r="K38" s="71"/>
      <c r="L38" s="71"/>
      <c r="M38" s="71"/>
      <c r="N38" s="72"/>
      <c r="O38" s="72"/>
      <c r="P38" s="73"/>
      <c r="Q38" s="73"/>
      <c r="R38" s="73"/>
      <c r="S38" s="73"/>
      <c r="T38" s="74"/>
      <c r="U38" s="73"/>
      <c r="V38" s="75"/>
      <c r="W38" s="75"/>
      <c r="X38" s="75"/>
      <c r="Y38" s="75"/>
      <c r="Z38" s="75"/>
      <c r="AA38" s="75"/>
      <c r="AB38" s="75"/>
      <c r="AC38" s="75"/>
      <c r="AD38" s="75"/>
      <c r="AE38" s="75" t="s">
        <v>1069</v>
      </c>
      <c r="AF38" s="75">
        <v>0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</row>
    <row r="39" spans="1:60" ht="12.75" outlineLevel="1">
      <c r="A39" s="65"/>
      <c r="B39" s="66"/>
      <c r="C39" s="76" t="s">
        <v>1280</v>
      </c>
      <c r="D39" s="77"/>
      <c r="E39" s="78">
        <v>0.648</v>
      </c>
      <c r="F39" s="71"/>
      <c r="G39" s="71"/>
      <c r="H39" s="71"/>
      <c r="I39" s="71"/>
      <c r="J39" s="71"/>
      <c r="K39" s="71"/>
      <c r="L39" s="71"/>
      <c r="M39" s="71"/>
      <c r="N39" s="72"/>
      <c r="O39" s="72"/>
      <c r="P39" s="73"/>
      <c r="Q39" s="73"/>
      <c r="R39" s="73"/>
      <c r="S39" s="73"/>
      <c r="T39" s="74"/>
      <c r="U39" s="73"/>
      <c r="V39" s="75"/>
      <c r="W39" s="75"/>
      <c r="X39" s="75"/>
      <c r="Y39" s="75"/>
      <c r="Z39" s="75"/>
      <c r="AA39" s="75"/>
      <c r="AB39" s="75"/>
      <c r="AC39" s="75"/>
      <c r="AD39" s="75"/>
      <c r="AE39" s="75" t="s">
        <v>1069</v>
      </c>
      <c r="AF39" s="75">
        <v>0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</row>
    <row r="40" spans="1:60" ht="12.75" outlineLevel="1">
      <c r="A40" s="65"/>
      <c r="B40" s="66"/>
      <c r="C40" s="76" t="s">
        <v>1281</v>
      </c>
      <c r="D40" s="77"/>
      <c r="E40" s="78">
        <v>1.8576</v>
      </c>
      <c r="F40" s="71"/>
      <c r="G40" s="71"/>
      <c r="H40" s="71"/>
      <c r="I40" s="71"/>
      <c r="J40" s="71"/>
      <c r="K40" s="71"/>
      <c r="L40" s="71"/>
      <c r="M40" s="71"/>
      <c r="N40" s="72"/>
      <c r="O40" s="72"/>
      <c r="P40" s="73"/>
      <c r="Q40" s="73"/>
      <c r="R40" s="73"/>
      <c r="S40" s="73"/>
      <c r="T40" s="74"/>
      <c r="U40" s="73"/>
      <c r="V40" s="75"/>
      <c r="W40" s="75"/>
      <c r="X40" s="75"/>
      <c r="Y40" s="75"/>
      <c r="Z40" s="75"/>
      <c r="AA40" s="75"/>
      <c r="AB40" s="75"/>
      <c r="AC40" s="75"/>
      <c r="AD40" s="75"/>
      <c r="AE40" s="75" t="s">
        <v>1069</v>
      </c>
      <c r="AF40" s="75">
        <v>0</v>
      </c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</row>
    <row r="41" spans="1:60" ht="12.75" outlineLevel="1">
      <c r="A41" s="65"/>
      <c r="B41" s="66"/>
      <c r="C41" s="76" t="s">
        <v>1282</v>
      </c>
      <c r="D41" s="77"/>
      <c r="E41" s="78">
        <v>1.6416</v>
      </c>
      <c r="F41" s="71"/>
      <c r="G41" s="71"/>
      <c r="H41" s="71"/>
      <c r="I41" s="71"/>
      <c r="J41" s="71"/>
      <c r="K41" s="71"/>
      <c r="L41" s="71"/>
      <c r="M41" s="71"/>
      <c r="N41" s="72"/>
      <c r="O41" s="72"/>
      <c r="P41" s="73"/>
      <c r="Q41" s="73"/>
      <c r="R41" s="73"/>
      <c r="S41" s="73"/>
      <c r="T41" s="74"/>
      <c r="U41" s="73"/>
      <c r="V41" s="75"/>
      <c r="W41" s="75"/>
      <c r="X41" s="75"/>
      <c r="Y41" s="75"/>
      <c r="Z41" s="75"/>
      <c r="AA41" s="75"/>
      <c r="AB41" s="75"/>
      <c r="AC41" s="75"/>
      <c r="AD41" s="75"/>
      <c r="AE41" s="75" t="s">
        <v>1069</v>
      </c>
      <c r="AF41" s="75">
        <v>0</v>
      </c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</row>
    <row r="42" spans="1:60" ht="12.75" outlineLevel="1">
      <c r="A42" s="65"/>
      <c r="B42" s="66"/>
      <c r="C42" s="76" t="s">
        <v>1283</v>
      </c>
      <c r="D42" s="77"/>
      <c r="E42" s="78">
        <v>1.5984</v>
      </c>
      <c r="F42" s="71"/>
      <c r="G42" s="71"/>
      <c r="H42" s="71"/>
      <c r="I42" s="71"/>
      <c r="J42" s="71"/>
      <c r="K42" s="71"/>
      <c r="L42" s="71"/>
      <c r="M42" s="71"/>
      <c r="N42" s="72"/>
      <c r="O42" s="72"/>
      <c r="P42" s="73"/>
      <c r="Q42" s="73"/>
      <c r="R42" s="73"/>
      <c r="S42" s="73"/>
      <c r="T42" s="74"/>
      <c r="U42" s="73"/>
      <c r="V42" s="75"/>
      <c r="W42" s="75"/>
      <c r="X42" s="75"/>
      <c r="Y42" s="75"/>
      <c r="Z42" s="75"/>
      <c r="AA42" s="75"/>
      <c r="AB42" s="75"/>
      <c r="AC42" s="75"/>
      <c r="AD42" s="75"/>
      <c r="AE42" s="75" t="s">
        <v>1069</v>
      </c>
      <c r="AF42" s="75">
        <v>0</v>
      </c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</row>
    <row r="43" spans="1:60" ht="12.75" outlineLevel="1">
      <c r="A43" s="65"/>
      <c r="B43" s="66"/>
      <c r="C43" s="76" t="s">
        <v>1284</v>
      </c>
      <c r="D43" s="77"/>
      <c r="E43" s="78">
        <v>9.504</v>
      </c>
      <c r="F43" s="71"/>
      <c r="G43" s="71"/>
      <c r="H43" s="71"/>
      <c r="I43" s="71"/>
      <c r="J43" s="71"/>
      <c r="K43" s="71"/>
      <c r="L43" s="71"/>
      <c r="M43" s="71"/>
      <c r="N43" s="72"/>
      <c r="O43" s="72"/>
      <c r="P43" s="73"/>
      <c r="Q43" s="73"/>
      <c r="R43" s="73"/>
      <c r="S43" s="73"/>
      <c r="T43" s="74"/>
      <c r="U43" s="73"/>
      <c r="V43" s="75"/>
      <c r="W43" s="75"/>
      <c r="X43" s="75"/>
      <c r="Y43" s="75"/>
      <c r="Z43" s="75"/>
      <c r="AA43" s="75"/>
      <c r="AB43" s="75"/>
      <c r="AC43" s="75"/>
      <c r="AD43" s="75"/>
      <c r="AE43" s="75" t="s">
        <v>1069</v>
      </c>
      <c r="AF43" s="75">
        <v>0</v>
      </c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</row>
    <row r="44" spans="1:60" ht="12.75" outlineLevel="1">
      <c r="A44" s="65"/>
      <c r="B44" s="66"/>
      <c r="C44" s="76" t="s">
        <v>1285</v>
      </c>
      <c r="D44" s="77"/>
      <c r="E44" s="78">
        <v>14.688</v>
      </c>
      <c r="F44" s="71"/>
      <c r="G44" s="71"/>
      <c r="H44" s="71"/>
      <c r="I44" s="71"/>
      <c r="J44" s="71"/>
      <c r="K44" s="71"/>
      <c r="L44" s="71"/>
      <c r="M44" s="71"/>
      <c r="N44" s="72"/>
      <c r="O44" s="72"/>
      <c r="P44" s="73"/>
      <c r="Q44" s="73"/>
      <c r="R44" s="73"/>
      <c r="S44" s="73"/>
      <c r="T44" s="74"/>
      <c r="U44" s="73"/>
      <c r="V44" s="75"/>
      <c r="W44" s="75"/>
      <c r="X44" s="75"/>
      <c r="Y44" s="75"/>
      <c r="Z44" s="75"/>
      <c r="AA44" s="75"/>
      <c r="AB44" s="75"/>
      <c r="AC44" s="75"/>
      <c r="AD44" s="75"/>
      <c r="AE44" s="75" t="s">
        <v>1069</v>
      </c>
      <c r="AF44" s="75">
        <v>0</v>
      </c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</row>
    <row r="45" spans="1:60" ht="12.75" outlineLevel="1">
      <c r="A45" s="65"/>
      <c r="B45" s="66"/>
      <c r="C45" s="76" t="s">
        <v>1286</v>
      </c>
      <c r="D45" s="77"/>
      <c r="E45" s="78">
        <v>3.8016</v>
      </c>
      <c r="F45" s="71"/>
      <c r="G45" s="71"/>
      <c r="H45" s="71"/>
      <c r="I45" s="71"/>
      <c r="J45" s="71"/>
      <c r="K45" s="71"/>
      <c r="L45" s="71"/>
      <c r="M45" s="71"/>
      <c r="N45" s="72"/>
      <c r="O45" s="72"/>
      <c r="P45" s="73"/>
      <c r="Q45" s="73"/>
      <c r="R45" s="73"/>
      <c r="S45" s="73"/>
      <c r="T45" s="74"/>
      <c r="U45" s="73"/>
      <c r="V45" s="75"/>
      <c r="W45" s="75"/>
      <c r="X45" s="75"/>
      <c r="Y45" s="75"/>
      <c r="Z45" s="75"/>
      <c r="AA45" s="75"/>
      <c r="AB45" s="75"/>
      <c r="AC45" s="75"/>
      <c r="AD45" s="75"/>
      <c r="AE45" s="75" t="s">
        <v>1069</v>
      </c>
      <c r="AF45" s="75">
        <v>0</v>
      </c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</row>
    <row r="46" spans="1:60" ht="12.75" outlineLevel="1">
      <c r="A46" s="65"/>
      <c r="B46" s="66"/>
      <c r="C46" s="76" t="s">
        <v>1287</v>
      </c>
      <c r="D46" s="77"/>
      <c r="E46" s="78">
        <v>2.592</v>
      </c>
      <c r="F46" s="71"/>
      <c r="G46" s="71"/>
      <c r="H46" s="71"/>
      <c r="I46" s="71"/>
      <c r="J46" s="71"/>
      <c r="K46" s="71"/>
      <c r="L46" s="71"/>
      <c r="M46" s="71"/>
      <c r="N46" s="72"/>
      <c r="O46" s="72"/>
      <c r="P46" s="73"/>
      <c r="Q46" s="73"/>
      <c r="R46" s="73"/>
      <c r="S46" s="73"/>
      <c r="T46" s="74"/>
      <c r="U46" s="73"/>
      <c r="V46" s="75"/>
      <c r="W46" s="75"/>
      <c r="X46" s="75"/>
      <c r="Y46" s="75"/>
      <c r="Z46" s="75"/>
      <c r="AA46" s="75"/>
      <c r="AB46" s="75"/>
      <c r="AC46" s="75"/>
      <c r="AD46" s="75"/>
      <c r="AE46" s="75" t="s">
        <v>1069</v>
      </c>
      <c r="AF46" s="75">
        <v>0</v>
      </c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</row>
    <row r="47" spans="1:60" ht="12.75" outlineLevel="1">
      <c r="A47" s="65">
        <v>6</v>
      </c>
      <c r="B47" s="66" t="s">
        <v>1288</v>
      </c>
      <c r="C47" s="67" t="s">
        <v>1289</v>
      </c>
      <c r="D47" s="68" t="s">
        <v>1259</v>
      </c>
      <c r="E47" s="69">
        <v>312.61</v>
      </c>
      <c r="F47" s="70"/>
      <c r="G47" s="71">
        <f>ROUND(E47*F47,2)</f>
        <v>0</v>
      </c>
      <c r="H47" s="70"/>
      <c r="I47" s="71">
        <f>ROUND(E47*H47,2)</f>
        <v>0</v>
      </c>
      <c r="J47" s="70"/>
      <c r="K47" s="71">
        <f>ROUND(E47*J47,2)</f>
        <v>0</v>
      </c>
      <c r="L47" s="71">
        <v>21</v>
      </c>
      <c r="M47" s="71">
        <f>G47*(1+L47/100)</f>
        <v>0</v>
      </c>
      <c r="N47" s="72">
        <v>0</v>
      </c>
      <c r="O47" s="72">
        <f>ROUND(E47*N47,5)</f>
        <v>0</v>
      </c>
      <c r="P47" s="73">
        <v>0</v>
      </c>
      <c r="Q47" s="73">
        <f>ROUND(E47*P47,5)</f>
        <v>0</v>
      </c>
      <c r="R47" s="73"/>
      <c r="S47" s="73"/>
      <c r="T47" s="74">
        <v>0.084</v>
      </c>
      <c r="U47" s="73">
        <f>ROUND(E47*T47,2)</f>
        <v>26.26</v>
      </c>
      <c r="V47" s="75"/>
      <c r="W47" s="75"/>
      <c r="X47" s="75"/>
      <c r="Y47" s="75"/>
      <c r="Z47" s="75"/>
      <c r="AA47" s="75"/>
      <c r="AB47" s="75"/>
      <c r="AC47" s="75"/>
      <c r="AD47" s="75"/>
      <c r="AE47" s="75" t="s">
        <v>1246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</row>
    <row r="48" spans="1:60" ht="22.5" outlineLevel="1">
      <c r="A48" s="65">
        <v>7</v>
      </c>
      <c r="B48" s="66" t="s">
        <v>1290</v>
      </c>
      <c r="C48" s="67" t="s">
        <v>1291</v>
      </c>
      <c r="D48" s="68" t="s">
        <v>1259</v>
      </c>
      <c r="E48" s="69">
        <v>312.61</v>
      </c>
      <c r="F48" s="70"/>
      <c r="G48" s="71">
        <f>ROUND(E48*F48,2)</f>
        <v>0</v>
      </c>
      <c r="H48" s="70"/>
      <c r="I48" s="71">
        <f>ROUND(E48*H48,2)</f>
        <v>0</v>
      </c>
      <c r="J48" s="70"/>
      <c r="K48" s="71">
        <f>ROUND(E48*J48,2)</f>
        <v>0</v>
      </c>
      <c r="L48" s="71">
        <v>21</v>
      </c>
      <c r="M48" s="71">
        <f>G48*(1+L48/100)</f>
        <v>0</v>
      </c>
      <c r="N48" s="72">
        <v>0</v>
      </c>
      <c r="O48" s="72">
        <f>ROUND(E48*N48,5)</f>
        <v>0</v>
      </c>
      <c r="P48" s="73">
        <v>0</v>
      </c>
      <c r="Q48" s="73">
        <f>ROUND(E48*P48,5)</f>
        <v>0</v>
      </c>
      <c r="R48" s="73"/>
      <c r="S48" s="73"/>
      <c r="T48" s="74">
        <v>0.3</v>
      </c>
      <c r="U48" s="73">
        <f>ROUND(E48*T48,2)</f>
        <v>93.78</v>
      </c>
      <c r="V48" s="75"/>
      <c r="W48" s="75"/>
      <c r="X48" s="75"/>
      <c r="Y48" s="75"/>
      <c r="Z48" s="75"/>
      <c r="AA48" s="75"/>
      <c r="AB48" s="75"/>
      <c r="AC48" s="75"/>
      <c r="AD48" s="75"/>
      <c r="AE48" s="75" t="s">
        <v>1246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</row>
    <row r="49" spans="1:60" ht="12.75" outlineLevel="1">
      <c r="A49" s="65"/>
      <c r="B49" s="66"/>
      <c r="C49" s="76" t="s">
        <v>1263</v>
      </c>
      <c r="D49" s="77"/>
      <c r="E49" s="78"/>
      <c r="F49" s="71"/>
      <c r="G49" s="71"/>
      <c r="H49" s="71"/>
      <c r="I49" s="71"/>
      <c r="J49" s="71"/>
      <c r="K49" s="71"/>
      <c r="L49" s="71"/>
      <c r="M49" s="71"/>
      <c r="N49" s="72"/>
      <c r="O49" s="72"/>
      <c r="P49" s="73"/>
      <c r="Q49" s="73"/>
      <c r="R49" s="73"/>
      <c r="S49" s="73"/>
      <c r="T49" s="74"/>
      <c r="U49" s="73"/>
      <c r="V49" s="75"/>
      <c r="W49" s="75"/>
      <c r="X49" s="75"/>
      <c r="Y49" s="75"/>
      <c r="Z49" s="75"/>
      <c r="AA49" s="75"/>
      <c r="AB49" s="75"/>
      <c r="AC49" s="75"/>
      <c r="AD49" s="75"/>
      <c r="AE49" s="75" t="s">
        <v>1069</v>
      </c>
      <c r="AF49" s="75">
        <v>0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</row>
    <row r="50" spans="1:60" ht="12.75" outlineLevel="1">
      <c r="A50" s="65"/>
      <c r="B50" s="66"/>
      <c r="C50" s="76" t="s">
        <v>1264</v>
      </c>
      <c r="D50" s="77"/>
      <c r="E50" s="78"/>
      <c r="F50" s="71"/>
      <c r="G50" s="71"/>
      <c r="H50" s="71"/>
      <c r="I50" s="71"/>
      <c r="J50" s="71"/>
      <c r="K50" s="71"/>
      <c r="L50" s="71"/>
      <c r="M50" s="71"/>
      <c r="N50" s="72"/>
      <c r="O50" s="72"/>
      <c r="P50" s="73"/>
      <c r="Q50" s="73"/>
      <c r="R50" s="73"/>
      <c r="S50" s="73"/>
      <c r="T50" s="74"/>
      <c r="U50" s="73"/>
      <c r="V50" s="75"/>
      <c r="W50" s="75"/>
      <c r="X50" s="75"/>
      <c r="Y50" s="75"/>
      <c r="Z50" s="75"/>
      <c r="AA50" s="75"/>
      <c r="AB50" s="75"/>
      <c r="AC50" s="75"/>
      <c r="AD50" s="75"/>
      <c r="AE50" s="75" t="s">
        <v>1069</v>
      </c>
      <c r="AF50" s="75">
        <v>0</v>
      </c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</row>
    <row r="51" spans="1:60" ht="12.75" outlineLevel="1">
      <c r="A51" s="65"/>
      <c r="B51" s="66"/>
      <c r="C51" s="76" t="s">
        <v>1265</v>
      </c>
      <c r="D51" s="77"/>
      <c r="E51" s="78">
        <v>66.9024</v>
      </c>
      <c r="F51" s="71"/>
      <c r="G51" s="71"/>
      <c r="H51" s="71"/>
      <c r="I51" s="71"/>
      <c r="J51" s="71"/>
      <c r="K51" s="71"/>
      <c r="L51" s="71"/>
      <c r="M51" s="71"/>
      <c r="N51" s="72"/>
      <c r="O51" s="72"/>
      <c r="P51" s="73"/>
      <c r="Q51" s="73"/>
      <c r="R51" s="73"/>
      <c r="S51" s="73"/>
      <c r="T51" s="74"/>
      <c r="U51" s="73"/>
      <c r="V51" s="75"/>
      <c r="W51" s="75"/>
      <c r="X51" s="75"/>
      <c r="Y51" s="75"/>
      <c r="Z51" s="75"/>
      <c r="AA51" s="75"/>
      <c r="AB51" s="75"/>
      <c r="AC51" s="75"/>
      <c r="AD51" s="75"/>
      <c r="AE51" s="75" t="s">
        <v>1069</v>
      </c>
      <c r="AF51" s="75">
        <v>0</v>
      </c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</row>
    <row r="52" spans="1:60" ht="12.75" outlineLevel="1">
      <c r="A52" s="65"/>
      <c r="B52" s="66"/>
      <c r="C52" s="76" t="s">
        <v>1266</v>
      </c>
      <c r="D52" s="77"/>
      <c r="E52" s="78">
        <v>9.8688</v>
      </c>
      <c r="F52" s="71"/>
      <c r="G52" s="71"/>
      <c r="H52" s="71"/>
      <c r="I52" s="71"/>
      <c r="J52" s="71"/>
      <c r="K52" s="71"/>
      <c r="L52" s="71"/>
      <c r="M52" s="71"/>
      <c r="N52" s="72"/>
      <c r="O52" s="72"/>
      <c r="P52" s="73"/>
      <c r="Q52" s="73"/>
      <c r="R52" s="73"/>
      <c r="S52" s="73"/>
      <c r="T52" s="74"/>
      <c r="U52" s="73"/>
      <c r="V52" s="75"/>
      <c r="W52" s="75"/>
      <c r="X52" s="75"/>
      <c r="Y52" s="75"/>
      <c r="Z52" s="75"/>
      <c r="AA52" s="75"/>
      <c r="AB52" s="75"/>
      <c r="AC52" s="75"/>
      <c r="AD52" s="75"/>
      <c r="AE52" s="75" t="s">
        <v>1069</v>
      </c>
      <c r="AF52" s="75">
        <v>0</v>
      </c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</row>
    <row r="53" spans="1:60" ht="12.75" outlineLevel="1">
      <c r="A53" s="65"/>
      <c r="B53" s="66"/>
      <c r="C53" s="76" t="s">
        <v>1267</v>
      </c>
      <c r="D53" s="77"/>
      <c r="E53" s="78">
        <v>30.894</v>
      </c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3"/>
      <c r="Q53" s="73"/>
      <c r="R53" s="73"/>
      <c r="S53" s="73"/>
      <c r="T53" s="74"/>
      <c r="U53" s="73"/>
      <c r="V53" s="75"/>
      <c r="W53" s="75"/>
      <c r="X53" s="75"/>
      <c r="Y53" s="75"/>
      <c r="Z53" s="75"/>
      <c r="AA53" s="75"/>
      <c r="AB53" s="75"/>
      <c r="AC53" s="75"/>
      <c r="AD53" s="75"/>
      <c r="AE53" s="75" t="s">
        <v>1069</v>
      </c>
      <c r="AF53" s="75">
        <v>0</v>
      </c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</row>
    <row r="54" spans="1:60" ht="12.75" outlineLevel="1">
      <c r="A54" s="65"/>
      <c r="B54" s="66"/>
      <c r="C54" s="76" t="s">
        <v>1268</v>
      </c>
      <c r="D54" s="77"/>
      <c r="E54" s="78">
        <v>20.75136</v>
      </c>
      <c r="F54" s="71"/>
      <c r="G54" s="71"/>
      <c r="H54" s="71"/>
      <c r="I54" s="71"/>
      <c r="J54" s="71"/>
      <c r="K54" s="71"/>
      <c r="L54" s="71"/>
      <c r="M54" s="71"/>
      <c r="N54" s="72"/>
      <c r="O54" s="72"/>
      <c r="P54" s="73"/>
      <c r="Q54" s="73"/>
      <c r="R54" s="73"/>
      <c r="S54" s="73"/>
      <c r="T54" s="74"/>
      <c r="U54" s="73"/>
      <c r="V54" s="75"/>
      <c r="W54" s="75"/>
      <c r="X54" s="75"/>
      <c r="Y54" s="75"/>
      <c r="Z54" s="75"/>
      <c r="AA54" s="75"/>
      <c r="AB54" s="75"/>
      <c r="AC54" s="75"/>
      <c r="AD54" s="75"/>
      <c r="AE54" s="75" t="s">
        <v>1069</v>
      </c>
      <c r="AF54" s="75">
        <v>0</v>
      </c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</row>
    <row r="55" spans="1:60" ht="12.75" outlineLevel="1">
      <c r="A55" s="65"/>
      <c r="B55" s="66"/>
      <c r="C55" s="76" t="s">
        <v>1269</v>
      </c>
      <c r="D55" s="77"/>
      <c r="E55" s="78">
        <v>7.74</v>
      </c>
      <c r="F55" s="71"/>
      <c r="G55" s="71"/>
      <c r="H55" s="71"/>
      <c r="I55" s="71"/>
      <c r="J55" s="71"/>
      <c r="K55" s="71"/>
      <c r="L55" s="71"/>
      <c r="M55" s="71"/>
      <c r="N55" s="72"/>
      <c r="O55" s="72"/>
      <c r="P55" s="73"/>
      <c r="Q55" s="73"/>
      <c r="R55" s="73"/>
      <c r="S55" s="73"/>
      <c r="T55" s="74"/>
      <c r="U55" s="73"/>
      <c r="V55" s="75"/>
      <c r="W55" s="75"/>
      <c r="X55" s="75"/>
      <c r="Y55" s="75"/>
      <c r="Z55" s="75"/>
      <c r="AA55" s="75"/>
      <c r="AB55" s="75"/>
      <c r="AC55" s="75"/>
      <c r="AD55" s="75"/>
      <c r="AE55" s="75" t="s">
        <v>1069</v>
      </c>
      <c r="AF55" s="75">
        <v>0</v>
      </c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</row>
    <row r="56" spans="1:60" ht="12.75" outlineLevel="1">
      <c r="A56" s="65"/>
      <c r="B56" s="66"/>
      <c r="C56" s="76" t="s">
        <v>1270</v>
      </c>
      <c r="D56" s="77"/>
      <c r="E56" s="78">
        <v>51.30144</v>
      </c>
      <c r="F56" s="71"/>
      <c r="G56" s="71"/>
      <c r="H56" s="71"/>
      <c r="I56" s="71"/>
      <c r="J56" s="71"/>
      <c r="K56" s="71"/>
      <c r="L56" s="71"/>
      <c r="M56" s="71"/>
      <c r="N56" s="72"/>
      <c r="O56" s="72"/>
      <c r="P56" s="73"/>
      <c r="Q56" s="73"/>
      <c r="R56" s="73"/>
      <c r="S56" s="73"/>
      <c r="T56" s="74"/>
      <c r="U56" s="73"/>
      <c r="V56" s="75"/>
      <c r="W56" s="75"/>
      <c r="X56" s="75"/>
      <c r="Y56" s="75"/>
      <c r="Z56" s="75"/>
      <c r="AA56" s="75"/>
      <c r="AB56" s="75"/>
      <c r="AC56" s="75"/>
      <c r="AD56" s="75"/>
      <c r="AE56" s="75" t="s">
        <v>1069</v>
      </c>
      <c r="AF56" s="75">
        <v>0</v>
      </c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</row>
    <row r="57" spans="1:60" ht="12.75" outlineLevel="1">
      <c r="A57" s="65"/>
      <c r="B57" s="66"/>
      <c r="C57" s="76" t="s">
        <v>1271</v>
      </c>
      <c r="D57" s="77"/>
      <c r="E57" s="78">
        <v>4.40832</v>
      </c>
      <c r="F57" s="71"/>
      <c r="G57" s="71"/>
      <c r="H57" s="71"/>
      <c r="I57" s="71"/>
      <c r="J57" s="71"/>
      <c r="K57" s="71"/>
      <c r="L57" s="71"/>
      <c r="M57" s="71"/>
      <c r="N57" s="72"/>
      <c r="O57" s="72"/>
      <c r="P57" s="73"/>
      <c r="Q57" s="73"/>
      <c r="R57" s="73"/>
      <c r="S57" s="73"/>
      <c r="T57" s="74"/>
      <c r="U57" s="73"/>
      <c r="V57" s="75"/>
      <c r="W57" s="75"/>
      <c r="X57" s="75"/>
      <c r="Y57" s="75"/>
      <c r="Z57" s="75"/>
      <c r="AA57" s="75"/>
      <c r="AB57" s="75"/>
      <c r="AC57" s="75"/>
      <c r="AD57" s="75"/>
      <c r="AE57" s="75" t="s">
        <v>1069</v>
      </c>
      <c r="AF57" s="75">
        <v>0</v>
      </c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</row>
    <row r="58" spans="1:60" ht="22.5" outlineLevel="1">
      <c r="A58" s="65"/>
      <c r="B58" s="66"/>
      <c r="C58" s="76" t="s">
        <v>1272</v>
      </c>
      <c r="D58" s="77"/>
      <c r="E58" s="78">
        <v>0.95648</v>
      </c>
      <c r="F58" s="71"/>
      <c r="G58" s="71"/>
      <c r="H58" s="71"/>
      <c r="I58" s="71"/>
      <c r="J58" s="71"/>
      <c r="K58" s="71"/>
      <c r="L58" s="71"/>
      <c r="M58" s="71"/>
      <c r="N58" s="72"/>
      <c r="O58" s="72"/>
      <c r="P58" s="73"/>
      <c r="Q58" s="73"/>
      <c r="R58" s="73"/>
      <c r="S58" s="73"/>
      <c r="T58" s="74"/>
      <c r="U58" s="73"/>
      <c r="V58" s="75"/>
      <c r="W58" s="75"/>
      <c r="X58" s="75"/>
      <c r="Y58" s="75"/>
      <c r="Z58" s="75"/>
      <c r="AA58" s="75"/>
      <c r="AB58" s="75"/>
      <c r="AC58" s="75"/>
      <c r="AD58" s="75"/>
      <c r="AE58" s="75" t="s">
        <v>1069</v>
      </c>
      <c r="AF58" s="75">
        <v>0</v>
      </c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</row>
    <row r="59" spans="1:60" ht="22.5" outlineLevel="1">
      <c r="A59" s="65"/>
      <c r="B59" s="66"/>
      <c r="C59" s="76" t="s">
        <v>1273</v>
      </c>
      <c r="D59" s="77"/>
      <c r="E59" s="78">
        <v>0.6272</v>
      </c>
      <c r="F59" s="71"/>
      <c r="G59" s="71"/>
      <c r="H59" s="71"/>
      <c r="I59" s="71"/>
      <c r="J59" s="71"/>
      <c r="K59" s="71"/>
      <c r="L59" s="71"/>
      <c r="M59" s="71"/>
      <c r="N59" s="72"/>
      <c r="O59" s="72"/>
      <c r="P59" s="73"/>
      <c r="Q59" s="73"/>
      <c r="R59" s="73"/>
      <c r="S59" s="73"/>
      <c r="T59" s="74"/>
      <c r="U59" s="73"/>
      <c r="V59" s="75"/>
      <c r="W59" s="75"/>
      <c r="X59" s="75"/>
      <c r="Y59" s="75"/>
      <c r="Z59" s="75"/>
      <c r="AA59" s="75"/>
      <c r="AB59" s="75"/>
      <c r="AC59" s="75"/>
      <c r="AD59" s="75"/>
      <c r="AE59" s="75" t="s">
        <v>1069</v>
      </c>
      <c r="AF59" s="75">
        <v>0</v>
      </c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</row>
    <row r="60" spans="1:60" ht="12.75" outlineLevel="1">
      <c r="A60" s="65"/>
      <c r="B60" s="66"/>
      <c r="C60" s="76" t="s">
        <v>1274</v>
      </c>
      <c r="D60" s="77"/>
      <c r="E60" s="78">
        <v>45.6768</v>
      </c>
      <c r="F60" s="71"/>
      <c r="G60" s="71"/>
      <c r="H60" s="71"/>
      <c r="I60" s="71"/>
      <c r="J60" s="71"/>
      <c r="K60" s="71"/>
      <c r="L60" s="71"/>
      <c r="M60" s="71"/>
      <c r="N60" s="72"/>
      <c r="O60" s="72"/>
      <c r="P60" s="73"/>
      <c r="Q60" s="73"/>
      <c r="R60" s="73"/>
      <c r="S60" s="73"/>
      <c r="T60" s="74"/>
      <c r="U60" s="73"/>
      <c r="V60" s="75"/>
      <c r="W60" s="75"/>
      <c r="X60" s="75"/>
      <c r="Y60" s="75"/>
      <c r="Z60" s="75"/>
      <c r="AA60" s="75"/>
      <c r="AB60" s="75"/>
      <c r="AC60" s="75"/>
      <c r="AD60" s="75"/>
      <c r="AE60" s="75" t="s">
        <v>1069</v>
      </c>
      <c r="AF60" s="75">
        <v>0</v>
      </c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</row>
    <row r="61" spans="1:60" ht="12.75" outlineLevel="1">
      <c r="A61" s="65"/>
      <c r="B61" s="66"/>
      <c r="C61" s="76" t="s">
        <v>1275</v>
      </c>
      <c r="D61" s="77"/>
      <c r="E61" s="78"/>
      <c r="F61" s="71"/>
      <c r="G61" s="71"/>
      <c r="H61" s="71"/>
      <c r="I61" s="71"/>
      <c r="J61" s="71"/>
      <c r="K61" s="71"/>
      <c r="L61" s="71"/>
      <c r="M61" s="71"/>
      <c r="N61" s="72"/>
      <c r="O61" s="72"/>
      <c r="P61" s="73"/>
      <c r="Q61" s="73"/>
      <c r="R61" s="73"/>
      <c r="S61" s="73"/>
      <c r="T61" s="74"/>
      <c r="U61" s="73"/>
      <c r="V61" s="75"/>
      <c r="W61" s="75"/>
      <c r="X61" s="75"/>
      <c r="Y61" s="75"/>
      <c r="Z61" s="75"/>
      <c r="AA61" s="75"/>
      <c r="AB61" s="75"/>
      <c r="AC61" s="75"/>
      <c r="AD61" s="75"/>
      <c r="AE61" s="75" t="s">
        <v>1069</v>
      </c>
      <c r="AF61" s="75">
        <v>0</v>
      </c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</row>
    <row r="62" spans="1:60" ht="12.75" outlineLevel="1">
      <c r="A62" s="65"/>
      <c r="B62" s="66"/>
      <c r="C62" s="76" t="s">
        <v>1276</v>
      </c>
      <c r="D62" s="77"/>
      <c r="E62" s="78">
        <v>23.5008</v>
      </c>
      <c r="F62" s="71"/>
      <c r="G62" s="71"/>
      <c r="H62" s="71"/>
      <c r="I62" s="71"/>
      <c r="J62" s="71"/>
      <c r="K62" s="71"/>
      <c r="L62" s="71"/>
      <c r="M62" s="71"/>
      <c r="N62" s="72"/>
      <c r="O62" s="72"/>
      <c r="P62" s="73"/>
      <c r="Q62" s="73"/>
      <c r="R62" s="73"/>
      <c r="S62" s="73"/>
      <c r="T62" s="74"/>
      <c r="U62" s="73"/>
      <c r="V62" s="75"/>
      <c r="W62" s="75"/>
      <c r="X62" s="75"/>
      <c r="Y62" s="75"/>
      <c r="Z62" s="75"/>
      <c r="AA62" s="75"/>
      <c r="AB62" s="75"/>
      <c r="AC62" s="75"/>
      <c r="AD62" s="75"/>
      <c r="AE62" s="75" t="s">
        <v>1069</v>
      </c>
      <c r="AF62" s="75">
        <v>0</v>
      </c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</row>
    <row r="63" spans="1:60" ht="12.75" outlineLevel="1">
      <c r="A63" s="65"/>
      <c r="B63" s="66"/>
      <c r="C63" s="76" t="s">
        <v>1277</v>
      </c>
      <c r="D63" s="77"/>
      <c r="E63" s="78">
        <v>4.104</v>
      </c>
      <c r="F63" s="71"/>
      <c r="G63" s="71"/>
      <c r="H63" s="71"/>
      <c r="I63" s="71"/>
      <c r="J63" s="71"/>
      <c r="K63" s="71"/>
      <c r="L63" s="71"/>
      <c r="M63" s="71"/>
      <c r="N63" s="72"/>
      <c r="O63" s="72"/>
      <c r="P63" s="73"/>
      <c r="Q63" s="73"/>
      <c r="R63" s="73"/>
      <c r="S63" s="73"/>
      <c r="T63" s="74"/>
      <c r="U63" s="73"/>
      <c r="V63" s="75"/>
      <c r="W63" s="75"/>
      <c r="X63" s="75"/>
      <c r="Y63" s="75"/>
      <c r="Z63" s="75"/>
      <c r="AA63" s="75"/>
      <c r="AB63" s="75"/>
      <c r="AC63" s="75"/>
      <c r="AD63" s="75"/>
      <c r="AE63" s="75" t="s">
        <v>1069</v>
      </c>
      <c r="AF63" s="75">
        <v>0</v>
      </c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</row>
    <row r="64" spans="1:60" ht="12.75" outlineLevel="1">
      <c r="A64" s="65"/>
      <c r="B64" s="66"/>
      <c r="C64" s="76" t="s">
        <v>1278</v>
      </c>
      <c r="D64" s="77"/>
      <c r="E64" s="78">
        <v>8.8992</v>
      </c>
      <c r="F64" s="71"/>
      <c r="G64" s="71"/>
      <c r="H64" s="71"/>
      <c r="I64" s="71"/>
      <c r="J64" s="71"/>
      <c r="K64" s="71"/>
      <c r="L64" s="71"/>
      <c r="M64" s="71"/>
      <c r="N64" s="72"/>
      <c r="O64" s="72"/>
      <c r="P64" s="73"/>
      <c r="Q64" s="73"/>
      <c r="R64" s="73"/>
      <c r="S64" s="73"/>
      <c r="T64" s="74"/>
      <c r="U64" s="73"/>
      <c r="V64" s="75"/>
      <c r="W64" s="75"/>
      <c r="X64" s="75"/>
      <c r="Y64" s="75"/>
      <c r="Z64" s="75"/>
      <c r="AA64" s="75"/>
      <c r="AB64" s="75"/>
      <c r="AC64" s="75"/>
      <c r="AD64" s="75"/>
      <c r="AE64" s="75" t="s">
        <v>1069</v>
      </c>
      <c r="AF64" s="75">
        <v>0</v>
      </c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</row>
    <row r="65" spans="1:60" ht="12.75" outlineLevel="1">
      <c r="A65" s="65"/>
      <c r="B65" s="66"/>
      <c r="C65" s="76" t="s">
        <v>1279</v>
      </c>
      <c r="D65" s="77"/>
      <c r="E65" s="78">
        <v>0.648</v>
      </c>
      <c r="F65" s="71"/>
      <c r="G65" s="71"/>
      <c r="H65" s="71"/>
      <c r="I65" s="71"/>
      <c r="J65" s="71"/>
      <c r="K65" s="71"/>
      <c r="L65" s="71"/>
      <c r="M65" s="71"/>
      <c r="N65" s="72"/>
      <c r="O65" s="72"/>
      <c r="P65" s="73"/>
      <c r="Q65" s="73"/>
      <c r="R65" s="73"/>
      <c r="S65" s="73"/>
      <c r="T65" s="74"/>
      <c r="U65" s="73"/>
      <c r="V65" s="75"/>
      <c r="W65" s="75"/>
      <c r="X65" s="75"/>
      <c r="Y65" s="75"/>
      <c r="Z65" s="75"/>
      <c r="AA65" s="75"/>
      <c r="AB65" s="75"/>
      <c r="AC65" s="75"/>
      <c r="AD65" s="75"/>
      <c r="AE65" s="75" t="s">
        <v>1069</v>
      </c>
      <c r="AF65" s="75">
        <v>0</v>
      </c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</row>
    <row r="66" spans="1:60" ht="12.75" outlineLevel="1">
      <c r="A66" s="65"/>
      <c r="B66" s="66"/>
      <c r="C66" s="76" t="s">
        <v>1280</v>
      </c>
      <c r="D66" s="77"/>
      <c r="E66" s="78">
        <v>0.648</v>
      </c>
      <c r="F66" s="71"/>
      <c r="G66" s="71"/>
      <c r="H66" s="71"/>
      <c r="I66" s="71"/>
      <c r="J66" s="71"/>
      <c r="K66" s="71"/>
      <c r="L66" s="71"/>
      <c r="M66" s="71"/>
      <c r="N66" s="72"/>
      <c r="O66" s="72"/>
      <c r="P66" s="73"/>
      <c r="Q66" s="73"/>
      <c r="R66" s="73"/>
      <c r="S66" s="73"/>
      <c r="T66" s="74"/>
      <c r="U66" s="73"/>
      <c r="V66" s="75"/>
      <c r="W66" s="75"/>
      <c r="X66" s="75"/>
      <c r="Y66" s="75"/>
      <c r="Z66" s="75"/>
      <c r="AA66" s="75"/>
      <c r="AB66" s="75"/>
      <c r="AC66" s="75"/>
      <c r="AD66" s="75"/>
      <c r="AE66" s="75" t="s">
        <v>1069</v>
      </c>
      <c r="AF66" s="75">
        <v>0</v>
      </c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</row>
    <row r="67" spans="1:60" ht="12.75" outlineLevel="1">
      <c r="A67" s="65"/>
      <c r="B67" s="66"/>
      <c r="C67" s="76" t="s">
        <v>1281</v>
      </c>
      <c r="D67" s="77"/>
      <c r="E67" s="78">
        <v>1.8576</v>
      </c>
      <c r="F67" s="71"/>
      <c r="G67" s="71"/>
      <c r="H67" s="71"/>
      <c r="I67" s="71"/>
      <c r="J67" s="71"/>
      <c r="K67" s="71"/>
      <c r="L67" s="71"/>
      <c r="M67" s="71"/>
      <c r="N67" s="72"/>
      <c r="O67" s="72"/>
      <c r="P67" s="73"/>
      <c r="Q67" s="73"/>
      <c r="R67" s="73"/>
      <c r="S67" s="73"/>
      <c r="T67" s="74"/>
      <c r="U67" s="73"/>
      <c r="V67" s="75"/>
      <c r="W67" s="75"/>
      <c r="X67" s="75"/>
      <c r="Y67" s="75"/>
      <c r="Z67" s="75"/>
      <c r="AA67" s="75"/>
      <c r="AB67" s="75"/>
      <c r="AC67" s="75"/>
      <c r="AD67" s="75"/>
      <c r="AE67" s="75" t="s">
        <v>1069</v>
      </c>
      <c r="AF67" s="75">
        <v>0</v>
      </c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</row>
    <row r="68" spans="1:60" ht="12.75" outlineLevel="1">
      <c r="A68" s="65"/>
      <c r="B68" s="66"/>
      <c r="C68" s="76" t="s">
        <v>1282</v>
      </c>
      <c r="D68" s="77"/>
      <c r="E68" s="78">
        <v>1.6416</v>
      </c>
      <c r="F68" s="71"/>
      <c r="G68" s="71"/>
      <c r="H68" s="71"/>
      <c r="I68" s="71"/>
      <c r="J68" s="71"/>
      <c r="K68" s="71"/>
      <c r="L68" s="71"/>
      <c r="M68" s="71"/>
      <c r="N68" s="72"/>
      <c r="O68" s="72"/>
      <c r="P68" s="73"/>
      <c r="Q68" s="73"/>
      <c r="R68" s="73"/>
      <c r="S68" s="73"/>
      <c r="T68" s="74"/>
      <c r="U68" s="73"/>
      <c r="V68" s="75"/>
      <c r="W68" s="75"/>
      <c r="X68" s="75"/>
      <c r="Y68" s="75"/>
      <c r="Z68" s="75"/>
      <c r="AA68" s="75"/>
      <c r="AB68" s="75"/>
      <c r="AC68" s="75"/>
      <c r="AD68" s="75"/>
      <c r="AE68" s="75" t="s">
        <v>1069</v>
      </c>
      <c r="AF68" s="75">
        <v>0</v>
      </c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</row>
    <row r="69" spans="1:60" ht="12.75" outlineLevel="1">
      <c r="A69" s="65"/>
      <c r="B69" s="66"/>
      <c r="C69" s="76" t="s">
        <v>1283</v>
      </c>
      <c r="D69" s="77"/>
      <c r="E69" s="78">
        <v>1.5984</v>
      </c>
      <c r="F69" s="71"/>
      <c r="G69" s="71"/>
      <c r="H69" s="71"/>
      <c r="I69" s="71"/>
      <c r="J69" s="71"/>
      <c r="K69" s="71"/>
      <c r="L69" s="71"/>
      <c r="M69" s="71"/>
      <c r="N69" s="72"/>
      <c r="O69" s="72"/>
      <c r="P69" s="73"/>
      <c r="Q69" s="73"/>
      <c r="R69" s="73"/>
      <c r="S69" s="73"/>
      <c r="T69" s="74"/>
      <c r="U69" s="73"/>
      <c r="V69" s="75"/>
      <c r="W69" s="75"/>
      <c r="X69" s="75"/>
      <c r="Y69" s="75"/>
      <c r="Z69" s="75"/>
      <c r="AA69" s="75"/>
      <c r="AB69" s="75"/>
      <c r="AC69" s="75"/>
      <c r="AD69" s="75"/>
      <c r="AE69" s="75" t="s">
        <v>1069</v>
      </c>
      <c r="AF69" s="75">
        <v>0</v>
      </c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</row>
    <row r="70" spans="1:60" ht="12.75" outlineLevel="1">
      <c r="A70" s="65"/>
      <c r="B70" s="66"/>
      <c r="C70" s="76" t="s">
        <v>1284</v>
      </c>
      <c r="D70" s="77"/>
      <c r="E70" s="78">
        <v>9.504</v>
      </c>
      <c r="F70" s="71"/>
      <c r="G70" s="71"/>
      <c r="H70" s="71"/>
      <c r="I70" s="71"/>
      <c r="J70" s="71"/>
      <c r="K70" s="71"/>
      <c r="L70" s="71"/>
      <c r="M70" s="71"/>
      <c r="N70" s="72"/>
      <c r="O70" s="72"/>
      <c r="P70" s="73"/>
      <c r="Q70" s="73"/>
      <c r="R70" s="73"/>
      <c r="S70" s="73"/>
      <c r="T70" s="74"/>
      <c r="U70" s="73"/>
      <c r="V70" s="75"/>
      <c r="W70" s="75"/>
      <c r="X70" s="75"/>
      <c r="Y70" s="75"/>
      <c r="Z70" s="75"/>
      <c r="AA70" s="75"/>
      <c r="AB70" s="75"/>
      <c r="AC70" s="75"/>
      <c r="AD70" s="75"/>
      <c r="AE70" s="75" t="s">
        <v>1069</v>
      </c>
      <c r="AF70" s="75">
        <v>0</v>
      </c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</row>
    <row r="71" spans="1:60" ht="12.75" outlineLevel="1">
      <c r="A71" s="65"/>
      <c r="B71" s="66"/>
      <c r="C71" s="76" t="s">
        <v>1285</v>
      </c>
      <c r="D71" s="77"/>
      <c r="E71" s="78">
        <v>14.688</v>
      </c>
      <c r="F71" s="71"/>
      <c r="G71" s="71"/>
      <c r="H71" s="71"/>
      <c r="I71" s="71"/>
      <c r="J71" s="71"/>
      <c r="K71" s="71"/>
      <c r="L71" s="71"/>
      <c r="M71" s="71"/>
      <c r="N71" s="72"/>
      <c r="O71" s="72"/>
      <c r="P71" s="73"/>
      <c r="Q71" s="73"/>
      <c r="R71" s="73"/>
      <c r="S71" s="73"/>
      <c r="T71" s="74"/>
      <c r="U71" s="73"/>
      <c r="V71" s="75"/>
      <c r="W71" s="75"/>
      <c r="X71" s="75"/>
      <c r="Y71" s="75"/>
      <c r="Z71" s="75"/>
      <c r="AA71" s="75"/>
      <c r="AB71" s="75"/>
      <c r="AC71" s="75"/>
      <c r="AD71" s="75"/>
      <c r="AE71" s="75" t="s">
        <v>1069</v>
      </c>
      <c r="AF71" s="75">
        <v>0</v>
      </c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</row>
    <row r="72" spans="1:60" ht="12.75" outlineLevel="1">
      <c r="A72" s="65"/>
      <c r="B72" s="66"/>
      <c r="C72" s="76" t="s">
        <v>1286</v>
      </c>
      <c r="D72" s="77"/>
      <c r="E72" s="78">
        <v>3.8016</v>
      </c>
      <c r="F72" s="71"/>
      <c r="G72" s="71"/>
      <c r="H72" s="71"/>
      <c r="I72" s="71"/>
      <c r="J72" s="71"/>
      <c r="K72" s="71"/>
      <c r="L72" s="71"/>
      <c r="M72" s="71"/>
      <c r="N72" s="72"/>
      <c r="O72" s="72"/>
      <c r="P72" s="73"/>
      <c r="Q72" s="73"/>
      <c r="R72" s="73"/>
      <c r="S72" s="73"/>
      <c r="T72" s="74"/>
      <c r="U72" s="73"/>
      <c r="V72" s="75"/>
      <c r="W72" s="75"/>
      <c r="X72" s="75"/>
      <c r="Y72" s="75"/>
      <c r="Z72" s="75"/>
      <c r="AA72" s="75"/>
      <c r="AB72" s="75"/>
      <c r="AC72" s="75"/>
      <c r="AD72" s="75"/>
      <c r="AE72" s="75" t="s">
        <v>1069</v>
      </c>
      <c r="AF72" s="75">
        <v>0</v>
      </c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</row>
    <row r="73" spans="1:60" ht="12.75" outlineLevel="1">
      <c r="A73" s="65"/>
      <c r="B73" s="66"/>
      <c r="C73" s="76" t="s">
        <v>1287</v>
      </c>
      <c r="D73" s="77"/>
      <c r="E73" s="78">
        <v>2.592</v>
      </c>
      <c r="F73" s="71"/>
      <c r="G73" s="71"/>
      <c r="H73" s="71"/>
      <c r="I73" s="71"/>
      <c r="J73" s="71"/>
      <c r="K73" s="71"/>
      <c r="L73" s="71"/>
      <c r="M73" s="71"/>
      <c r="N73" s="72"/>
      <c r="O73" s="72"/>
      <c r="P73" s="73"/>
      <c r="Q73" s="73"/>
      <c r="R73" s="73"/>
      <c r="S73" s="73"/>
      <c r="T73" s="74"/>
      <c r="U73" s="73"/>
      <c r="V73" s="75"/>
      <c r="W73" s="75"/>
      <c r="X73" s="75"/>
      <c r="Y73" s="75"/>
      <c r="Z73" s="75"/>
      <c r="AA73" s="75"/>
      <c r="AB73" s="75"/>
      <c r="AC73" s="75"/>
      <c r="AD73" s="75"/>
      <c r="AE73" s="75" t="s">
        <v>1069</v>
      </c>
      <c r="AF73" s="75">
        <v>0</v>
      </c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</row>
    <row r="74" spans="1:60" ht="12.75" outlineLevel="1">
      <c r="A74" s="65">
        <v>8</v>
      </c>
      <c r="B74" s="66" t="s">
        <v>1292</v>
      </c>
      <c r="C74" s="67" t="s">
        <v>1293</v>
      </c>
      <c r="D74" s="68" t="s">
        <v>1259</v>
      </c>
      <c r="E74" s="69">
        <v>312.61</v>
      </c>
      <c r="F74" s="70"/>
      <c r="G74" s="71">
        <f>ROUND(E74*F74,2)</f>
        <v>0</v>
      </c>
      <c r="H74" s="70"/>
      <c r="I74" s="71">
        <f>ROUND(E74*H74,2)</f>
        <v>0</v>
      </c>
      <c r="J74" s="70"/>
      <c r="K74" s="71">
        <f>ROUND(E74*J74,2)</f>
        <v>0</v>
      </c>
      <c r="L74" s="71">
        <v>21</v>
      </c>
      <c r="M74" s="71">
        <f>G74*(1+L74/100)</f>
        <v>0</v>
      </c>
      <c r="N74" s="72">
        <v>0</v>
      </c>
      <c r="O74" s="72">
        <f>ROUND(E74*N74,5)</f>
        <v>0</v>
      </c>
      <c r="P74" s="73">
        <v>0</v>
      </c>
      <c r="Q74" s="73">
        <f>ROUND(E74*P74,5)</f>
        <v>0</v>
      </c>
      <c r="R74" s="73"/>
      <c r="S74" s="73"/>
      <c r="T74" s="74">
        <v>0.1483</v>
      </c>
      <c r="U74" s="73">
        <f>ROUND(E74*T74,2)</f>
        <v>46.36</v>
      </c>
      <c r="V74" s="75"/>
      <c r="W74" s="75"/>
      <c r="X74" s="75"/>
      <c r="Y74" s="75"/>
      <c r="Z74" s="75"/>
      <c r="AA74" s="75"/>
      <c r="AB74" s="75"/>
      <c r="AC74" s="75"/>
      <c r="AD74" s="75"/>
      <c r="AE74" s="75" t="s">
        <v>1246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</row>
    <row r="75" spans="1:60" ht="12.75" outlineLevel="1">
      <c r="A75" s="65">
        <v>9</v>
      </c>
      <c r="B75" s="66" t="s">
        <v>1294</v>
      </c>
      <c r="C75" s="67" t="s">
        <v>1295</v>
      </c>
      <c r="D75" s="68" t="s">
        <v>1259</v>
      </c>
      <c r="E75" s="69">
        <v>77.7413</v>
      </c>
      <c r="F75" s="70"/>
      <c r="G75" s="71">
        <f>ROUND(E75*F75,2)</f>
        <v>0</v>
      </c>
      <c r="H75" s="70"/>
      <c r="I75" s="71">
        <f>ROUND(E75*H75,2)</f>
        <v>0</v>
      </c>
      <c r="J75" s="70"/>
      <c r="K75" s="71">
        <f>ROUND(E75*J75,2)</f>
        <v>0</v>
      </c>
      <c r="L75" s="71">
        <v>21</v>
      </c>
      <c r="M75" s="71">
        <f>G75*(1+L75/100)</f>
        <v>0</v>
      </c>
      <c r="N75" s="72">
        <v>0</v>
      </c>
      <c r="O75" s="72">
        <f>ROUND(E75*N75,5)</f>
        <v>0</v>
      </c>
      <c r="P75" s="73">
        <v>0</v>
      </c>
      <c r="Q75" s="73">
        <f>ROUND(E75*P75,5)</f>
        <v>0</v>
      </c>
      <c r="R75" s="73"/>
      <c r="S75" s="73"/>
      <c r="T75" s="74">
        <v>0.53</v>
      </c>
      <c r="U75" s="73">
        <f>ROUND(E75*T75,2)</f>
        <v>41.2</v>
      </c>
      <c r="V75" s="75"/>
      <c r="W75" s="75"/>
      <c r="X75" s="75"/>
      <c r="Y75" s="75"/>
      <c r="Z75" s="75"/>
      <c r="AA75" s="75"/>
      <c r="AB75" s="75"/>
      <c r="AC75" s="75"/>
      <c r="AD75" s="75"/>
      <c r="AE75" s="75" t="s">
        <v>1246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6" spans="1:60" ht="12.75" outlineLevel="1">
      <c r="A76" s="65"/>
      <c r="B76" s="66"/>
      <c r="C76" s="76" t="s">
        <v>1296</v>
      </c>
      <c r="D76" s="77"/>
      <c r="E76" s="78"/>
      <c r="F76" s="71"/>
      <c r="G76" s="71"/>
      <c r="H76" s="71"/>
      <c r="I76" s="71"/>
      <c r="J76" s="71"/>
      <c r="K76" s="71"/>
      <c r="L76" s="71"/>
      <c r="M76" s="71"/>
      <c r="N76" s="72"/>
      <c r="O76" s="72"/>
      <c r="P76" s="73"/>
      <c r="Q76" s="73"/>
      <c r="R76" s="73"/>
      <c r="S76" s="73"/>
      <c r="T76" s="74"/>
      <c r="U76" s="73"/>
      <c r="V76" s="75"/>
      <c r="W76" s="75"/>
      <c r="X76" s="75"/>
      <c r="Y76" s="75"/>
      <c r="Z76" s="75"/>
      <c r="AA76" s="75"/>
      <c r="AB76" s="75"/>
      <c r="AC76" s="75"/>
      <c r="AD76" s="75"/>
      <c r="AE76" s="75" t="s">
        <v>1069</v>
      </c>
      <c r="AF76" s="75">
        <v>0</v>
      </c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7" spans="1:60" ht="12.75" outlineLevel="1">
      <c r="A77" s="65"/>
      <c r="B77" s="66"/>
      <c r="C77" s="76" t="s">
        <v>1264</v>
      </c>
      <c r="D77" s="77"/>
      <c r="E77" s="78"/>
      <c r="F77" s="71"/>
      <c r="G77" s="71"/>
      <c r="H77" s="71"/>
      <c r="I77" s="71"/>
      <c r="J77" s="71"/>
      <c r="K77" s="71"/>
      <c r="L77" s="71"/>
      <c r="M77" s="71"/>
      <c r="N77" s="72"/>
      <c r="O77" s="72"/>
      <c r="P77" s="73"/>
      <c r="Q77" s="73"/>
      <c r="R77" s="73"/>
      <c r="S77" s="73"/>
      <c r="T77" s="74"/>
      <c r="U77" s="73"/>
      <c r="V77" s="75"/>
      <c r="W77" s="75"/>
      <c r="X77" s="75"/>
      <c r="Y77" s="75"/>
      <c r="Z77" s="75"/>
      <c r="AA77" s="75"/>
      <c r="AB77" s="75"/>
      <c r="AC77" s="75"/>
      <c r="AD77" s="75"/>
      <c r="AE77" s="75" t="s">
        <v>1069</v>
      </c>
      <c r="AF77" s="75">
        <v>0</v>
      </c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</row>
    <row r="78" spans="1:60" ht="12.75" outlineLevel="1">
      <c r="A78" s="65"/>
      <c r="B78" s="66"/>
      <c r="C78" s="76" t="s">
        <v>1297</v>
      </c>
      <c r="D78" s="77"/>
      <c r="E78" s="78">
        <v>16.7256</v>
      </c>
      <c r="F78" s="71"/>
      <c r="G78" s="71"/>
      <c r="H78" s="71"/>
      <c r="I78" s="71"/>
      <c r="J78" s="71"/>
      <c r="K78" s="71"/>
      <c r="L78" s="71"/>
      <c r="M78" s="71"/>
      <c r="N78" s="72"/>
      <c r="O78" s="72"/>
      <c r="P78" s="73"/>
      <c r="Q78" s="73"/>
      <c r="R78" s="73"/>
      <c r="S78" s="73"/>
      <c r="T78" s="74"/>
      <c r="U78" s="73"/>
      <c r="V78" s="75"/>
      <c r="W78" s="75"/>
      <c r="X78" s="75"/>
      <c r="Y78" s="75"/>
      <c r="Z78" s="75"/>
      <c r="AA78" s="75"/>
      <c r="AB78" s="75"/>
      <c r="AC78" s="75"/>
      <c r="AD78" s="75"/>
      <c r="AE78" s="75" t="s">
        <v>1069</v>
      </c>
      <c r="AF78" s="75">
        <v>0</v>
      </c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</row>
    <row r="79" spans="1:60" ht="12.75" outlineLevel="1">
      <c r="A79" s="65"/>
      <c r="B79" s="66"/>
      <c r="C79" s="76" t="s">
        <v>1298</v>
      </c>
      <c r="D79" s="77"/>
      <c r="E79" s="78">
        <v>2.056</v>
      </c>
      <c r="F79" s="71"/>
      <c r="G79" s="71"/>
      <c r="H79" s="71"/>
      <c r="I79" s="71"/>
      <c r="J79" s="71"/>
      <c r="K79" s="71"/>
      <c r="L79" s="71"/>
      <c r="M79" s="71"/>
      <c r="N79" s="72"/>
      <c r="O79" s="72"/>
      <c r="P79" s="73"/>
      <c r="Q79" s="73"/>
      <c r="R79" s="73"/>
      <c r="S79" s="73"/>
      <c r="T79" s="74"/>
      <c r="U79" s="73"/>
      <c r="V79" s="75"/>
      <c r="W79" s="75"/>
      <c r="X79" s="75"/>
      <c r="Y79" s="75"/>
      <c r="Z79" s="75"/>
      <c r="AA79" s="75"/>
      <c r="AB79" s="75"/>
      <c r="AC79" s="75"/>
      <c r="AD79" s="75"/>
      <c r="AE79" s="75" t="s">
        <v>1069</v>
      </c>
      <c r="AF79" s="75">
        <v>0</v>
      </c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  <row r="80" spans="1:60" ht="12.75" outlineLevel="1">
      <c r="A80" s="65"/>
      <c r="B80" s="66"/>
      <c r="C80" s="76" t="s">
        <v>1299</v>
      </c>
      <c r="D80" s="77"/>
      <c r="E80" s="78">
        <v>7.7235</v>
      </c>
      <c r="F80" s="71"/>
      <c r="G80" s="71"/>
      <c r="H80" s="71"/>
      <c r="I80" s="71"/>
      <c r="J80" s="71"/>
      <c r="K80" s="71"/>
      <c r="L80" s="71"/>
      <c r="M80" s="71"/>
      <c r="N80" s="72"/>
      <c r="O80" s="72"/>
      <c r="P80" s="73"/>
      <c r="Q80" s="73"/>
      <c r="R80" s="73"/>
      <c r="S80" s="73"/>
      <c r="T80" s="74"/>
      <c r="U80" s="73"/>
      <c r="V80" s="75"/>
      <c r="W80" s="75"/>
      <c r="X80" s="75"/>
      <c r="Y80" s="75"/>
      <c r="Z80" s="75"/>
      <c r="AA80" s="75"/>
      <c r="AB80" s="75"/>
      <c r="AC80" s="75"/>
      <c r="AD80" s="75"/>
      <c r="AE80" s="75" t="s">
        <v>1069</v>
      </c>
      <c r="AF80" s="75">
        <v>0</v>
      </c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  <row r="81" spans="1:60" ht="12.75" outlineLevel="1">
      <c r="A81" s="65"/>
      <c r="B81" s="66"/>
      <c r="C81" s="76" t="s">
        <v>1300</v>
      </c>
      <c r="D81" s="77"/>
      <c r="E81" s="78">
        <v>5.18784</v>
      </c>
      <c r="F81" s="71"/>
      <c r="G81" s="71"/>
      <c r="H81" s="71"/>
      <c r="I81" s="71"/>
      <c r="J81" s="71"/>
      <c r="K81" s="71"/>
      <c r="L81" s="71"/>
      <c r="M81" s="71"/>
      <c r="N81" s="72"/>
      <c r="O81" s="72"/>
      <c r="P81" s="73"/>
      <c r="Q81" s="73"/>
      <c r="R81" s="73"/>
      <c r="S81" s="73"/>
      <c r="T81" s="74"/>
      <c r="U81" s="73"/>
      <c r="V81" s="75"/>
      <c r="W81" s="75"/>
      <c r="X81" s="75"/>
      <c r="Y81" s="75"/>
      <c r="Z81" s="75"/>
      <c r="AA81" s="75"/>
      <c r="AB81" s="75"/>
      <c r="AC81" s="75"/>
      <c r="AD81" s="75"/>
      <c r="AE81" s="75" t="s">
        <v>1069</v>
      </c>
      <c r="AF81" s="75">
        <v>0</v>
      </c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  <row r="82" spans="1:60" ht="12.75" outlineLevel="1">
      <c r="A82" s="65"/>
      <c r="B82" s="66"/>
      <c r="C82" s="76" t="s">
        <v>1301</v>
      </c>
      <c r="D82" s="77"/>
      <c r="E82" s="78">
        <v>1.935</v>
      </c>
      <c r="F82" s="71"/>
      <c r="G82" s="71"/>
      <c r="H82" s="71"/>
      <c r="I82" s="71"/>
      <c r="J82" s="71"/>
      <c r="K82" s="71"/>
      <c r="L82" s="71"/>
      <c r="M82" s="71"/>
      <c r="N82" s="72"/>
      <c r="O82" s="72"/>
      <c r="P82" s="73"/>
      <c r="Q82" s="73"/>
      <c r="R82" s="73"/>
      <c r="S82" s="73"/>
      <c r="T82" s="74"/>
      <c r="U82" s="73"/>
      <c r="V82" s="75"/>
      <c r="W82" s="75"/>
      <c r="X82" s="75"/>
      <c r="Y82" s="75"/>
      <c r="Z82" s="75"/>
      <c r="AA82" s="75"/>
      <c r="AB82" s="75"/>
      <c r="AC82" s="75"/>
      <c r="AD82" s="75"/>
      <c r="AE82" s="75" t="s">
        <v>1069</v>
      </c>
      <c r="AF82" s="75">
        <v>0</v>
      </c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</row>
    <row r="83" spans="1:60" ht="12.75" outlineLevel="1">
      <c r="A83" s="65"/>
      <c r="B83" s="66"/>
      <c r="C83" s="76" t="s">
        <v>1302</v>
      </c>
      <c r="D83" s="77"/>
      <c r="E83" s="78">
        <v>12.82536</v>
      </c>
      <c r="F83" s="71"/>
      <c r="G83" s="71"/>
      <c r="H83" s="71"/>
      <c r="I83" s="71"/>
      <c r="J83" s="71"/>
      <c r="K83" s="71"/>
      <c r="L83" s="71"/>
      <c r="M83" s="71"/>
      <c r="N83" s="72"/>
      <c r="O83" s="72"/>
      <c r="P83" s="73"/>
      <c r="Q83" s="73"/>
      <c r="R83" s="73"/>
      <c r="S83" s="73"/>
      <c r="T83" s="74"/>
      <c r="U83" s="73"/>
      <c r="V83" s="75"/>
      <c r="W83" s="75"/>
      <c r="X83" s="75"/>
      <c r="Y83" s="75"/>
      <c r="Z83" s="75"/>
      <c r="AA83" s="75"/>
      <c r="AB83" s="75"/>
      <c r="AC83" s="75"/>
      <c r="AD83" s="75"/>
      <c r="AE83" s="75" t="s">
        <v>1069</v>
      </c>
      <c r="AF83" s="75">
        <v>0</v>
      </c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</row>
    <row r="84" spans="1:60" ht="12.75" outlineLevel="1">
      <c r="A84" s="65"/>
      <c r="B84" s="66"/>
      <c r="C84" s="76" t="s">
        <v>1303</v>
      </c>
      <c r="D84" s="77"/>
      <c r="E84" s="78">
        <v>1.10208</v>
      </c>
      <c r="F84" s="71"/>
      <c r="G84" s="71"/>
      <c r="H84" s="71"/>
      <c r="I84" s="71"/>
      <c r="J84" s="71"/>
      <c r="K84" s="71"/>
      <c r="L84" s="71"/>
      <c r="M84" s="71"/>
      <c r="N84" s="72"/>
      <c r="O84" s="72"/>
      <c r="P84" s="73"/>
      <c r="Q84" s="73"/>
      <c r="R84" s="73"/>
      <c r="S84" s="73"/>
      <c r="T84" s="74"/>
      <c r="U84" s="73"/>
      <c r="V84" s="75"/>
      <c r="W84" s="75"/>
      <c r="X84" s="75"/>
      <c r="Y84" s="75"/>
      <c r="Z84" s="75"/>
      <c r="AA84" s="75"/>
      <c r="AB84" s="75"/>
      <c r="AC84" s="75"/>
      <c r="AD84" s="75"/>
      <c r="AE84" s="75" t="s">
        <v>1069</v>
      </c>
      <c r="AF84" s="75">
        <v>0</v>
      </c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</row>
    <row r="85" spans="1:60" ht="22.5" outlineLevel="1">
      <c r="A85" s="65"/>
      <c r="B85" s="66"/>
      <c r="C85" s="76" t="s">
        <v>1304</v>
      </c>
      <c r="D85" s="77"/>
      <c r="E85" s="78">
        <v>0.23912</v>
      </c>
      <c r="F85" s="71"/>
      <c r="G85" s="71"/>
      <c r="H85" s="71"/>
      <c r="I85" s="71"/>
      <c r="J85" s="71"/>
      <c r="K85" s="71"/>
      <c r="L85" s="71"/>
      <c r="M85" s="71"/>
      <c r="N85" s="72"/>
      <c r="O85" s="72"/>
      <c r="P85" s="73"/>
      <c r="Q85" s="73"/>
      <c r="R85" s="73"/>
      <c r="S85" s="73"/>
      <c r="T85" s="74"/>
      <c r="U85" s="73"/>
      <c r="V85" s="75"/>
      <c r="W85" s="75"/>
      <c r="X85" s="75"/>
      <c r="Y85" s="75"/>
      <c r="Z85" s="75"/>
      <c r="AA85" s="75"/>
      <c r="AB85" s="75"/>
      <c r="AC85" s="75"/>
      <c r="AD85" s="75"/>
      <c r="AE85" s="75" t="s">
        <v>1069</v>
      </c>
      <c r="AF85" s="75">
        <v>0</v>
      </c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60" ht="22.5" outlineLevel="1">
      <c r="A86" s="65"/>
      <c r="B86" s="66"/>
      <c r="C86" s="76" t="s">
        <v>1305</v>
      </c>
      <c r="D86" s="77"/>
      <c r="E86" s="78">
        <v>0.1568</v>
      </c>
      <c r="F86" s="71"/>
      <c r="G86" s="71"/>
      <c r="H86" s="71"/>
      <c r="I86" s="71"/>
      <c r="J86" s="71"/>
      <c r="K86" s="71"/>
      <c r="L86" s="71"/>
      <c r="M86" s="71"/>
      <c r="N86" s="72"/>
      <c r="O86" s="72"/>
      <c r="P86" s="73"/>
      <c r="Q86" s="73"/>
      <c r="R86" s="73"/>
      <c r="S86" s="73"/>
      <c r="T86" s="74"/>
      <c r="U86" s="73"/>
      <c r="V86" s="75"/>
      <c r="W86" s="75"/>
      <c r="X86" s="75"/>
      <c r="Y86" s="75"/>
      <c r="Z86" s="75"/>
      <c r="AA86" s="75"/>
      <c r="AB86" s="75"/>
      <c r="AC86" s="75"/>
      <c r="AD86" s="75"/>
      <c r="AE86" s="75" t="s">
        <v>1069</v>
      </c>
      <c r="AF86" s="75">
        <v>0</v>
      </c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  <row r="87" spans="1:60" ht="12.75" outlineLevel="1">
      <c r="A87" s="65"/>
      <c r="B87" s="66"/>
      <c r="C87" s="76" t="s">
        <v>1306</v>
      </c>
      <c r="D87" s="77"/>
      <c r="E87" s="78">
        <v>11.4192</v>
      </c>
      <c r="F87" s="71"/>
      <c r="G87" s="71"/>
      <c r="H87" s="71"/>
      <c r="I87" s="71"/>
      <c r="J87" s="71"/>
      <c r="K87" s="71"/>
      <c r="L87" s="71"/>
      <c r="M87" s="71"/>
      <c r="N87" s="72"/>
      <c r="O87" s="72"/>
      <c r="P87" s="73"/>
      <c r="Q87" s="73"/>
      <c r="R87" s="73"/>
      <c r="S87" s="73"/>
      <c r="T87" s="74"/>
      <c r="U87" s="73"/>
      <c r="V87" s="75"/>
      <c r="W87" s="75"/>
      <c r="X87" s="75"/>
      <c r="Y87" s="75"/>
      <c r="Z87" s="75"/>
      <c r="AA87" s="75"/>
      <c r="AB87" s="75"/>
      <c r="AC87" s="75"/>
      <c r="AD87" s="75"/>
      <c r="AE87" s="75" t="s">
        <v>1069</v>
      </c>
      <c r="AF87" s="75">
        <v>0</v>
      </c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</row>
    <row r="88" spans="1:60" ht="12.75" outlineLevel="1">
      <c r="A88" s="65"/>
      <c r="B88" s="66"/>
      <c r="C88" s="76" t="s">
        <v>1275</v>
      </c>
      <c r="D88" s="77"/>
      <c r="E88" s="78"/>
      <c r="F88" s="71"/>
      <c r="G88" s="71"/>
      <c r="H88" s="71"/>
      <c r="I88" s="71"/>
      <c r="J88" s="71"/>
      <c r="K88" s="71"/>
      <c r="L88" s="71"/>
      <c r="M88" s="71"/>
      <c r="N88" s="72"/>
      <c r="O88" s="72"/>
      <c r="P88" s="73"/>
      <c r="Q88" s="73"/>
      <c r="R88" s="73"/>
      <c r="S88" s="73"/>
      <c r="T88" s="74"/>
      <c r="U88" s="73"/>
      <c r="V88" s="75"/>
      <c r="W88" s="75"/>
      <c r="X88" s="75"/>
      <c r="Y88" s="75"/>
      <c r="Z88" s="75"/>
      <c r="AA88" s="75"/>
      <c r="AB88" s="75"/>
      <c r="AC88" s="75"/>
      <c r="AD88" s="75"/>
      <c r="AE88" s="75" t="s">
        <v>1069</v>
      </c>
      <c r="AF88" s="75">
        <v>0</v>
      </c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</row>
    <row r="89" spans="1:60" ht="12.75" outlineLevel="1">
      <c r="A89" s="65"/>
      <c r="B89" s="66"/>
      <c r="C89" s="76" t="s">
        <v>1307</v>
      </c>
      <c r="D89" s="77"/>
      <c r="E89" s="78">
        <v>5.8752</v>
      </c>
      <c r="F89" s="71"/>
      <c r="G89" s="71"/>
      <c r="H89" s="71"/>
      <c r="I89" s="71"/>
      <c r="J89" s="71"/>
      <c r="K89" s="71"/>
      <c r="L89" s="71"/>
      <c r="M89" s="71"/>
      <c r="N89" s="72"/>
      <c r="O89" s="72"/>
      <c r="P89" s="73"/>
      <c r="Q89" s="73"/>
      <c r="R89" s="73"/>
      <c r="S89" s="73"/>
      <c r="T89" s="74"/>
      <c r="U89" s="73"/>
      <c r="V89" s="75"/>
      <c r="W89" s="75"/>
      <c r="X89" s="75"/>
      <c r="Y89" s="75"/>
      <c r="Z89" s="75"/>
      <c r="AA89" s="75"/>
      <c r="AB89" s="75"/>
      <c r="AC89" s="75"/>
      <c r="AD89" s="75"/>
      <c r="AE89" s="75" t="s">
        <v>1069</v>
      </c>
      <c r="AF89" s="75">
        <v>0</v>
      </c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60" ht="12.75" outlineLevel="1">
      <c r="A90" s="65"/>
      <c r="B90" s="66"/>
      <c r="C90" s="76" t="s">
        <v>1308</v>
      </c>
      <c r="D90" s="77"/>
      <c r="E90" s="78">
        <v>1.026</v>
      </c>
      <c r="F90" s="71"/>
      <c r="G90" s="71"/>
      <c r="H90" s="71"/>
      <c r="I90" s="71"/>
      <c r="J90" s="71"/>
      <c r="K90" s="71"/>
      <c r="L90" s="71"/>
      <c r="M90" s="71"/>
      <c r="N90" s="72"/>
      <c r="O90" s="72"/>
      <c r="P90" s="73"/>
      <c r="Q90" s="73"/>
      <c r="R90" s="73"/>
      <c r="S90" s="73"/>
      <c r="T90" s="74"/>
      <c r="U90" s="73"/>
      <c r="V90" s="75"/>
      <c r="W90" s="75"/>
      <c r="X90" s="75"/>
      <c r="Y90" s="75"/>
      <c r="Z90" s="75"/>
      <c r="AA90" s="75"/>
      <c r="AB90" s="75"/>
      <c r="AC90" s="75"/>
      <c r="AD90" s="75"/>
      <c r="AE90" s="75" t="s">
        <v>1069</v>
      </c>
      <c r="AF90" s="75">
        <v>0</v>
      </c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60" ht="12.75" outlineLevel="1">
      <c r="A91" s="65"/>
      <c r="B91" s="66"/>
      <c r="C91" s="76" t="s">
        <v>1309</v>
      </c>
      <c r="D91" s="77"/>
      <c r="E91" s="78">
        <v>2.2248</v>
      </c>
      <c r="F91" s="71"/>
      <c r="G91" s="71"/>
      <c r="H91" s="71"/>
      <c r="I91" s="71"/>
      <c r="J91" s="71"/>
      <c r="K91" s="71"/>
      <c r="L91" s="71"/>
      <c r="M91" s="71"/>
      <c r="N91" s="72"/>
      <c r="O91" s="72"/>
      <c r="P91" s="73"/>
      <c r="Q91" s="73"/>
      <c r="R91" s="73"/>
      <c r="S91" s="73"/>
      <c r="T91" s="74"/>
      <c r="U91" s="73"/>
      <c r="V91" s="75"/>
      <c r="W91" s="75"/>
      <c r="X91" s="75"/>
      <c r="Y91" s="75"/>
      <c r="Z91" s="75"/>
      <c r="AA91" s="75"/>
      <c r="AB91" s="75"/>
      <c r="AC91" s="75"/>
      <c r="AD91" s="75"/>
      <c r="AE91" s="75" t="s">
        <v>1069</v>
      </c>
      <c r="AF91" s="75">
        <v>0</v>
      </c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1:60" ht="12.75" outlineLevel="1">
      <c r="A92" s="65"/>
      <c r="B92" s="66"/>
      <c r="C92" s="76" t="s">
        <v>1310</v>
      </c>
      <c r="D92" s="77"/>
      <c r="E92" s="78">
        <v>0.162</v>
      </c>
      <c r="F92" s="71"/>
      <c r="G92" s="71"/>
      <c r="H92" s="71"/>
      <c r="I92" s="71"/>
      <c r="J92" s="71"/>
      <c r="K92" s="71"/>
      <c r="L92" s="71"/>
      <c r="M92" s="71"/>
      <c r="N92" s="72"/>
      <c r="O92" s="72"/>
      <c r="P92" s="73"/>
      <c r="Q92" s="73"/>
      <c r="R92" s="73"/>
      <c r="S92" s="73"/>
      <c r="T92" s="74"/>
      <c r="U92" s="73"/>
      <c r="V92" s="75"/>
      <c r="W92" s="75"/>
      <c r="X92" s="75"/>
      <c r="Y92" s="75"/>
      <c r="Z92" s="75"/>
      <c r="AA92" s="75"/>
      <c r="AB92" s="75"/>
      <c r="AC92" s="75"/>
      <c r="AD92" s="75"/>
      <c r="AE92" s="75" t="s">
        <v>1069</v>
      </c>
      <c r="AF92" s="75">
        <v>0</v>
      </c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60" ht="12.75" outlineLevel="1">
      <c r="A93" s="65"/>
      <c r="B93" s="66"/>
      <c r="C93" s="76" t="s">
        <v>1311</v>
      </c>
      <c r="D93" s="77"/>
      <c r="E93" s="78">
        <v>0.162</v>
      </c>
      <c r="F93" s="71"/>
      <c r="G93" s="71"/>
      <c r="H93" s="71"/>
      <c r="I93" s="71"/>
      <c r="J93" s="71"/>
      <c r="K93" s="71"/>
      <c r="L93" s="71"/>
      <c r="M93" s="71"/>
      <c r="N93" s="72"/>
      <c r="O93" s="72"/>
      <c r="P93" s="73"/>
      <c r="Q93" s="73"/>
      <c r="R93" s="73"/>
      <c r="S93" s="73"/>
      <c r="T93" s="74"/>
      <c r="U93" s="73"/>
      <c r="V93" s="75"/>
      <c r="W93" s="75"/>
      <c r="X93" s="75"/>
      <c r="Y93" s="75"/>
      <c r="Z93" s="75"/>
      <c r="AA93" s="75"/>
      <c r="AB93" s="75"/>
      <c r="AC93" s="75"/>
      <c r="AD93" s="75"/>
      <c r="AE93" s="75" t="s">
        <v>1069</v>
      </c>
      <c r="AF93" s="75">
        <v>0</v>
      </c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60" ht="12.75" outlineLevel="1">
      <c r="A94" s="65"/>
      <c r="B94" s="66"/>
      <c r="C94" s="76" t="s">
        <v>1312</v>
      </c>
      <c r="D94" s="77"/>
      <c r="E94" s="78">
        <v>0.4644</v>
      </c>
      <c r="F94" s="71"/>
      <c r="G94" s="71"/>
      <c r="H94" s="71"/>
      <c r="I94" s="71"/>
      <c r="J94" s="71"/>
      <c r="K94" s="71"/>
      <c r="L94" s="71"/>
      <c r="M94" s="71"/>
      <c r="N94" s="72"/>
      <c r="O94" s="72"/>
      <c r="P94" s="73"/>
      <c r="Q94" s="73"/>
      <c r="R94" s="73"/>
      <c r="S94" s="73"/>
      <c r="T94" s="74"/>
      <c r="U94" s="73"/>
      <c r="V94" s="75"/>
      <c r="W94" s="75"/>
      <c r="X94" s="75"/>
      <c r="Y94" s="75"/>
      <c r="Z94" s="75"/>
      <c r="AA94" s="75"/>
      <c r="AB94" s="75"/>
      <c r="AC94" s="75"/>
      <c r="AD94" s="75"/>
      <c r="AE94" s="75" t="s">
        <v>1069</v>
      </c>
      <c r="AF94" s="75">
        <v>0</v>
      </c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60" ht="12.75" outlineLevel="1">
      <c r="A95" s="65"/>
      <c r="B95" s="66"/>
      <c r="C95" s="76" t="s">
        <v>1313</v>
      </c>
      <c r="D95" s="77"/>
      <c r="E95" s="78">
        <v>0.4104</v>
      </c>
      <c r="F95" s="71"/>
      <c r="G95" s="71"/>
      <c r="H95" s="71"/>
      <c r="I95" s="71"/>
      <c r="J95" s="71"/>
      <c r="K95" s="71"/>
      <c r="L95" s="71"/>
      <c r="M95" s="71"/>
      <c r="N95" s="72"/>
      <c r="O95" s="72"/>
      <c r="P95" s="73"/>
      <c r="Q95" s="73"/>
      <c r="R95" s="73"/>
      <c r="S95" s="73"/>
      <c r="T95" s="74"/>
      <c r="U95" s="73"/>
      <c r="V95" s="75"/>
      <c r="W95" s="75"/>
      <c r="X95" s="75"/>
      <c r="Y95" s="75"/>
      <c r="Z95" s="75"/>
      <c r="AA95" s="75"/>
      <c r="AB95" s="75"/>
      <c r="AC95" s="75"/>
      <c r="AD95" s="75"/>
      <c r="AE95" s="75" t="s">
        <v>1069</v>
      </c>
      <c r="AF95" s="75">
        <v>0</v>
      </c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60" ht="12.75" outlineLevel="1">
      <c r="A96" s="65"/>
      <c r="B96" s="66"/>
      <c r="C96" s="76" t="s">
        <v>1314</v>
      </c>
      <c r="D96" s="77"/>
      <c r="E96" s="78">
        <v>0.3996</v>
      </c>
      <c r="F96" s="71"/>
      <c r="G96" s="71"/>
      <c r="H96" s="71"/>
      <c r="I96" s="71"/>
      <c r="J96" s="71"/>
      <c r="K96" s="71"/>
      <c r="L96" s="71"/>
      <c r="M96" s="71"/>
      <c r="N96" s="72"/>
      <c r="O96" s="72"/>
      <c r="P96" s="73"/>
      <c r="Q96" s="73"/>
      <c r="R96" s="73"/>
      <c r="S96" s="73"/>
      <c r="T96" s="74"/>
      <c r="U96" s="73"/>
      <c r="V96" s="75"/>
      <c r="W96" s="75"/>
      <c r="X96" s="75"/>
      <c r="Y96" s="75"/>
      <c r="Z96" s="75"/>
      <c r="AA96" s="75"/>
      <c r="AB96" s="75"/>
      <c r="AC96" s="75"/>
      <c r="AD96" s="75"/>
      <c r="AE96" s="75" t="s">
        <v>1069</v>
      </c>
      <c r="AF96" s="75">
        <v>0</v>
      </c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60" ht="12.75" outlineLevel="1">
      <c r="A97" s="65"/>
      <c r="B97" s="66"/>
      <c r="C97" s="76" t="s">
        <v>1315</v>
      </c>
      <c r="D97" s="77"/>
      <c r="E97" s="78">
        <v>2.376</v>
      </c>
      <c r="F97" s="71"/>
      <c r="G97" s="71"/>
      <c r="H97" s="71"/>
      <c r="I97" s="71"/>
      <c r="J97" s="71"/>
      <c r="K97" s="71"/>
      <c r="L97" s="71"/>
      <c r="M97" s="71"/>
      <c r="N97" s="72"/>
      <c r="O97" s="72"/>
      <c r="P97" s="73"/>
      <c r="Q97" s="73"/>
      <c r="R97" s="73"/>
      <c r="S97" s="73"/>
      <c r="T97" s="74"/>
      <c r="U97" s="73"/>
      <c r="V97" s="75"/>
      <c r="W97" s="75"/>
      <c r="X97" s="75"/>
      <c r="Y97" s="75"/>
      <c r="Z97" s="75"/>
      <c r="AA97" s="75"/>
      <c r="AB97" s="75"/>
      <c r="AC97" s="75"/>
      <c r="AD97" s="75"/>
      <c r="AE97" s="75" t="s">
        <v>1069</v>
      </c>
      <c r="AF97" s="75">
        <v>0</v>
      </c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</row>
    <row r="98" spans="1:60" ht="12.75" outlineLevel="1">
      <c r="A98" s="65"/>
      <c r="B98" s="66"/>
      <c r="C98" s="76" t="s">
        <v>1316</v>
      </c>
      <c r="D98" s="77"/>
      <c r="E98" s="78">
        <v>3.672</v>
      </c>
      <c r="F98" s="71"/>
      <c r="G98" s="71"/>
      <c r="H98" s="71"/>
      <c r="I98" s="71"/>
      <c r="J98" s="71"/>
      <c r="K98" s="71"/>
      <c r="L98" s="71"/>
      <c r="M98" s="71"/>
      <c r="N98" s="72"/>
      <c r="O98" s="72"/>
      <c r="P98" s="73"/>
      <c r="Q98" s="73"/>
      <c r="R98" s="73"/>
      <c r="S98" s="73"/>
      <c r="T98" s="74"/>
      <c r="U98" s="73"/>
      <c r="V98" s="75"/>
      <c r="W98" s="75"/>
      <c r="X98" s="75"/>
      <c r="Y98" s="75"/>
      <c r="Z98" s="75"/>
      <c r="AA98" s="75"/>
      <c r="AB98" s="75"/>
      <c r="AC98" s="75"/>
      <c r="AD98" s="75"/>
      <c r="AE98" s="75" t="s">
        <v>1069</v>
      </c>
      <c r="AF98" s="75">
        <v>0</v>
      </c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99" spans="1:60" ht="12.75" outlineLevel="1">
      <c r="A99" s="65"/>
      <c r="B99" s="66"/>
      <c r="C99" s="76" t="s">
        <v>1317</v>
      </c>
      <c r="D99" s="77"/>
      <c r="E99" s="78">
        <v>0.9504</v>
      </c>
      <c r="F99" s="71"/>
      <c r="G99" s="71"/>
      <c r="H99" s="71"/>
      <c r="I99" s="71"/>
      <c r="J99" s="71"/>
      <c r="K99" s="71"/>
      <c r="L99" s="71"/>
      <c r="M99" s="71"/>
      <c r="N99" s="72"/>
      <c r="O99" s="72"/>
      <c r="P99" s="73"/>
      <c r="Q99" s="73"/>
      <c r="R99" s="73"/>
      <c r="S99" s="73"/>
      <c r="T99" s="74"/>
      <c r="U99" s="73"/>
      <c r="V99" s="75"/>
      <c r="W99" s="75"/>
      <c r="X99" s="75"/>
      <c r="Y99" s="75"/>
      <c r="Z99" s="75"/>
      <c r="AA99" s="75"/>
      <c r="AB99" s="75"/>
      <c r="AC99" s="75"/>
      <c r="AD99" s="75"/>
      <c r="AE99" s="75" t="s">
        <v>1069</v>
      </c>
      <c r="AF99" s="75">
        <v>0</v>
      </c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</row>
    <row r="100" spans="1:60" ht="12.75" outlineLevel="1">
      <c r="A100" s="65"/>
      <c r="B100" s="66"/>
      <c r="C100" s="76" t="s">
        <v>1318</v>
      </c>
      <c r="D100" s="77"/>
      <c r="E100" s="78">
        <v>0.648</v>
      </c>
      <c r="F100" s="71"/>
      <c r="G100" s="71"/>
      <c r="H100" s="71"/>
      <c r="I100" s="71"/>
      <c r="J100" s="71"/>
      <c r="K100" s="71"/>
      <c r="L100" s="71"/>
      <c r="M100" s="71"/>
      <c r="N100" s="72"/>
      <c r="O100" s="72"/>
      <c r="P100" s="73"/>
      <c r="Q100" s="73"/>
      <c r="R100" s="73"/>
      <c r="S100" s="73"/>
      <c r="T100" s="74"/>
      <c r="U100" s="73"/>
      <c r="V100" s="75"/>
      <c r="W100" s="75"/>
      <c r="X100" s="75"/>
      <c r="Y100" s="75"/>
      <c r="Z100" s="75"/>
      <c r="AA100" s="75"/>
      <c r="AB100" s="75"/>
      <c r="AC100" s="75"/>
      <c r="AD100" s="75"/>
      <c r="AE100" s="75" t="s">
        <v>1069</v>
      </c>
      <c r="AF100" s="75">
        <v>0</v>
      </c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1" spans="1:60" ht="12.75" outlineLevel="1">
      <c r="A101" s="65">
        <v>10</v>
      </c>
      <c r="B101" s="66" t="s">
        <v>1319</v>
      </c>
      <c r="C101" s="67" t="s">
        <v>1320</v>
      </c>
      <c r="D101" s="68" t="s">
        <v>1259</v>
      </c>
      <c r="E101" s="69">
        <v>77.7413</v>
      </c>
      <c r="F101" s="70"/>
      <c r="G101" s="71">
        <f>ROUND(E101*F101,2)</f>
        <v>0</v>
      </c>
      <c r="H101" s="70"/>
      <c r="I101" s="71">
        <f>ROUND(E101*H101,2)</f>
        <v>0</v>
      </c>
      <c r="J101" s="70"/>
      <c r="K101" s="71">
        <f>ROUND(E101*J101,2)</f>
        <v>0</v>
      </c>
      <c r="L101" s="71">
        <v>21</v>
      </c>
      <c r="M101" s="71">
        <f>G101*(1+L101/100)</f>
        <v>0</v>
      </c>
      <c r="N101" s="72">
        <v>0</v>
      </c>
      <c r="O101" s="72">
        <f>ROUND(E101*N101,5)</f>
        <v>0</v>
      </c>
      <c r="P101" s="73">
        <v>0</v>
      </c>
      <c r="Q101" s="73">
        <f>ROUND(E101*P101,5)</f>
        <v>0</v>
      </c>
      <c r="R101" s="73"/>
      <c r="S101" s="73"/>
      <c r="T101" s="74">
        <v>0.25</v>
      </c>
      <c r="U101" s="73">
        <f>ROUND(E101*T101,2)</f>
        <v>19.44</v>
      </c>
      <c r="V101" s="75"/>
      <c r="W101" s="75"/>
      <c r="X101" s="75"/>
      <c r="Y101" s="75"/>
      <c r="Z101" s="75"/>
      <c r="AA101" s="75"/>
      <c r="AB101" s="75"/>
      <c r="AC101" s="75"/>
      <c r="AD101" s="75"/>
      <c r="AE101" s="75" t="s">
        <v>1246</v>
      </c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</row>
    <row r="102" spans="1:60" ht="12.75" outlineLevel="1">
      <c r="A102" s="65"/>
      <c r="B102" s="66"/>
      <c r="C102" s="76" t="s">
        <v>1296</v>
      </c>
      <c r="D102" s="77"/>
      <c r="E102" s="78"/>
      <c r="F102" s="71"/>
      <c r="G102" s="71"/>
      <c r="H102" s="71"/>
      <c r="I102" s="71"/>
      <c r="J102" s="71"/>
      <c r="K102" s="71"/>
      <c r="L102" s="71"/>
      <c r="M102" s="71"/>
      <c r="N102" s="72"/>
      <c r="O102" s="72"/>
      <c r="P102" s="73"/>
      <c r="Q102" s="73"/>
      <c r="R102" s="73"/>
      <c r="S102" s="73"/>
      <c r="T102" s="74"/>
      <c r="U102" s="73"/>
      <c r="V102" s="75"/>
      <c r="W102" s="75"/>
      <c r="X102" s="75"/>
      <c r="Y102" s="75"/>
      <c r="Z102" s="75"/>
      <c r="AA102" s="75"/>
      <c r="AB102" s="75"/>
      <c r="AC102" s="75"/>
      <c r="AD102" s="75"/>
      <c r="AE102" s="75" t="s">
        <v>1069</v>
      </c>
      <c r="AF102" s="75">
        <v>0</v>
      </c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60" ht="12.75" outlineLevel="1">
      <c r="A103" s="65"/>
      <c r="B103" s="66"/>
      <c r="C103" s="76" t="s">
        <v>1264</v>
      </c>
      <c r="D103" s="77"/>
      <c r="E103" s="78"/>
      <c r="F103" s="71"/>
      <c r="G103" s="71"/>
      <c r="H103" s="71"/>
      <c r="I103" s="71"/>
      <c r="J103" s="71"/>
      <c r="K103" s="71"/>
      <c r="L103" s="71"/>
      <c r="M103" s="71"/>
      <c r="N103" s="72"/>
      <c r="O103" s="72"/>
      <c r="P103" s="73"/>
      <c r="Q103" s="73"/>
      <c r="R103" s="73"/>
      <c r="S103" s="73"/>
      <c r="T103" s="74"/>
      <c r="U103" s="73"/>
      <c r="V103" s="75"/>
      <c r="W103" s="75"/>
      <c r="X103" s="75"/>
      <c r="Y103" s="75"/>
      <c r="Z103" s="75"/>
      <c r="AA103" s="75"/>
      <c r="AB103" s="75"/>
      <c r="AC103" s="75"/>
      <c r="AD103" s="75"/>
      <c r="AE103" s="75" t="s">
        <v>1069</v>
      </c>
      <c r="AF103" s="75">
        <v>0</v>
      </c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</row>
    <row r="104" spans="1:60" ht="12.75" outlineLevel="1">
      <c r="A104" s="65"/>
      <c r="B104" s="66"/>
      <c r="C104" s="76" t="s">
        <v>1297</v>
      </c>
      <c r="D104" s="77"/>
      <c r="E104" s="78">
        <v>16.7256</v>
      </c>
      <c r="F104" s="71"/>
      <c r="G104" s="71"/>
      <c r="H104" s="71"/>
      <c r="I104" s="71"/>
      <c r="J104" s="71"/>
      <c r="K104" s="71"/>
      <c r="L104" s="71"/>
      <c r="M104" s="71"/>
      <c r="N104" s="72"/>
      <c r="O104" s="72"/>
      <c r="P104" s="73"/>
      <c r="Q104" s="73"/>
      <c r="R104" s="73"/>
      <c r="S104" s="73"/>
      <c r="T104" s="74"/>
      <c r="U104" s="73"/>
      <c r="V104" s="75"/>
      <c r="W104" s="75"/>
      <c r="X104" s="75"/>
      <c r="Y104" s="75"/>
      <c r="Z104" s="75"/>
      <c r="AA104" s="75"/>
      <c r="AB104" s="75"/>
      <c r="AC104" s="75"/>
      <c r="AD104" s="75"/>
      <c r="AE104" s="75" t="s">
        <v>1069</v>
      </c>
      <c r="AF104" s="75">
        <v>0</v>
      </c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60" ht="12.75" outlineLevel="1">
      <c r="A105" s="65"/>
      <c r="B105" s="66"/>
      <c r="C105" s="76" t="s">
        <v>1298</v>
      </c>
      <c r="D105" s="77"/>
      <c r="E105" s="78">
        <v>2.056</v>
      </c>
      <c r="F105" s="71"/>
      <c r="G105" s="71"/>
      <c r="H105" s="71"/>
      <c r="I105" s="71"/>
      <c r="J105" s="71"/>
      <c r="K105" s="71"/>
      <c r="L105" s="71"/>
      <c r="M105" s="71"/>
      <c r="N105" s="72"/>
      <c r="O105" s="72"/>
      <c r="P105" s="73"/>
      <c r="Q105" s="73"/>
      <c r="R105" s="73"/>
      <c r="S105" s="73"/>
      <c r="T105" s="74"/>
      <c r="U105" s="73"/>
      <c r="V105" s="75"/>
      <c r="W105" s="75"/>
      <c r="X105" s="75"/>
      <c r="Y105" s="75"/>
      <c r="Z105" s="75"/>
      <c r="AA105" s="75"/>
      <c r="AB105" s="75"/>
      <c r="AC105" s="75"/>
      <c r="AD105" s="75"/>
      <c r="AE105" s="75" t="s">
        <v>1069</v>
      </c>
      <c r="AF105" s="75">
        <v>0</v>
      </c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</row>
    <row r="106" spans="1:60" ht="12.75" outlineLevel="1">
      <c r="A106" s="65"/>
      <c r="B106" s="66"/>
      <c r="C106" s="76" t="s">
        <v>1299</v>
      </c>
      <c r="D106" s="77"/>
      <c r="E106" s="78">
        <v>7.7235</v>
      </c>
      <c r="F106" s="71"/>
      <c r="G106" s="71"/>
      <c r="H106" s="71"/>
      <c r="I106" s="71"/>
      <c r="J106" s="71"/>
      <c r="K106" s="71"/>
      <c r="L106" s="71"/>
      <c r="M106" s="71"/>
      <c r="N106" s="72"/>
      <c r="O106" s="72"/>
      <c r="P106" s="73"/>
      <c r="Q106" s="73"/>
      <c r="R106" s="73"/>
      <c r="S106" s="73"/>
      <c r="T106" s="74"/>
      <c r="U106" s="73"/>
      <c r="V106" s="75"/>
      <c r="W106" s="75"/>
      <c r="X106" s="75"/>
      <c r="Y106" s="75"/>
      <c r="Z106" s="75"/>
      <c r="AA106" s="75"/>
      <c r="AB106" s="75"/>
      <c r="AC106" s="75"/>
      <c r="AD106" s="75"/>
      <c r="AE106" s="75" t="s">
        <v>1069</v>
      </c>
      <c r="AF106" s="75">
        <v>0</v>
      </c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</row>
    <row r="107" spans="1:60" ht="12.75" outlineLevel="1">
      <c r="A107" s="65"/>
      <c r="B107" s="66"/>
      <c r="C107" s="76" t="s">
        <v>1300</v>
      </c>
      <c r="D107" s="77"/>
      <c r="E107" s="78">
        <v>5.18784</v>
      </c>
      <c r="F107" s="71"/>
      <c r="G107" s="71"/>
      <c r="H107" s="71"/>
      <c r="I107" s="71"/>
      <c r="J107" s="71"/>
      <c r="K107" s="71"/>
      <c r="L107" s="71"/>
      <c r="M107" s="71"/>
      <c r="N107" s="72"/>
      <c r="O107" s="72"/>
      <c r="P107" s="73"/>
      <c r="Q107" s="73"/>
      <c r="R107" s="73"/>
      <c r="S107" s="73"/>
      <c r="T107" s="74"/>
      <c r="U107" s="73"/>
      <c r="V107" s="75"/>
      <c r="W107" s="75"/>
      <c r="X107" s="75"/>
      <c r="Y107" s="75"/>
      <c r="Z107" s="75"/>
      <c r="AA107" s="75"/>
      <c r="AB107" s="75"/>
      <c r="AC107" s="75"/>
      <c r="AD107" s="75"/>
      <c r="AE107" s="75" t="s">
        <v>1069</v>
      </c>
      <c r="AF107" s="75">
        <v>0</v>
      </c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</row>
    <row r="108" spans="1:60" ht="12.75" outlineLevel="1">
      <c r="A108" s="65"/>
      <c r="B108" s="66"/>
      <c r="C108" s="76" t="s">
        <v>1301</v>
      </c>
      <c r="D108" s="77"/>
      <c r="E108" s="78">
        <v>1.935</v>
      </c>
      <c r="F108" s="71"/>
      <c r="G108" s="71"/>
      <c r="H108" s="71"/>
      <c r="I108" s="71"/>
      <c r="J108" s="71"/>
      <c r="K108" s="71"/>
      <c r="L108" s="71"/>
      <c r="M108" s="71"/>
      <c r="N108" s="72"/>
      <c r="O108" s="72"/>
      <c r="P108" s="73"/>
      <c r="Q108" s="73"/>
      <c r="R108" s="73"/>
      <c r="S108" s="73"/>
      <c r="T108" s="74"/>
      <c r="U108" s="73"/>
      <c r="V108" s="75"/>
      <c r="W108" s="75"/>
      <c r="X108" s="75"/>
      <c r="Y108" s="75"/>
      <c r="Z108" s="75"/>
      <c r="AA108" s="75"/>
      <c r="AB108" s="75"/>
      <c r="AC108" s="75"/>
      <c r="AD108" s="75"/>
      <c r="AE108" s="75" t="s">
        <v>1069</v>
      </c>
      <c r="AF108" s="75">
        <v>0</v>
      </c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60" ht="12.75" outlineLevel="1">
      <c r="A109" s="65"/>
      <c r="B109" s="66"/>
      <c r="C109" s="76" t="s">
        <v>1302</v>
      </c>
      <c r="D109" s="77"/>
      <c r="E109" s="78">
        <v>12.82536</v>
      </c>
      <c r="F109" s="71"/>
      <c r="G109" s="71"/>
      <c r="H109" s="71"/>
      <c r="I109" s="71"/>
      <c r="J109" s="71"/>
      <c r="K109" s="71"/>
      <c r="L109" s="71"/>
      <c r="M109" s="71"/>
      <c r="N109" s="72"/>
      <c r="O109" s="72"/>
      <c r="P109" s="73"/>
      <c r="Q109" s="73"/>
      <c r="R109" s="73"/>
      <c r="S109" s="73"/>
      <c r="T109" s="74"/>
      <c r="U109" s="73"/>
      <c r="V109" s="75"/>
      <c r="W109" s="75"/>
      <c r="X109" s="75"/>
      <c r="Y109" s="75"/>
      <c r="Z109" s="75"/>
      <c r="AA109" s="75"/>
      <c r="AB109" s="75"/>
      <c r="AC109" s="75"/>
      <c r="AD109" s="75"/>
      <c r="AE109" s="75" t="s">
        <v>1069</v>
      </c>
      <c r="AF109" s="75">
        <v>0</v>
      </c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  <row r="110" spans="1:60" ht="12.75" outlineLevel="1">
      <c r="A110" s="65"/>
      <c r="B110" s="66"/>
      <c r="C110" s="76" t="s">
        <v>1303</v>
      </c>
      <c r="D110" s="77"/>
      <c r="E110" s="78">
        <v>1.10208</v>
      </c>
      <c r="F110" s="71"/>
      <c r="G110" s="71"/>
      <c r="H110" s="71"/>
      <c r="I110" s="71"/>
      <c r="J110" s="71"/>
      <c r="K110" s="71"/>
      <c r="L110" s="71"/>
      <c r="M110" s="71"/>
      <c r="N110" s="72"/>
      <c r="O110" s="72"/>
      <c r="P110" s="73"/>
      <c r="Q110" s="73"/>
      <c r="R110" s="73"/>
      <c r="S110" s="73"/>
      <c r="T110" s="74"/>
      <c r="U110" s="73"/>
      <c r="V110" s="75"/>
      <c r="W110" s="75"/>
      <c r="X110" s="75"/>
      <c r="Y110" s="75"/>
      <c r="Z110" s="75"/>
      <c r="AA110" s="75"/>
      <c r="AB110" s="75"/>
      <c r="AC110" s="75"/>
      <c r="AD110" s="75"/>
      <c r="AE110" s="75" t="s">
        <v>1069</v>
      </c>
      <c r="AF110" s="75">
        <v>0</v>
      </c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60" ht="22.5" outlineLevel="1">
      <c r="A111" s="65"/>
      <c r="B111" s="66"/>
      <c r="C111" s="76" t="s">
        <v>1304</v>
      </c>
      <c r="D111" s="77"/>
      <c r="E111" s="78">
        <v>0.23912</v>
      </c>
      <c r="F111" s="71"/>
      <c r="G111" s="71"/>
      <c r="H111" s="71"/>
      <c r="I111" s="71"/>
      <c r="J111" s="71"/>
      <c r="K111" s="71"/>
      <c r="L111" s="71"/>
      <c r="M111" s="71"/>
      <c r="N111" s="72"/>
      <c r="O111" s="72"/>
      <c r="P111" s="73"/>
      <c r="Q111" s="73"/>
      <c r="R111" s="73"/>
      <c r="S111" s="73"/>
      <c r="T111" s="74"/>
      <c r="U111" s="73"/>
      <c r="V111" s="75"/>
      <c r="W111" s="75"/>
      <c r="X111" s="75"/>
      <c r="Y111" s="75"/>
      <c r="Z111" s="75"/>
      <c r="AA111" s="75"/>
      <c r="AB111" s="75"/>
      <c r="AC111" s="75"/>
      <c r="AD111" s="75"/>
      <c r="AE111" s="75" t="s">
        <v>1069</v>
      </c>
      <c r="AF111" s="75">
        <v>0</v>
      </c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</row>
    <row r="112" spans="1:60" ht="22.5" outlineLevel="1">
      <c r="A112" s="65"/>
      <c r="B112" s="66"/>
      <c r="C112" s="76" t="s">
        <v>1305</v>
      </c>
      <c r="D112" s="77"/>
      <c r="E112" s="78">
        <v>0.1568</v>
      </c>
      <c r="F112" s="71"/>
      <c r="G112" s="71"/>
      <c r="H112" s="71"/>
      <c r="I112" s="71"/>
      <c r="J112" s="71"/>
      <c r="K112" s="71"/>
      <c r="L112" s="71"/>
      <c r="M112" s="71"/>
      <c r="N112" s="72"/>
      <c r="O112" s="72"/>
      <c r="P112" s="73"/>
      <c r="Q112" s="73"/>
      <c r="R112" s="73"/>
      <c r="S112" s="73"/>
      <c r="T112" s="74"/>
      <c r="U112" s="73"/>
      <c r="V112" s="75"/>
      <c r="W112" s="75"/>
      <c r="X112" s="75"/>
      <c r="Y112" s="75"/>
      <c r="Z112" s="75"/>
      <c r="AA112" s="75"/>
      <c r="AB112" s="75"/>
      <c r="AC112" s="75"/>
      <c r="AD112" s="75"/>
      <c r="AE112" s="75" t="s">
        <v>1069</v>
      </c>
      <c r="AF112" s="75">
        <v>0</v>
      </c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3" spans="1:60" ht="12.75" outlineLevel="1">
      <c r="A113" s="65"/>
      <c r="B113" s="66"/>
      <c r="C113" s="76" t="s">
        <v>1306</v>
      </c>
      <c r="D113" s="77"/>
      <c r="E113" s="78">
        <v>11.4192</v>
      </c>
      <c r="F113" s="71"/>
      <c r="G113" s="71"/>
      <c r="H113" s="71"/>
      <c r="I113" s="71"/>
      <c r="J113" s="71"/>
      <c r="K113" s="71"/>
      <c r="L113" s="71"/>
      <c r="M113" s="71"/>
      <c r="N113" s="72"/>
      <c r="O113" s="72"/>
      <c r="P113" s="73"/>
      <c r="Q113" s="73"/>
      <c r="R113" s="73"/>
      <c r="S113" s="73"/>
      <c r="T113" s="74"/>
      <c r="U113" s="73"/>
      <c r="V113" s="75"/>
      <c r="W113" s="75"/>
      <c r="X113" s="75"/>
      <c r="Y113" s="75"/>
      <c r="Z113" s="75"/>
      <c r="AA113" s="75"/>
      <c r="AB113" s="75"/>
      <c r="AC113" s="75"/>
      <c r="AD113" s="75"/>
      <c r="AE113" s="75" t="s">
        <v>1069</v>
      </c>
      <c r="AF113" s="75">
        <v>0</v>
      </c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</row>
    <row r="114" spans="1:60" ht="12.75" outlineLevel="1">
      <c r="A114" s="65"/>
      <c r="B114" s="66"/>
      <c r="C114" s="76" t="s">
        <v>1275</v>
      </c>
      <c r="D114" s="77"/>
      <c r="E114" s="78"/>
      <c r="F114" s="71"/>
      <c r="G114" s="71"/>
      <c r="H114" s="71"/>
      <c r="I114" s="71"/>
      <c r="J114" s="71"/>
      <c r="K114" s="71"/>
      <c r="L114" s="71"/>
      <c r="M114" s="71"/>
      <c r="N114" s="72"/>
      <c r="O114" s="72"/>
      <c r="P114" s="73"/>
      <c r="Q114" s="73"/>
      <c r="R114" s="73"/>
      <c r="S114" s="73"/>
      <c r="T114" s="74"/>
      <c r="U114" s="73"/>
      <c r="V114" s="75"/>
      <c r="W114" s="75"/>
      <c r="X114" s="75"/>
      <c r="Y114" s="75"/>
      <c r="Z114" s="75"/>
      <c r="AA114" s="75"/>
      <c r="AB114" s="75"/>
      <c r="AC114" s="75"/>
      <c r="AD114" s="75"/>
      <c r="AE114" s="75" t="s">
        <v>1069</v>
      </c>
      <c r="AF114" s="75">
        <v>0</v>
      </c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60" ht="12.75" outlineLevel="1">
      <c r="A115" s="65"/>
      <c r="B115" s="66"/>
      <c r="C115" s="76" t="s">
        <v>1307</v>
      </c>
      <c r="D115" s="77"/>
      <c r="E115" s="78">
        <v>5.8752</v>
      </c>
      <c r="F115" s="71"/>
      <c r="G115" s="71"/>
      <c r="H115" s="71"/>
      <c r="I115" s="71"/>
      <c r="J115" s="71"/>
      <c r="K115" s="71"/>
      <c r="L115" s="71"/>
      <c r="M115" s="71"/>
      <c r="N115" s="72"/>
      <c r="O115" s="72"/>
      <c r="P115" s="73"/>
      <c r="Q115" s="73"/>
      <c r="R115" s="73"/>
      <c r="S115" s="73"/>
      <c r="T115" s="74"/>
      <c r="U115" s="73"/>
      <c r="V115" s="75"/>
      <c r="W115" s="75"/>
      <c r="X115" s="75"/>
      <c r="Y115" s="75"/>
      <c r="Z115" s="75"/>
      <c r="AA115" s="75"/>
      <c r="AB115" s="75"/>
      <c r="AC115" s="75"/>
      <c r="AD115" s="75"/>
      <c r="AE115" s="75" t="s">
        <v>1069</v>
      </c>
      <c r="AF115" s="75">
        <v>0</v>
      </c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</row>
    <row r="116" spans="1:60" ht="12.75" outlineLevel="1">
      <c r="A116" s="65"/>
      <c r="B116" s="66"/>
      <c r="C116" s="76" t="s">
        <v>1308</v>
      </c>
      <c r="D116" s="77"/>
      <c r="E116" s="78">
        <v>1.026</v>
      </c>
      <c r="F116" s="71"/>
      <c r="G116" s="71"/>
      <c r="H116" s="71"/>
      <c r="I116" s="71"/>
      <c r="J116" s="71"/>
      <c r="K116" s="71"/>
      <c r="L116" s="71"/>
      <c r="M116" s="71"/>
      <c r="N116" s="72"/>
      <c r="O116" s="72"/>
      <c r="P116" s="73"/>
      <c r="Q116" s="73"/>
      <c r="R116" s="73"/>
      <c r="S116" s="73"/>
      <c r="T116" s="74"/>
      <c r="U116" s="73"/>
      <c r="V116" s="75"/>
      <c r="W116" s="75"/>
      <c r="X116" s="75"/>
      <c r="Y116" s="75"/>
      <c r="Z116" s="75"/>
      <c r="AA116" s="75"/>
      <c r="AB116" s="75"/>
      <c r="AC116" s="75"/>
      <c r="AD116" s="75"/>
      <c r="AE116" s="75" t="s">
        <v>1069</v>
      </c>
      <c r="AF116" s="75">
        <v>0</v>
      </c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7" spans="1:60" ht="12.75" outlineLevel="1">
      <c r="A117" s="65"/>
      <c r="B117" s="66"/>
      <c r="C117" s="76" t="s">
        <v>1309</v>
      </c>
      <c r="D117" s="77"/>
      <c r="E117" s="78">
        <v>2.2248</v>
      </c>
      <c r="F117" s="71"/>
      <c r="G117" s="71"/>
      <c r="H117" s="71"/>
      <c r="I117" s="71"/>
      <c r="J117" s="71"/>
      <c r="K117" s="71"/>
      <c r="L117" s="71"/>
      <c r="M117" s="71"/>
      <c r="N117" s="72"/>
      <c r="O117" s="72"/>
      <c r="P117" s="73"/>
      <c r="Q117" s="73"/>
      <c r="R117" s="73"/>
      <c r="S117" s="73"/>
      <c r="T117" s="74"/>
      <c r="U117" s="73"/>
      <c r="V117" s="75"/>
      <c r="W117" s="75"/>
      <c r="X117" s="75"/>
      <c r="Y117" s="75"/>
      <c r="Z117" s="75"/>
      <c r="AA117" s="75"/>
      <c r="AB117" s="75"/>
      <c r="AC117" s="75"/>
      <c r="AD117" s="75"/>
      <c r="AE117" s="75" t="s">
        <v>1069</v>
      </c>
      <c r="AF117" s="75">
        <v>0</v>
      </c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</row>
    <row r="118" spans="1:60" ht="12.75" outlineLevel="1">
      <c r="A118" s="65"/>
      <c r="B118" s="66"/>
      <c r="C118" s="76" t="s">
        <v>1310</v>
      </c>
      <c r="D118" s="77"/>
      <c r="E118" s="78">
        <v>0.162</v>
      </c>
      <c r="F118" s="71"/>
      <c r="G118" s="71"/>
      <c r="H118" s="71"/>
      <c r="I118" s="71"/>
      <c r="J118" s="71"/>
      <c r="K118" s="71"/>
      <c r="L118" s="71"/>
      <c r="M118" s="71"/>
      <c r="N118" s="72"/>
      <c r="O118" s="72"/>
      <c r="P118" s="73"/>
      <c r="Q118" s="73"/>
      <c r="R118" s="73"/>
      <c r="S118" s="73"/>
      <c r="T118" s="74"/>
      <c r="U118" s="73"/>
      <c r="V118" s="75"/>
      <c r="W118" s="75"/>
      <c r="X118" s="75"/>
      <c r="Y118" s="75"/>
      <c r="Z118" s="75"/>
      <c r="AA118" s="75"/>
      <c r="AB118" s="75"/>
      <c r="AC118" s="75"/>
      <c r="AD118" s="75"/>
      <c r="AE118" s="75" t="s">
        <v>1069</v>
      </c>
      <c r="AF118" s="75">
        <v>0</v>
      </c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60" ht="12.75" outlineLevel="1">
      <c r="A119" s="65"/>
      <c r="B119" s="66"/>
      <c r="C119" s="76" t="s">
        <v>1311</v>
      </c>
      <c r="D119" s="77"/>
      <c r="E119" s="78">
        <v>0.162</v>
      </c>
      <c r="F119" s="71"/>
      <c r="G119" s="71"/>
      <c r="H119" s="71"/>
      <c r="I119" s="71"/>
      <c r="J119" s="71"/>
      <c r="K119" s="71"/>
      <c r="L119" s="71"/>
      <c r="M119" s="71"/>
      <c r="N119" s="72"/>
      <c r="O119" s="72"/>
      <c r="P119" s="73"/>
      <c r="Q119" s="73"/>
      <c r="R119" s="73"/>
      <c r="S119" s="73"/>
      <c r="T119" s="74"/>
      <c r="U119" s="73"/>
      <c r="V119" s="75"/>
      <c r="W119" s="75"/>
      <c r="X119" s="75"/>
      <c r="Y119" s="75"/>
      <c r="Z119" s="75"/>
      <c r="AA119" s="75"/>
      <c r="AB119" s="75"/>
      <c r="AC119" s="75"/>
      <c r="AD119" s="75"/>
      <c r="AE119" s="75" t="s">
        <v>1069</v>
      </c>
      <c r="AF119" s="75">
        <v>0</v>
      </c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</row>
    <row r="120" spans="1:60" ht="12.75" outlineLevel="1">
      <c r="A120" s="65"/>
      <c r="B120" s="66"/>
      <c r="C120" s="76" t="s">
        <v>1312</v>
      </c>
      <c r="D120" s="77"/>
      <c r="E120" s="78">
        <v>0.4644</v>
      </c>
      <c r="F120" s="71"/>
      <c r="G120" s="71"/>
      <c r="H120" s="71"/>
      <c r="I120" s="71"/>
      <c r="J120" s="71"/>
      <c r="K120" s="71"/>
      <c r="L120" s="71"/>
      <c r="M120" s="71"/>
      <c r="N120" s="72"/>
      <c r="O120" s="72"/>
      <c r="P120" s="73"/>
      <c r="Q120" s="73"/>
      <c r="R120" s="73"/>
      <c r="S120" s="73"/>
      <c r="T120" s="74"/>
      <c r="U120" s="73"/>
      <c r="V120" s="75"/>
      <c r="W120" s="75"/>
      <c r="X120" s="75"/>
      <c r="Y120" s="75"/>
      <c r="Z120" s="75"/>
      <c r="AA120" s="75"/>
      <c r="AB120" s="75"/>
      <c r="AC120" s="75"/>
      <c r="AD120" s="75"/>
      <c r="AE120" s="75" t="s">
        <v>1069</v>
      </c>
      <c r="AF120" s="75">
        <v>0</v>
      </c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1" spans="1:60" ht="12.75" outlineLevel="1">
      <c r="A121" s="65"/>
      <c r="B121" s="66"/>
      <c r="C121" s="76" t="s">
        <v>1313</v>
      </c>
      <c r="D121" s="77"/>
      <c r="E121" s="78">
        <v>0.4104</v>
      </c>
      <c r="F121" s="71"/>
      <c r="G121" s="71"/>
      <c r="H121" s="71"/>
      <c r="I121" s="71"/>
      <c r="J121" s="71"/>
      <c r="K121" s="71"/>
      <c r="L121" s="71"/>
      <c r="M121" s="71"/>
      <c r="N121" s="72"/>
      <c r="O121" s="72"/>
      <c r="P121" s="73"/>
      <c r="Q121" s="73"/>
      <c r="R121" s="73"/>
      <c r="S121" s="73"/>
      <c r="T121" s="74"/>
      <c r="U121" s="73"/>
      <c r="V121" s="75"/>
      <c r="W121" s="75"/>
      <c r="X121" s="75"/>
      <c r="Y121" s="75"/>
      <c r="Z121" s="75"/>
      <c r="AA121" s="75"/>
      <c r="AB121" s="75"/>
      <c r="AC121" s="75"/>
      <c r="AD121" s="75"/>
      <c r="AE121" s="75" t="s">
        <v>1069</v>
      </c>
      <c r="AF121" s="75">
        <v>0</v>
      </c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</row>
    <row r="122" spans="1:60" ht="12.75" outlineLevel="1">
      <c r="A122" s="65"/>
      <c r="B122" s="66"/>
      <c r="C122" s="76" t="s">
        <v>1314</v>
      </c>
      <c r="D122" s="77"/>
      <c r="E122" s="78">
        <v>0.3996</v>
      </c>
      <c r="F122" s="71"/>
      <c r="G122" s="71"/>
      <c r="H122" s="71"/>
      <c r="I122" s="71"/>
      <c r="J122" s="71"/>
      <c r="K122" s="71"/>
      <c r="L122" s="71"/>
      <c r="M122" s="71"/>
      <c r="N122" s="72"/>
      <c r="O122" s="72"/>
      <c r="P122" s="73"/>
      <c r="Q122" s="73"/>
      <c r="R122" s="73"/>
      <c r="S122" s="73"/>
      <c r="T122" s="74"/>
      <c r="U122" s="73"/>
      <c r="V122" s="75"/>
      <c r="W122" s="75"/>
      <c r="X122" s="75"/>
      <c r="Y122" s="75"/>
      <c r="Z122" s="75"/>
      <c r="AA122" s="75"/>
      <c r="AB122" s="75"/>
      <c r="AC122" s="75"/>
      <c r="AD122" s="75"/>
      <c r="AE122" s="75" t="s">
        <v>1069</v>
      </c>
      <c r="AF122" s="75">
        <v>0</v>
      </c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</row>
    <row r="123" spans="1:60" ht="12.75" outlineLevel="1">
      <c r="A123" s="65"/>
      <c r="B123" s="66"/>
      <c r="C123" s="76" t="s">
        <v>1315</v>
      </c>
      <c r="D123" s="77"/>
      <c r="E123" s="78">
        <v>2.376</v>
      </c>
      <c r="F123" s="71"/>
      <c r="G123" s="71"/>
      <c r="H123" s="71"/>
      <c r="I123" s="71"/>
      <c r="J123" s="71"/>
      <c r="K123" s="71"/>
      <c r="L123" s="71"/>
      <c r="M123" s="71"/>
      <c r="N123" s="72"/>
      <c r="O123" s="72"/>
      <c r="P123" s="73"/>
      <c r="Q123" s="73"/>
      <c r="R123" s="73"/>
      <c r="S123" s="73"/>
      <c r="T123" s="74"/>
      <c r="U123" s="73"/>
      <c r="V123" s="75"/>
      <c r="W123" s="75"/>
      <c r="X123" s="75"/>
      <c r="Y123" s="75"/>
      <c r="Z123" s="75"/>
      <c r="AA123" s="75"/>
      <c r="AB123" s="75"/>
      <c r="AC123" s="75"/>
      <c r="AD123" s="75"/>
      <c r="AE123" s="75" t="s">
        <v>1069</v>
      </c>
      <c r="AF123" s="75">
        <v>0</v>
      </c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</row>
    <row r="124" spans="1:60" ht="12.75" outlineLevel="1">
      <c r="A124" s="65"/>
      <c r="B124" s="66"/>
      <c r="C124" s="76" t="s">
        <v>1316</v>
      </c>
      <c r="D124" s="77"/>
      <c r="E124" s="78">
        <v>3.672</v>
      </c>
      <c r="F124" s="71"/>
      <c r="G124" s="71"/>
      <c r="H124" s="71"/>
      <c r="I124" s="71"/>
      <c r="J124" s="71"/>
      <c r="K124" s="71"/>
      <c r="L124" s="71"/>
      <c r="M124" s="71"/>
      <c r="N124" s="72"/>
      <c r="O124" s="72"/>
      <c r="P124" s="73"/>
      <c r="Q124" s="73"/>
      <c r="R124" s="73"/>
      <c r="S124" s="73"/>
      <c r="T124" s="74"/>
      <c r="U124" s="73"/>
      <c r="V124" s="75"/>
      <c r="W124" s="75"/>
      <c r="X124" s="75"/>
      <c r="Y124" s="75"/>
      <c r="Z124" s="75"/>
      <c r="AA124" s="75"/>
      <c r="AB124" s="75"/>
      <c r="AC124" s="75"/>
      <c r="AD124" s="75"/>
      <c r="AE124" s="75" t="s">
        <v>1069</v>
      </c>
      <c r="AF124" s="75">
        <v>0</v>
      </c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  <row r="125" spans="1:60" ht="12.75" outlineLevel="1">
      <c r="A125" s="65"/>
      <c r="B125" s="66"/>
      <c r="C125" s="76" t="s">
        <v>1317</v>
      </c>
      <c r="D125" s="77"/>
      <c r="E125" s="78">
        <v>0.9504</v>
      </c>
      <c r="F125" s="71"/>
      <c r="G125" s="71"/>
      <c r="H125" s="71"/>
      <c r="I125" s="71"/>
      <c r="J125" s="71"/>
      <c r="K125" s="71"/>
      <c r="L125" s="71"/>
      <c r="M125" s="71"/>
      <c r="N125" s="72"/>
      <c r="O125" s="72"/>
      <c r="P125" s="73"/>
      <c r="Q125" s="73"/>
      <c r="R125" s="73"/>
      <c r="S125" s="73"/>
      <c r="T125" s="74"/>
      <c r="U125" s="73"/>
      <c r="V125" s="75"/>
      <c r="W125" s="75"/>
      <c r="X125" s="75"/>
      <c r="Y125" s="75"/>
      <c r="Z125" s="75"/>
      <c r="AA125" s="75"/>
      <c r="AB125" s="75"/>
      <c r="AC125" s="75"/>
      <c r="AD125" s="75"/>
      <c r="AE125" s="75" t="s">
        <v>1069</v>
      </c>
      <c r="AF125" s="75">
        <v>0</v>
      </c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</row>
    <row r="126" spans="1:60" ht="12.75" outlineLevel="1">
      <c r="A126" s="65"/>
      <c r="B126" s="66"/>
      <c r="C126" s="76" t="s">
        <v>1318</v>
      </c>
      <c r="D126" s="77"/>
      <c r="E126" s="78">
        <v>0.648</v>
      </c>
      <c r="F126" s="71"/>
      <c r="G126" s="71"/>
      <c r="H126" s="71"/>
      <c r="I126" s="71"/>
      <c r="J126" s="71"/>
      <c r="K126" s="71"/>
      <c r="L126" s="71"/>
      <c r="M126" s="71"/>
      <c r="N126" s="72"/>
      <c r="O126" s="72"/>
      <c r="P126" s="73"/>
      <c r="Q126" s="73"/>
      <c r="R126" s="73"/>
      <c r="S126" s="73"/>
      <c r="T126" s="74"/>
      <c r="U126" s="73"/>
      <c r="V126" s="75"/>
      <c r="W126" s="75"/>
      <c r="X126" s="75"/>
      <c r="Y126" s="75"/>
      <c r="Z126" s="75"/>
      <c r="AA126" s="75"/>
      <c r="AB126" s="75"/>
      <c r="AC126" s="75"/>
      <c r="AD126" s="75"/>
      <c r="AE126" s="75" t="s">
        <v>1069</v>
      </c>
      <c r="AF126" s="75">
        <v>0</v>
      </c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</row>
    <row r="127" spans="1:60" ht="12.75" outlineLevel="1">
      <c r="A127" s="65">
        <v>11</v>
      </c>
      <c r="B127" s="66" t="s">
        <v>1321</v>
      </c>
      <c r="C127" s="67" t="s">
        <v>1322</v>
      </c>
      <c r="D127" s="68" t="s">
        <v>1323</v>
      </c>
      <c r="E127" s="69">
        <v>1002.7575</v>
      </c>
      <c r="F127" s="70"/>
      <c r="G127" s="71">
        <f>ROUND(E127*F127,2)</f>
        <v>0</v>
      </c>
      <c r="H127" s="70"/>
      <c r="I127" s="71">
        <f>ROUND(E127*H127,2)</f>
        <v>0</v>
      </c>
      <c r="J127" s="70"/>
      <c r="K127" s="71">
        <f>ROUND(E127*J127,2)</f>
        <v>0</v>
      </c>
      <c r="L127" s="71">
        <v>21</v>
      </c>
      <c r="M127" s="71">
        <f>G127*(1+L127/100)</f>
        <v>0</v>
      </c>
      <c r="N127" s="72">
        <v>0.00099</v>
      </c>
      <c r="O127" s="72">
        <f>ROUND(E127*N127,5)</f>
        <v>0.99273</v>
      </c>
      <c r="P127" s="73">
        <v>0</v>
      </c>
      <c r="Q127" s="73">
        <f>ROUND(E127*P127,5)</f>
        <v>0</v>
      </c>
      <c r="R127" s="73"/>
      <c r="S127" s="73"/>
      <c r="T127" s="74">
        <v>0.236</v>
      </c>
      <c r="U127" s="73">
        <f>ROUND(E127*T127,2)</f>
        <v>236.65</v>
      </c>
      <c r="V127" s="75"/>
      <c r="W127" s="75"/>
      <c r="X127" s="75"/>
      <c r="Y127" s="75"/>
      <c r="Z127" s="75"/>
      <c r="AA127" s="75"/>
      <c r="AB127" s="75"/>
      <c r="AC127" s="75"/>
      <c r="AD127" s="75"/>
      <c r="AE127" s="75" t="s">
        <v>1246</v>
      </c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</row>
    <row r="128" spans="1:60" ht="12.75" outlineLevel="1">
      <c r="A128" s="65"/>
      <c r="B128" s="66"/>
      <c r="C128" s="76" t="s">
        <v>1264</v>
      </c>
      <c r="D128" s="77"/>
      <c r="E128" s="78"/>
      <c r="F128" s="71"/>
      <c r="G128" s="71"/>
      <c r="H128" s="71"/>
      <c r="I128" s="71"/>
      <c r="J128" s="71"/>
      <c r="K128" s="71"/>
      <c r="L128" s="71"/>
      <c r="M128" s="71"/>
      <c r="N128" s="72"/>
      <c r="O128" s="72"/>
      <c r="P128" s="73"/>
      <c r="Q128" s="73"/>
      <c r="R128" s="73"/>
      <c r="S128" s="73"/>
      <c r="T128" s="74"/>
      <c r="U128" s="73"/>
      <c r="V128" s="75"/>
      <c r="W128" s="75"/>
      <c r="X128" s="75"/>
      <c r="Y128" s="75"/>
      <c r="Z128" s="75"/>
      <c r="AA128" s="75"/>
      <c r="AB128" s="75"/>
      <c r="AC128" s="75"/>
      <c r="AD128" s="75"/>
      <c r="AE128" s="75" t="s">
        <v>1069</v>
      </c>
      <c r="AF128" s="75">
        <v>0</v>
      </c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</row>
    <row r="129" spans="1:60" ht="12.75" outlineLevel="1">
      <c r="A129" s="65"/>
      <c r="B129" s="66"/>
      <c r="C129" s="76" t="s">
        <v>1324</v>
      </c>
      <c r="D129" s="77"/>
      <c r="E129" s="78">
        <v>139.38</v>
      </c>
      <c r="F129" s="71"/>
      <c r="G129" s="71"/>
      <c r="H129" s="71"/>
      <c r="I129" s="71"/>
      <c r="J129" s="71"/>
      <c r="K129" s="71"/>
      <c r="L129" s="71"/>
      <c r="M129" s="71"/>
      <c r="N129" s="72"/>
      <c r="O129" s="72"/>
      <c r="P129" s="73"/>
      <c r="Q129" s="73"/>
      <c r="R129" s="73"/>
      <c r="S129" s="73"/>
      <c r="T129" s="74"/>
      <c r="U129" s="73"/>
      <c r="V129" s="75"/>
      <c r="W129" s="75"/>
      <c r="X129" s="75"/>
      <c r="Y129" s="75"/>
      <c r="Z129" s="75"/>
      <c r="AA129" s="75"/>
      <c r="AB129" s="75"/>
      <c r="AC129" s="75"/>
      <c r="AD129" s="75"/>
      <c r="AE129" s="75" t="s">
        <v>1069</v>
      </c>
      <c r="AF129" s="75">
        <v>0</v>
      </c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</row>
    <row r="130" spans="1:60" ht="12.75" outlineLevel="1">
      <c r="A130" s="65"/>
      <c r="B130" s="66"/>
      <c r="C130" s="76" t="s">
        <v>0</v>
      </c>
      <c r="D130" s="77"/>
      <c r="E130" s="78">
        <v>20.56</v>
      </c>
      <c r="F130" s="71"/>
      <c r="G130" s="71"/>
      <c r="H130" s="71"/>
      <c r="I130" s="71"/>
      <c r="J130" s="71"/>
      <c r="K130" s="71"/>
      <c r="L130" s="71"/>
      <c r="M130" s="71"/>
      <c r="N130" s="72"/>
      <c r="O130" s="72"/>
      <c r="P130" s="73"/>
      <c r="Q130" s="73"/>
      <c r="R130" s="73"/>
      <c r="S130" s="73"/>
      <c r="T130" s="74"/>
      <c r="U130" s="73"/>
      <c r="V130" s="75"/>
      <c r="W130" s="75"/>
      <c r="X130" s="75"/>
      <c r="Y130" s="75"/>
      <c r="Z130" s="75"/>
      <c r="AA130" s="75"/>
      <c r="AB130" s="75"/>
      <c r="AC130" s="75"/>
      <c r="AD130" s="75"/>
      <c r="AE130" s="75" t="s">
        <v>1069</v>
      </c>
      <c r="AF130" s="75">
        <v>0</v>
      </c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60" ht="12.75" outlineLevel="1">
      <c r="A131" s="65"/>
      <c r="B131" s="66"/>
      <c r="C131" s="76" t="s">
        <v>1</v>
      </c>
      <c r="D131" s="77"/>
      <c r="E131" s="78">
        <v>64.3625</v>
      </c>
      <c r="F131" s="71"/>
      <c r="G131" s="71"/>
      <c r="H131" s="71"/>
      <c r="I131" s="71"/>
      <c r="J131" s="71"/>
      <c r="K131" s="71"/>
      <c r="L131" s="71"/>
      <c r="M131" s="71"/>
      <c r="N131" s="72"/>
      <c r="O131" s="72"/>
      <c r="P131" s="73"/>
      <c r="Q131" s="73"/>
      <c r="R131" s="73"/>
      <c r="S131" s="73"/>
      <c r="T131" s="74"/>
      <c r="U131" s="73"/>
      <c r="V131" s="75"/>
      <c r="W131" s="75"/>
      <c r="X131" s="75"/>
      <c r="Y131" s="75"/>
      <c r="Z131" s="75"/>
      <c r="AA131" s="75"/>
      <c r="AB131" s="75"/>
      <c r="AC131" s="75"/>
      <c r="AD131" s="75"/>
      <c r="AE131" s="75" t="s">
        <v>1069</v>
      </c>
      <c r="AF131" s="75">
        <v>0</v>
      </c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</row>
    <row r="132" spans="1:60" ht="12.75" outlineLevel="1">
      <c r="A132" s="65"/>
      <c r="B132" s="66"/>
      <c r="C132" s="76" t="s">
        <v>2</v>
      </c>
      <c r="D132" s="77"/>
      <c r="E132" s="78">
        <v>43.232</v>
      </c>
      <c r="F132" s="71"/>
      <c r="G132" s="71"/>
      <c r="H132" s="71"/>
      <c r="I132" s="71"/>
      <c r="J132" s="71"/>
      <c r="K132" s="71"/>
      <c r="L132" s="71"/>
      <c r="M132" s="71"/>
      <c r="N132" s="72"/>
      <c r="O132" s="72"/>
      <c r="P132" s="73"/>
      <c r="Q132" s="73"/>
      <c r="R132" s="73"/>
      <c r="S132" s="73"/>
      <c r="T132" s="74"/>
      <c r="U132" s="73"/>
      <c r="V132" s="75"/>
      <c r="W132" s="75"/>
      <c r="X132" s="75"/>
      <c r="Y132" s="75"/>
      <c r="Z132" s="75"/>
      <c r="AA132" s="75"/>
      <c r="AB132" s="75"/>
      <c r="AC132" s="75"/>
      <c r="AD132" s="75"/>
      <c r="AE132" s="75" t="s">
        <v>1069</v>
      </c>
      <c r="AF132" s="75">
        <v>0</v>
      </c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ht="12.75" outlineLevel="1">
      <c r="A133" s="65"/>
      <c r="B133" s="66"/>
      <c r="C133" s="76" t="s">
        <v>3</v>
      </c>
      <c r="D133" s="77"/>
      <c r="E133" s="78">
        <v>16.125</v>
      </c>
      <c r="F133" s="71"/>
      <c r="G133" s="71"/>
      <c r="H133" s="71"/>
      <c r="I133" s="71"/>
      <c r="J133" s="71"/>
      <c r="K133" s="71"/>
      <c r="L133" s="71"/>
      <c r="M133" s="71"/>
      <c r="N133" s="72"/>
      <c r="O133" s="72"/>
      <c r="P133" s="73"/>
      <c r="Q133" s="73"/>
      <c r="R133" s="73"/>
      <c r="S133" s="73"/>
      <c r="T133" s="74"/>
      <c r="U133" s="73"/>
      <c r="V133" s="75"/>
      <c r="W133" s="75"/>
      <c r="X133" s="75"/>
      <c r="Y133" s="75"/>
      <c r="Z133" s="75"/>
      <c r="AA133" s="75"/>
      <c r="AB133" s="75"/>
      <c r="AC133" s="75"/>
      <c r="AD133" s="75"/>
      <c r="AE133" s="75" t="s">
        <v>1069</v>
      </c>
      <c r="AF133" s="75">
        <v>0</v>
      </c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</row>
    <row r="134" spans="1:60" ht="12.75" outlineLevel="1">
      <c r="A134" s="65"/>
      <c r="B134" s="66"/>
      <c r="C134" s="76" t="s">
        <v>4</v>
      </c>
      <c r="D134" s="77"/>
      <c r="E134" s="78">
        <v>106.878</v>
      </c>
      <c r="F134" s="71"/>
      <c r="G134" s="71"/>
      <c r="H134" s="71"/>
      <c r="I134" s="71"/>
      <c r="J134" s="71"/>
      <c r="K134" s="71"/>
      <c r="L134" s="71"/>
      <c r="M134" s="71"/>
      <c r="N134" s="72"/>
      <c r="O134" s="72"/>
      <c r="P134" s="73"/>
      <c r="Q134" s="73"/>
      <c r="R134" s="73"/>
      <c r="S134" s="73"/>
      <c r="T134" s="74"/>
      <c r="U134" s="73"/>
      <c r="V134" s="75"/>
      <c r="W134" s="75"/>
      <c r="X134" s="75"/>
      <c r="Y134" s="75"/>
      <c r="Z134" s="75"/>
      <c r="AA134" s="75"/>
      <c r="AB134" s="75"/>
      <c r="AC134" s="75"/>
      <c r="AD134" s="75"/>
      <c r="AE134" s="75" t="s">
        <v>1069</v>
      </c>
      <c r="AF134" s="75">
        <v>0</v>
      </c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1:60" ht="12.75" outlineLevel="1">
      <c r="A135" s="65"/>
      <c r="B135" s="66"/>
      <c r="C135" s="76" t="s">
        <v>5</v>
      </c>
      <c r="D135" s="77"/>
      <c r="E135" s="78">
        <v>9.184</v>
      </c>
      <c r="F135" s="71"/>
      <c r="G135" s="71"/>
      <c r="H135" s="71"/>
      <c r="I135" s="71"/>
      <c r="J135" s="71"/>
      <c r="K135" s="71"/>
      <c r="L135" s="71"/>
      <c r="M135" s="71"/>
      <c r="N135" s="72"/>
      <c r="O135" s="72"/>
      <c r="P135" s="73"/>
      <c r="Q135" s="73"/>
      <c r="R135" s="73"/>
      <c r="S135" s="73"/>
      <c r="T135" s="74"/>
      <c r="U135" s="73"/>
      <c r="V135" s="75"/>
      <c r="W135" s="75"/>
      <c r="X135" s="75"/>
      <c r="Y135" s="75"/>
      <c r="Z135" s="75"/>
      <c r="AA135" s="75"/>
      <c r="AB135" s="75"/>
      <c r="AC135" s="75"/>
      <c r="AD135" s="75"/>
      <c r="AE135" s="75" t="s">
        <v>1069</v>
      </c>
      <c r="AF135" s="75">
        <v>0</v>
      </c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</row>
    <row r="136" spans="1:60" ht="22.5" outlineLevel="1">
      <c r="A136" s="65"/>
      <c r="B136" s="66"/>
      <c r="C136" s="76" t="s">
        <v>6</v>
      </c>
      <c r="D136" s="77"/>
      <c r="E136" s="78">
        <v>4.476</v>
      </c>
      <c r="F136" s="71"/>
      <c r="G136" s="71"/>
      <c r="H136" s="71"/>
      <c r="I136" s="71"/>
      <c r="J136" s="71"/>
      <c r="K136" s="71"/>
      <c r="L136" s="71"/>
      <c r="M136" s="71"/>
      <c r="N136" s="72"/>
      <c r="O136" s="72"/>
      <c r="P136" s="73"/>
      <c r="Q136" s="73"/>
      <c r="R136" s="73"/>
      <c r="S136" s="73"/>
      <c r="T136" s="74"/>
      <c r="U136" s="73"/>
      <c r="V136" s="75"/>
      <c r="W136" s="75"/>
      <c r="X136" s="75"/>
      <c r="Y136" s="75"/>
      <c r="Z136" s="75"/>
      <c r="AA136" s="75"/>
      <c r="AB136" s="75"/>
      <c r="AC136" s="75"/>
      <c r="AD136" s="75"/>
      <c r="AE136" s="75" t="s">
        <v>1069</v>
      </c>
      <c r="AF136" s="75">
        <v>0</v>
      </c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</row>
    <row r="137" spans="1:60" ht="12.75" outlineLevel="1">
      <c r="A137" s="65"/>
      <c r="B137" s="66"/>
      <c r="C137" s="76" t="s">
        <v>7</v>
      </c>
      <c r="D137" s="77"/>
      <c r="E137" s="78">
        <v>190.32</v>
      </c>
      <c r="F137" s="71"/>
      <c r="G137" s="71"/>
      <c r="H137" s="71"/>
      <c r="I137" s="71"/>
      <c r="J137" s="71"/>
      <c r="K137" s="71"/>
      <c r="L137" s="71"/>
      <c r="M137" s="71"/>
      <c r="N137" s="72"/>
      <c r="O137" s="72"/>
      <c r="P137" s="73"/>
      <c r="Q137" s="73"/>
      <c r="R137" s="73"/>
      <c r="S137" s="73"/>
      <c r="T137" s="74"/>
      <c r="U137" s="73"/>
      <c r="V137" s="75"/>
      <c r="W137" s="75"/>
      <c r="X137" s="75"/>
      <c r="Y137" s="75"/>
      <c r="Z137" s="75"/>
      <c r="AA137" s="75"/>
      <c r="AB137" s="75"/>
      <c r="AC137" s="75"/>
      <c r="AD137" s="75"/>
      <c r="AE137" s="75" t="s">
        <v>1069</v>
      </c>
      <c r="AF137" s="75">
        <v>0</v>
      </c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</row>
    <row r="138" spans="1:60" ht="12.75" outlineLevel="1">
      <c r="A138" s="65"/>
      <c r="B138" s="66"/>
      <c r="C138" s="76" t="s">
        <v>1275</v>
      </c>
      <c r="D138" s="77"/>
      <c r="E138" s="78"/>
      <c r="F138" s="71"/>
      <c r="G138" s="71"/>
      <c r="H138" s="71"/>
      <c r="I138" s="71"/>
      <c r="J138" s="71"/>
      <c r="K138" s="71"/>
      <c r="L138" s="71"/>
      <c r="M138" s="71"/>
      <c r="N138" s="72"/>
      <c r="O138" s="72"/>
      <c r="P138" s="73"/>
      <c r="Q138" s="73"/>
      <c r="R138" s="73"/>
      <c r="S138" s="73"/>
      <c r="T138" s="74"/>
      <c r="U138" s="73"/>
      <c r="V138" s="75"/>
      <c r="W138" s="75"/>
      <c r="X138" s="75"/>
      <c r="Y138" s="75"/>
      <c r="Z138" s="75"/>
      <c r="AA138" s="75"/>
      <c r="AB138" s="75"/>
      <c r="AC138" s="75"/>
      <c r="AD138" s="75"/>
      <c r="AE138" s="75" t="s">
        <v>1069</v>
      </c>
      <c r="AF138" s="75">
        <v>0</v>
      </c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</row>
    <row r="139" spans="1:60" ht="12.75" outlineLevel="1">
      <c r="A139" s="65"/>
      <c r="B139" s="66"/>
      <c r="C139" s="76" t="s">
        <v>8</v>
      </c>
      <c r="D139" s="77"/>
      <c r="E139" s="78">
        <v>130.56</v>
      </c>
      <c r="F139" s="71"/>
      <c r="G139" s="71"/>
      <c r="H139" s="71"/>
      <c r="I139" s="71"/>
      <c r="J139" s="71"/>
      <c r="K139" s="71"/>
      <c r="L139" s="71"/>
      <c r="M139" s="71"/>
      <c r="N139" s="72"/>
      <c r="O139" s="72"/>
      <c r="P139" s="73"/>
      <c r="Q139" s="73"/>
      <c r="R139" s="73"/>
      <c r="S139" s="73"/>
      <c r="T139" s="74"/>
      <c r="U139" s="73"/>
      <c r="V139" s="75"/>
      <c r="W139" s="75"/>
      <c r="X139" s="75"/>
      <c r="Y139" s="75"/>
      <c r="Z139" s="75"/>
      <c r="AA139" s="75"/>
      <c r="AB139" s="75"/>
      <c r="AC139" s="75"/>
      <c r="AD139" s="75"/>
      <c r="AE139" s="75" t="s">
        <v>1069</v>
      </c>
      <c r="AF139" s="75">
        <v>0</v>
      </c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</row>
    <row r="140" spans="1:60" ht="12.75" outlineLevel="1">
      <c r="A140" s="65"/>
      <c r="B140" s="66"/>
      <c r="C140" s="76" t="s">
        <v>9</v>
      </c>
      <c r="D140" s="77"/>
      <c r="E140" s="78">
        <v>22.8</v>
      </c>
      <c r="F140" s="71"/>
      <c r="G140" s="71"/>
      <c r="H140" s="71"/>
      <c r="I140" s="71"/>
      <c r="J140" s="71"/>
      <c r="K140" s="71"/>
      <c r="L140" s="71"/>
      <c r="M140" s="71"/>
      <c r="N140" s="72"/>
      <c r="O140" s="72"/>
      <c r="P140" s="73"/>
      <c r="Q140" s="73"/>
      <c r="R140" s="73"/>
      <c r="S140" s="73"/>
      <c r="T140" s="74"/>
      <c r="U140" s="73"/>
      <c r="V140" s="75"/>
      <c r="W140" s="75"/>
      <c r="X140" s="75"/>
      <c r="Y140" s="75"/>
      <c r="Z140" s="75"/>
      <c r="AA140" s="75"/>
      <c r="AB140" s="75"/>
      <c r="AC140" s="75"/>
      <c r="AD140" s="75"/>
      <c r="AE140" s="75" t="s">
        <v>1069</v>
      </c>
      <c r="AF140" s="75">
        <v>0</v>
      </c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</row>
    <row r="141" spans="1:60" ht="12.75" outlineLevel="1">
      <c r="A141" s="65"/>
      <c r="B141" s="66"/>
      <c r="C141" s="76" t="s">
        <v>10</v>
      </c>
      <c r="D141" s="77"/>
      <c r="E141" s="78">
        <v>49.44</v>
      </c>
      <c r="F141" s="71"/>
      <c r="G141" s="71"/>
      <c r="H141" s="71"/>
      <c r="I141" s="71"/>
      <c r="J141" s="71"/>
      <c r="K141" s="71"/>
      <c r="L141" s="71"/>
      <c r="M141" s="71"/>
      <c r="N141" s="72"/>
      <c r="O141" s="72"/>
      <c r="P141" s="73"/>
      <c r="Q141" s="73"/>
      <c r="R141" s="73"/>
      <c r="S141" s="73"/>
      <c r="T141" s="74"/>
      <c r="U141" s="73"/>
      <c r="V141" s="75"/>
      <c r="W141" s="75"/>
      <c r="X141" s="75"/>
      <c r="Y141" s="75"/>
      <c r="Z141" s="75"/>
      <c r="AA141" s="75"/>
      <c r="AB141" s="75"/>
      <c r="AC141" s="75"/>
      <c r="AD141" s="75"/>
      <c r="AE141" s="75" t="s">
        <v>1069</v>
      </c>
      <c r="AF141" s="75">
        <v>0</v>
      </c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</row>
    <row r="142" spans="1:60" ht="12.75" outlineLevel="1">
      <c r="A142" s="65"/>
      <c r="B142" s="66"/>
      <c r="C142" s="76" t="s">
        <v>11</v>
      </c>
      <c r="D142" s="77"/>
      <c r="E142" s="78">
        <v>3.6</v>
      </c>
      <c r="F142" s="71"/>
      <c r="G142" s="71"/>
      <c r="H142" s="71"/>
      <c r="I142" s="71"/>
      <c r="J142" s="71"/>
      <c r="K142" s="71"/>
      <c r="L142" s="71"/>
      <c r="M142" s="71"/>
      <c r="N142" s="72"/>
      <c r="O142" s="72"/>
      <c r="P142" s="73"/>
      <c r="Q142" s="73"/>
      <c r="R142" s="73"/>
      <c r="S142" s="73"/>
      <c r="T142" s="74"/>
      <c r="U142" s="73"/>
      <c r="V142" s="75"/>
      <c r="W142" s="75"/>
      <c r="X142" s="75"/>
      <c r="Y142" s="75"/>
      <c r="Z142" s="75"/>
      <c r="AA142" s="75"/>
      <c r="AB142" s="75"/>
      <c r="AC142" s="75"/>
      <c r="AD142" s="75"/>
      <c r="AE142" s="75" t="s">
        <v>1069</v>
      </c>
      <c r="AF142" s="75">
        <v>0</v>
      </c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</row>
    <row r="143" spans="1:60" ht="12.75" outlineLevel="1">
      <c r="A143" s="65"/>
      <c r="B143" s="66"/>
      <c r="C143" s="76" t="s">
        <v>12</v>
      </c>
      <c r="D143" s="77"/>
      <c r="E143" s="78">
        <v>3.6</v>
      </c>
      <c r="F143" s="71"/>
      <c r="G143" s="71"/>
      <c r="H143" s="71"/>
      <c r="I143" s="71"/>
      <c r="J143" s="71"/>
      <c r="K143" s="71"/>
      <c r="L143" s="71"/>
      <c r="M143" s="71"/>
      <c r="N143" s="72"/>
      <c r="O143" s="72"/>
      <c r="P143" s="73"/>
      <c r="Q143" s="73"/>
      <c r="R143" s="73"/>
      <c r="S143" s="73"/>
      <c r="T143" s="74"/>
      <c r="U143" s="73"/>
      <c r="V143" s="75"/>
      <c r="W143" s="75"/>
      <c r="X143" s="75"/>
      <c r="Y143" s="75"/>
      <c r="Z143" s="75"/>
      <c r="AA143" s="75"/>
      <c r="AB143" s="75"/>
      <c r="AC143" s="75"/>
      <c r="AD143" s="75"/>
      <c r="AE143" s="75" t="s">
        <v>1069</v>
      </c>
      <c r="AF143" s="75">
        <v>0</v>
      </c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</row>
    <row r="144" spans="1:60" ht="12.75" outlineLevel="1">
      <c r="A144" s="65"/>
      <c r="B144" s="66"/>
      <c r="C144" s="76" t="s">
        <v>13</v>
      </c>
      <c r="D144" s="77"/>
      <c r="E144" s="78">
        <v>10.32</v>
      </c>
      <c r="F144" s="71"/>
      <c r="G144" s="71"/>
      <c r="H144" s="71"/>
      <c r="I144" s="71"/>
      <c r="J144" s="71"/>
      <c r="K144" s="71"/>
      <c r="L144" s="71"/>
      <c r="M144" s="71"/>
      <c r="N144" s="72"/>
      <c r="O144" s="72"/>
      <c r="P144" s="73"/>
      <c r="Q144" s="73"/>
      <c r="R144" s="73"/>
      <c r="S144" s="73"/>
      <c r="T144" s="74"/>
      <c r="U144" s="73"/>
      <c r="V144" s="75"/>
      <c r="W144" s="75"/>
      <c r="X144" s="75"/>
      <c r="Y144" s="75"/>
      <c r="Z144" s="75"/>
      <c r="AA144" s="75"/>
      <c r="AB144" s="75"/>
      <c r="AC144" s="75"/>
      <c r="AD144" s="75"/>
      <c r="AE144" s="75" t="s">
        <v>1069</v>
      </c>
      <c r="AF144" s="75">
        <v>0</v>
      </c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</row>
    <row r="145" spans="1:60" ht="12.75" outlineLevel="1">
      <c r="A145" s="65"/>
      <c r="B145" s="66"/>
      <c r="C145" s="76" t="s">
        <v>14</v>
      </c>
      <c r="D145" s="77"/>
      <c r="E145" s="78">
        <v>9.12</v>
      </c>
      <c r="F145" s="71"/>
      <c r="G145" s="71"/>
      <c r="H145" s="71"/>
      <c r="I145" s="71"/>
      <c r="J145" s="71"/>
      <c r="K145" s="71"/>
      <c r="L145" s="71"/>
      <c r="M145" s="71"/>
      <c r="N145" s="72"/>
      <c r="O145" s="72"/>
      <c r="P145" s="73"/>
      <c r="Q145" s="73"/>
      <c r="R145" s="73"/>
      <c r="S145" s="73"/>
      <c r="T145" s="74"/>
      <c r="U145" s="73"/>
      <c r="V145" s="75"/>
      <c r="W145" s="75"/>
      <c r="X145" s="75"/>
      <c r="Y145" s="75"/>
      <c r="Z145" s="75"/>
      <c r="AA145" s="75"/>
      <c r="AB145" s="75"/>
      <c r="AC145" s="75"/>
      <c r="AD145" s="75"/>
      <c r="AE145" s="75" t="s">
        <v>1069</v>
      </c>
      <c r="AF145" s="75">
        <v>0</v>
      </c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</row>
    <row r="146" spans="1:60" ht="12.75" outlineLevel="1">
      <c r="A146" s="65"/>
      <c r="B146" s="66"/>
      <c r="C146" s="76" t="s">
        <v>15</v>
      </c>
      <c r="D146" s="77"/>
      <c r="E146" s="78">
        <v>8.88</v>
      </c>
      <c r="F146" s="71"/>
      <c r="G146" s="71"/>
      <c r="H146" s="71"/>
      <c r="I146" s="71"/>
      <c r="J146" s="71"/>
      <c r="K146" s="71"/>
      <c r="L146" s="71"/>
      <c r="M146" s="71"/>
      <c r="N146" s="72"/>
      <c r="O146" s="72"/>
      <c r="P146" s="73"/>
      <c r="Q146" s="73"/>
      <c r="R146" s="73"/>
      <c r="S146" s="73"/>
      <c r="T146" s="74"/>
      <c r="U146" s="73"/>
      <c r="V146" s="75"/>
      <c r="W146" s="75"/>
      <c r="X146" s="75"/>
      <c r="Y146" s="75"/>
      <c r="Z146" s="75"/>
      <c r="AA146" s="75"/>
      <c r="AB146" s="75"/>
      <c r="AC146" s="75"/>
      <c r="AD146" s="75"/>
      <c r="AE146" s="75" t="s">
        <v>1069</v>
      </c>
      <c r="AF146" s="75">
        <v>0</v>
      </c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</row>
    <row r="147" spans="1:60" ht="12.75" outlineLevel="1">
      <c r="A147" s="65"/>
      <c r="B147" s="66"/>
      <c r="C147" s="76" t="s">
        <v>16</v>
      </c>
      <c r="D147" s="77"/>
      <c r="E147" s="78">
        <v>52.8</v>
      </c>
      <c r="F147" s="71"/>
      <c r="G147" s="71"/>
      <c r="H147" s="71"/>
      <c r="I147" s="71"/>
      <c r="J147" s="71"/>
      <c r="K147" s="71"/>
      <c r="L147" s="71"/>
      <c r="M147" s="71"/>
      <c r="N147" s="72"/>
      <c r="O147" s="72"/>
      <c r="P147" s="73"/>
      <c r="Q147" s="73"/>
      <c r="R147" s="73"/>
      <c r="S147" s="73"/>
      <c r="T147" s="74"/>
      <c r="U147" s="73"/>
      <c r="V147" s="75"/>
      <c r="W147" s="75"/>
      <c r="X147" s="75"/>
      <c r="Y147" s="75"/>
      <c r="Z147" s="75"/>
      <c r="AA147" s="75"/>
      <c r="AB147" s="75"/>
      <c r="AC147" s="75"/>
      <c r="AD147" s="75"/>
      <c r="AE147" s="75" t="s">
        <v>1069</v>
      </c>
      <c r="AF147" s="75">
        <v>0</v>
      </c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</row>
    <row r="148" spans="1:60" ht="12.75" outlineLevel="1">
      <c r="A148" s="65"/>
      <c r="B148" s="66"/>
      <c r="C148" s="76" t="s">
        <v>17</v>
      </c>
      <c r="D148" s="77"/>
      <c r="E148" s="78">
        <v>81.6</v>
      </c>
      <c r="F148" s="71"/>
      <c r="G148" s="71"/>
      <c r="H148" s="71"/>
      <c r="I148" s="71"/>
      <c r="J148" s="71"/>
      <c r="K148" s="71"/>
      <c r="L148" s="71"/>
      <c r="M148" s="71"/>
      <c r="N148" s="72"/>
      <c r="O148" s="72"/>
      <c r="P148" s="73"/>
      <c r="Q148" s="73"/>
      <c r="R148" s="73"/>
      <c r="S148" s="73"/>
      <c r="T148" s="74"/>
      <c r="U148" s="73"/>
      <c r="V148" s="75"/>
      <c r="W148" s="75"/>
      <c r="X148" s="75"/>
      <c r="Y148" s="75"/>
      <c r="Z148" s="75"/>
      <c r="AA148" s="75"/>
      <c r="AB148" s="75"/>
      <c r="AC148" s="75"/>
      <c r="AD148" s="75"/>
      <c r="AE148" s="75" t="s">
        <v>1069</v>
      </c>
      <c r="AF148" s="75">
        <v>0</v>
      </c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</row>
    <row r="149" spans="1:60" ht="12.75" outlineLevel="1">
      <c r="A149" s="65"/>
      <c r="B149" s="66"/>
      <c r="C149" s="76" t="s">
        <v>18</v>
      </c>
      <c r="D149" s="77"/>
      <c r="E149" s="78">
        <v>21.12</v>
      </c>
      <c r="F149" s="71"/>
      <c r="G149" s="71"/>
      <c r="H149" s="71"/>
      <c r="I149" s="71"/>
      <c r="J149" s="71"/>
      <c r="K149" s="71"/>
      <c r="L149" s="71"/>
      <c r="M149" s="71"/>
      <c r="N149" s="72"/>
      <c r="O149" s="72"/>
      <c r="P149" s="73"/>
      <c r="Q149" s="73"/>
      <c r="R149" s="73"/>
      <c r="S149" s="73"/>
      <c r="T149" s="74"/>
      <c r="U149" s="73"/>
      <c r="V149" s="75"/>
      <c r="W149" s="75"/>
      <c r="X149" s="75"/>
      <c r="Y149" s="75"/>
      <c r="Z149" s="75"/>
      <c r="AA149" s="75"/>
      <c r="AB149" s="75"/>
      <c r="AC149" s="75"/>
      <c r="AD149" s="75"/>
      <c r="AE149" s="75" t="s">
        <v>1069</v>
      </c>
      <c r="AF149" s="75">
        <v>0</v>
      </c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</row>
    <row r="150" spans="1:60" ht="12.75" outlineLevel="1">
      <c r="A150" s="65"/>
      <c r="B150" s="66"/>
      <c r="C150" s="76" t="s">
        <v>19</v>
      </c>
      <c r="D150" s="77"/>
      <c r="E150" s="78">
        <v>14.4</v>
      </c>
      <c r="F150" s="71"/>
      <c r="G150" s="71"/>
      <c r="H150" s="71"/>
      <c r="I150" s="71"/>
      <c r="J150" s="71"/>
      <c r="K150" s="71"/>
      <c r="L150" s="71"/>
      <c r="M150" s="71"/>
      <c r="N150" s="72"/>
      <c r="O150" s="72"/>
      <c r="P150" s="73"/>
      <c r="Q150" s="73"/>
      <c r="R150" s="73"/>
      <c r="S150" s="73"/>
      <c r="T150" s="74"/>
      <c r="U150" s="73"/>
      <c r="V150" s="75"/>
      <c r="W150" s="75"/>
      <c r="X150" s="75"/>
      <c r="Y150" s="75"/>
      <c r="Z150" s="75"/>
      <c r="AA150" s="75"/>
      <c r="AB150" s="75"/>
      <c r="AC150" s="75"/>
      <c r="AD150" s="75"/>
      <c r="AE150" s="75" t="s">
        <v>1069</v>
      </c>
      <c r="AF150" s="75">
        <v>0</v>
      </c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</row>
    <row r="151" spans="1:60" ht="12.75" outlineLevel="1">
      <c r="A151" s="65">
        <v>12</v>
      </c>
      <c r="B151" s="66" t="s">
        <v>20</v>
      </c>
      <c r="C151" s="67" t="s">
        <v>21</v>
      </c>
      <c r="D151" s="68" t="s">
        <v>1323</v>
      </c>
      <c r="E151" s="69">
        <v>1002.7575</v>
      </c>
      <c r="F151" s="70"/>
      <c r="G151" s="71">
        <f>ROUND(E151*F151,2)</f>
        <v>0</v>
      </c>
      <c r="H151" s="70"/>
      <c r="I151" s="71">
        <f>ROUND(E151*H151,2)</f>
        <v>0</v>
      </c>
      <c r="J151" s="70"/>
      <c r="K151" s="71">
        <f>ROUND(E151*J151,2)</f>
        <v>0</v>
      </c>
      <c r="L151" s="71">
        <v>21</v>
      </c>
      <c r="M151" s="71">
        <f>G151*(1+L151/100)</f>
        <v>0</v>
      </c>
      <c r="N151" s="72">
        <v>0</v>
      </c>
      <c r="O151" s="72">
        <f>ROUND(E151*N151,5)</f>
        <v>0</v>
      </c>
      <c r="P151" s="73">
        <v>0</v>
      </c>
      <c r="Q151" s="73">
        <f>ROUND(E151*P151,5)</f>
        <v>0</v>
      </c>
      <c r="R151" s="73"/>
      <c r="S151" s="73"/>
      <c r="T151" s="74">
        <v>0.07</v>
      </c>
      <c r="U151" s="73">
        <f>ROUND(E151*T151,2)</f>
        <v>70.19</v>
      </c>
      <c r="V151" s="75"/>
      <c r="W151" s="75"/>
      <c r="X151" s="75"/>
      <c r="Y151" s="75"/>
      <c r="Z151" s="75"/>
      <c r="AA151" s="75"/>
      <c r="AB151" s="75"/>
      <c r="AC151" s="75"/>
      <c r="AD151" s="75"/>
      <c r="AE151" s="75" t="s">
        <v>1246</v>
      </c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</row>
    <row r="152" spans="1:60" ht="12.75" outlineLevel="1">
      <c r="A152" s="65">
        <v>13</v>
      </c>
      <c r="B152" s="66" t="s">
        <v>22</v>
      </c>
      <c r="C152" s="67" t="s">
        <v>23</v>
      </c>
      <c r="D152" s="68" t="s">
        <v>1259</v>
      </c>
      <c r="E152" s="69">
        <v>625.22</v>
      </c>
      <c r="F152" s="70"/>
      <c r="G152" s="71">
        <f>ROUND(E152*F152,2)</f>
        <v>0</v>
      </c>
      <c r="H152" s="70"/>
      <c r="I152" s="71">
        <f>ROUND(E152*H152,2)</f>
        <v>0</v>
      </c>
      <c r="J152" s="70"/>
      <c r="K152" s="71">
        <f>ROUND(E152*J152,2)</f>
        <v>0</v>
      </c>
      <c r="L152" s="71">
        <v>21</v>
      </c>
      <c r="M152" s="71">
        <f>G152*(1+L152/100)</f>
        <v>0</v>
      </c>
      <c r="N152" s="72">
        <v>0</v>
      </c>
      <c r="O152" s="72">
        <f>ROUND(E152*N152,5)</f>
        <v>0</v>
      </c>
      <c r="P152" s="73">
        <v>0</v>
      </c>
      <c r="Q152" s="73">
        <f>ROUND(E152*P152,5)</f>
        <v>0</v>
      </c>
      <c r="R152" s="73"/>
      <c r="S152" s="73"/>
      <c r="T152" s="74">
        <v>0.345</v>
      </c>
      <c r="U152" s="73">
        <f>ROUND(E152*T152,2)</f>
        <v>215.7</v>
      </c>
      <c r="V152" s="75"/>
      <c r="W152" s="75"/>
      <c r="X152" s="75"/>
      <c r="Y152" s="75"/>
      <c r="Z152" s="75"/>
      <c r="AA152" s="75"/>
      <c r="AB152" s="75"/>
      <c r="AC152" s="75"/>
      <c r="AD152" s="75"/>
      <c r="AE152" s="75" t="s">
        <v>1246</v>
      </c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</row>
    <row r="153" spans="1:60" ht="12.75" outlineLevel="1">
      <c r="A153" s="65"/>
      <c r="B153" s="66"/>
      <c r="C153" s="76" t="s">
        <v>24</v>
      </c>
      <c r="D153" s="77"/>
      <c r="E153" s="78">
        <v>625.22</v>
      </c>
      <c r="F153" s="71"/>
      <c r="G153" s="71"/>
      <c r="H153" s="71"/>
      <c r="I153" s="71"/>
      <c r="J153" s="71"/>
      <c r="K153" s="71"/>
      <c r="L153" s="71"/>
      <c r="M153" s="71"/>
      <c r="N153" s="72"/>
      <c r="O153" s="72"/>
      <c r="P153" s="73"/>
      <c r="Q153" s="73"/>
      <c r="R153" s="73"/>
      <c r="S153" s="73"/>
      <c r="T153" s="74"/>
      <c r="U153" s="73"/>
      <c r="V153" s="75"/>
      <c r="W153" s="75"/>
      <c r="X153" s="75"/>
      <c r="Y153" s="75"/>
      <c r="Z153" s="75"/>
      <c r="AA153" s="75"/>
      <c r="AB153" s="75"/>
      <c r="AC153" s="75"/>
      <c r="AD153" s="75"/>
      <c r="AE153" s="75" t="s">
        <v>1069</v>
      </c>
      <c r="AF153" s="75">
        <v>0</v>
      </c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</row>
    <row r="154" spans="1:60" ht="12.75" outlineLevel="1">
      <c r="A154" s="65">
        <v>14</v>
      </c>
      <c r="B154" s="66" t="s">
        <v>25</v>
      </c>
      <c r="C154" s="67" t="s">
        <v>26</v>
      </c>
      <c r="D154" s="68" t="s">
        <v>1259</v>
      </c>
      <c r="E154" s="69">
        <v>155.48</v>
      </c>
      <c r="F154" s="70"/>
      <c r="G154" s="71">
        <f>ROUND(E154*F154,2)</f>
        <v>0</v>
      </c>
      <c r="H154" s="70"/>
      <c r="I154" s="71">
        <f>ROUND(E154*H154,2)</f>
        <v>0</v>
      </c>
      <c r="J154" s="70"/>
      <c r="K154" s="71">
        <f>ROUND(E154*J154,2)</f>
        <v>0</v>
      </c>
      <c r="L154" s="71">
        <v>21</v>
      </c>
      <c r="M154" s="71">
        <f>G154*(1+L154/100)</f>
        <v>0</v>
      </c>
      <c r="N154" s="72">
        <v>0</v>
      </c>
      <c r="O154" s="72">
        <f>ROUND(E154*N154,5)</f>
        <v>0</v>
      </c>
      <c r="P154" s="73">
        <v>0</v>
      </c>
      <c r="Q154" s="73">
        <f>ROUND(E154*P154,5)</f>
        <v>0</v>
      </c>
      <c r="R154" s="73"/>
      <c r="S154" s="73"/>
      <c r="T154" s="74">
        <v>0.484</v>
      </c>
      <c r="U154" s="73">
        <f>ROUND(E154*T154,2)</f>
        <v>75.25</v>
      </c>
      <c r="V154" s="75"/>
      <c r="W154" s="75"/>
      <c r="X154" s="75"/>
      <c r="Y154" s="75"/>
      <c r="Z154" s="75"/>
      <c r="AA154" s="75"/>
      <c r="AB154" s="75"/>
      <c r="AC154" s="75"/>
      <c r="AD154" s="75"/>
      <c r="AE154" s="75" t="s">
        <v>1246</v>
      </c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</row>
    <row r="155" spans="1:60" ht="12.75" outlineLevel="1">
      <c r="A155" s="65"/>
      <c r="B155" s="66"/>
      <c r="C155" s="76" t="s">
        <v>27</v>
      </c>
      <c r="D155" s="77"/>
      <c r="E155" s="78">
        <v>155.48</v>
      </c>
      <c r="F155" s="71"/>
      <c r="G155" s="71"/>
      <c r="H155" s="71"/>
      <c r="I155" s="71"/>
      <c r="J155" s="71"/>
      <c r="K155" s="71"/>
      <c r="L155" s="71"/>
      <c r="M155" s="71"/>
      <c r="N155" s="72"/>
      <c r="O155" s="72"/>
      <c r="P155" s="73"/>
      <c r="Q155" s="73"/>
      <c r="R155" s="73"/>
      <c r="S155" s="73"/>
      <c r="T155" s="74"/>
      <c r="U155" s="73"/>
      <c r="V155" s="75"/>
      <c r="W155" s="75"/>
      <c r="X155" s="75"/>
      <c r="Y155" s="75"/>
      <c r="Z155" s="75"/>
      <c r="AA155" s="75"/>
      <c r="AB155" s="75"/>
      <c r="AC155" s="75"/>
      <c r="AD155" s="75"/>
      <c r="AE155" s="75" t="s">
        <v>1069</v>
      </c>
      <c r="AF155" s="75">
        <v>0</v>
      </c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</row>
    <row r="156" spans="1:60" ht="12.75" outlineLevel="1">
      <c r="A156" s="65">
        <v>15</v>
      </c>
      <c r="B156" s="66" t="s">
        <v>28</v>
      </c>
      <c r="C156" s="67" t="s">
        <v>29</v>
      </c>
      <c r="D156" s="68" t="s">
        <v>1259</v>
      </c>
      <c r="E156" s="69">
        <v>780.7</v>
      </c>
      <c r="F156" s="70"/>
      <c r="G156" s="71">
        <f>ROUND(E156*F156,2)</f>
        <v>0</v>
      </c>
      <c r="H156" s="70"/>
      <c r="I156" s="71">
        <f>ROUND(E156*H156,2)</f>
        <v>0</v>
      </c>
      <c r="J156" s="70"/>
      <c r="K156" s="71">
        <f>ROUND(E156*J156,2)</f>
        <v>0</v>
      </c>
      <c r="L156" s="71">
        <v>21</v>
      </c>
      <c r="M156" s="71">
        <f>G156*(1+L156/100)</f>
        <v>0</v>
      </c>
      <c r="N156" s="72">
        <v>0</v>
      </c>
      <c r="O156" s="72">
        <f>ROUND(E156*N156,5)</f>
        <v>0</v>
      </c>
      <c r="P156" s="73">
        <v>0</v>
      </c>
      <c r="Q156" s="73">
        <f>ROUND(E156*P156,5)</f>
        <v>0</v>
      </c>
      <c r="R156" s="73"/>
      <c r="S156" s="73"/>
      <c r="T156" s="74">
        <v>0</v>
      </c>
      <c r="U156" s="73">
        <f>ROUND(E156*T156,2)</f>
        <v>0</v>
      </c>
      <c r="V156" s="75"/>
      <c r="W156" s="75"/>
      <c r="X156" s="75"/>
      <c r="Y156" s="75"/>
      <c r="Z156" s="75"/>
      <c r="AA156" s="75"/>
      <c r="AB156" s="75"/>
      <c r="AC156" s="75"/>
      <c r="AD156" s="75"/>
      <c r="AE156" s="75" t="s">
        <v>1246</v>
      </c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</row>
    <row r="157" spans="1:60" ht="12.75" outlineLevel="1">
      <c r="A157" s="65"/>
      <c r="B157" s="66"/>
      <c r="C157" s="76" t="s">
        <v>30</v>
      </c>
      <c r="D157" s="77"/>
      <c r="E157" s="78">
        <v>780.7</v>
      </c>
      <c r="F157" s="71"/>
      <c r="G157" s="71"/>
      <c r="H157" s="71"/>
      <c r="I157" s="71"/>
      <c r="J157" s="71"/>
      <c r="K157" s="71"/>
      <c r="L157" s="71"/>
      <c r="M157" s="71"/>
      <c r="N157" s="72"/>
      <c r="O157" s="72"/>
      <c r="P157" s="73"/>
      <c r="Q157" s="73"/>
      <c r="R157" s="73"/>
      <c r="S157" s="73"/>
      <c r="T157" s="74"/>
      <c r="U157" s="73"/>
      <c r="V157" s="75"/>
      <c r="W157" s="75"/>
      <c r="X157" s="75"/>
      <c r="Y157" s="75"/>
      <c r="Z157" s="75"/>
      <c r="AA157" s="75"/>
      <c r="AB157" s="75"/>
      <c r="AC157" s="75"/>
      <c r="AD157" s="75"/>
      <c r="AE157" s="75" t="s">
        <v>1069</v>
      </c>
      <c r="AF157" s="75">
        <v>0</v>
      </c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</row>
    <row r="158" spans="1:60" ht="22.5" outlineLevel="1">
      <c r="A158" s="65">
        <v>16</v>
      </c>
      <c r="B158" s="66" t="s">
        <v>31</v>
      </c>
      <c r="C158" s="67" t="s">
        <v>32</v>
      </c>
      <c r="D158" s="68" t="s">
        <v>1259</v>
      </c>
      <c r="E158" s="69">
        <v>483.50040900000005</v>
      </c>
      <c r="F158" s="70"/>
      <c r="G158" s="71">
        <f>ROUND(E158*F158,2)</f>
        <v>0</v>
      </c>
      <c r="H158" s="70"/>
      <c r="I158" s="71">
        <f>ROUND(E158*H158,2)</f>
        <v>0</v>
      </c>
      <c r="J158" s="70"/>
      <c r="K158" s="71">
        <f>ROUND(E158*J158,2)</f>
        <v>0</v>
      </c>
      <c r="L158" s="71">
        <v>21</v>
      </c>
      <c r="M158" s="71">
        <f>G158*(1+L158/100)</f>
        <v>0</v>
      </c>
      <c r="N158" s="72">
        <v>1.8</v>
      </c>
      <c r="O158" s="72">
        <f>ROUND(E158*N158,5)</f>
        <v>870.30074</v>
      </c>
      <c r="P158" s="73">
        <v>0</v>
      </c>
      <c r="Q158" s="73">
        <f>ROUND(E158*P158,5)</f>
        <v>0</v>
      </c>
      <c r="R158" s="73"/>
      <c r="S158" s="73"/>
      <c r="T158" s="74">
        <v>0.202</v>
      </c>
      <c r="U158" s="73">
        <f>ROUND(E158*T158,2)</f>
        <v>97.67</v>
      </c>
      <c r="V158" s="75"/>
      <c r="W158" s="75"/>
      <c r="X158" s="75"/>
      <c r="Y158" s="75"/>
      <c r="Z158" s="75"/>
      <c r="AA158" s="75"/>
      <c r="AB158" s="75"/>
      <c r="AC158" s="75"/>
      <c r="AD158" s="75"/>
      <c r="AE158" s="75" t="s">
        <v>1246</v>
      </c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</row>
    <row r="159" spans="1:60" ht="12.75" outlineLevel="1">
      <c r="A159" s="65"/>
      <c r="B159" s="66"/>
      <c r="C159" s="76" t="s">
        <v>33</v>
      </c>
      <c r="D159" s="77"/>
      <c r="E159" s="78">
        <v>780.7</v>
      </c>
      <c r="F159" s="71"/>
      <c r="G159" s="71"/>
      <c r="H159" s="71"/>
      <c r="I159" s="71"/>
      <c r="J159" s="71"/>
      <c r="K159" s="71"/>
      <c r="L159" s="71"/>
      <c r="M159" s="71"/>
      <c r="N159" s="72"/>
      <c r="O159" s="72"/>
      <c r="P159" s="73"/>
      <c r="Q159" s="73"/>
      <c r="R159" s="73"/>
      <c r="S159" s="73"/>
      <c r="T159" s="74"/>
      <c r="U159" s="73"/>
      <c r="V159" s="75"/>
      <c r="W159" s="75"/>
      <c r="X159" s="75"/>
      <c r="Y159" s="75"/>
      <c r="Z159" s="75"/>
      <c r="AA159" s="75"/>
      <c r="AB159" s="75"/>
      <c r="AC159" s="75"/>
      <c r="AD159" s="75"/>
      <c r="AE159" s="75" t="s">
        <v>1069</v>
      </c>
      <c r="AF159" s="75">
        <v>0</v>
      </c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</row>
    <row r="160" spans="1:60" ht="12.75" outlineLevel="1">
      <c r="A160" s="65"/>
      <c r="B160" s="66"/>
      <c r="C160" s="76" t="s">
        <v>34</v>
      </c>
      <c r="D160" s="77"/>
      <c r="E160" s="78">
        <v>-46.54</v>
      </c>
      <c r="F160" s="71"/>
      <c r="G160" s="71"/>
      <c r="H160" s="71"/>
      <c r="I160" s="71"/>
      <c r="J160" s="71"/>
      <c r="K160" s="71"/>
      <c r="L160" s="71"/>
      <c r="M160" s="71"/>
      <c r="N160" s="72"/>
      <c r="O160" s="72"/>
      <c r="P160" s="73"/>
      <c r="Q160" s="73"/>
      <c r="R160" s="73"/>
      <c r="S160" s="73"/>
      <c r="T160" s="74"/>
      <c r="U160" s="73"/>
      <c r="V160" s="75"/>
      <c r="W160" s="75"/>
      <c r="X160" s="75"/>
      <c r="Y160" s="75"/>
      <c r="Z160" s="75"/>
      <c r="AA160" s="75"/>
      <c r="AB160" s="75"/>
      <c r="AC160" s="75"/>
      <c r="AD160" s="75"/>
      <c r="AE160" s="75" t="s">
        <v>1069</v>
      </c>
      <c r="AF160" s="75">
        <v>0</v>
      </c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</row>
    <row r="161" spans="1:60" ht="12.75" outlineLevel="1">
      <c r="A161" s="65"/>
      <c r="B161" s="66"/>
      <c r="C161" s="76" t="s">
        <v>35</v>
      </c>
      <c r="D161" s="77"/>
      <c r="E161" s="78">
        <v>-239.33</v>
      </c>
      <c r="F161" s="71"/>
      <c r="G161" s="71"/>
      <c r="H161" s="71"/>
      <c r="I161" s="71"/>
      <c r="J161" s="71"/>
      <c r="K161" s="71"/>
      <c r="L161" s="71"/>
      <c r="M161" s="71"/>
      <c r="N161" s="72"/>
      <c r="O161" s="72"/>
      <c r="P161" s="73"/>
      <c r="Q161" s="73"/>
      <c r="R161" s="73"/>
      <c r="S161" s="73"/>
      <c r="T161" s="74"/>
      <c r="U161" s="73"/>
      <c r="V161" s="75"/>
      <c r="W161" s="75"/>
      <c r="X161" s="75"/>
      <c r="Y161" s="75"/>
      <c r="Z161" s="75"/>
      <c r="AA161" s="75"/>
      <c r="AB161" s="75"/>
      <c r="AC161" s="75"/>
      <c r="AD161" s="75"/>
      <c r="AE161" s="75" t="s">
        <v>1069</v>
      </c>
      <c r="AF161" s="75">
        <v>0</v>
      </c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</row>
    <row r="162" spans="1:60" ht="22.5" outlineLevel="1">
      <c r="A162" s="65"/>
      <c r="B162" s="66"/>
      <c r="C162" s="76" t="s">
        <v>36</v>
      </c>
      <c r="D162" s="77"/>
      <c r="E162" s="78">
        <v>-11.329591</v>
      </c>
      <c r="F162" s="71"/>
      <c r="G162" s="71"/>
      <c r="H162" s="71"/>
      <c r="I162" s="71"/>
      <c r="J162" s="71"/>
      <c r="K162" s="71"/>
      <c r="L162" s="71"/>
      <c r="M162" s="71"/>
      <c r="N162" s="72"/>
      <c r="O162" s="72"/>
      <c r="P162" s="73"/>
      <c r="Q162" s="73"/>
      <c r="R162" s="73"/>
      <c r="S162" s="73"/>
      <c r="T162" s="74"/>
      <c r="U162" s="73"/>
      <c r="V162" s="75"/>
      <c r="W162" s="75"/>
      <c r="X162" s="75"/>
      <c r="Y162" s="75"/>
      <c r="Z162" s="75"/>
      <c r="AA162" s="75"/>
      <c r="AB162" s="75"/>
      <c r="AC162" s="75"/>
      <c r="AD162" s="75"/>
      <c r="AE162" s="75" t="s">
        <v>1069</v>
      </c>
      <c r="AF162" s="75">
        <v>0</v>
      </c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</row>
    <row r="163" spans="1:60" ht="22.5" outlineLevel="1">
      <c r="A163" s="65">
        <v>17</v>
      </c>
      <c r="B163" s="66" t="s">
        <v>37</v>
      </c>
      <c r="C163" s="67" t="s">
        <v>38</v>
      </c>
      <c r="D163" s="68" t="s">
        <v>1259</v>
      </c>
      <c r="E163" s="69">
        <v>239.33100000000002</v>
      </c>
      <c r="F163" s="70"/>
      <c r="G163" s="71">
        <f>ROUND(E163*F163,2)</f>
        <v>0</v>
      </c>
      <c r="H163" s="70"/>
      <c r="I163" s="71">
        <f>ROUND(E163*H163,2)</f>
        <v>0</v>
      </c>
      <c r="J163" s="70"/>
      <c r="K163" s="71">
        <f>ROUND(E163*J163,2)</f>
        <v>0</v>
      </c>
      <c r="L163" s="71">
        <v>21</v>
      </c>
      <c r="M163" s="71">
        <f>G163*(1+L163/100)</f>
        <v>0</v>
      </c>
      <c r="N163" s="72">
        <v>1.7</v>
      </c>
      <c r="O163" s="72">
        <f>ROUND(E163*N163,5)</f>
        <v>406.8627</v>
      </c>
      <c r="P163" s="73">
        <v>0</v>
      </c>
      <c r="Q163" s="73">
        <f>ROUND(E163*P163,5)</f>
        <v>0</v>
      </c>
      <c r="R163" s="73"/>
      <c r="S163" s="73"/>
      <c r="T163" s="74">
        <v>1.587</v>
      </c>
      <c r="U163" s="73">
        <f>ROUND(E163*T163,2)</f>
        <v>379.82</v>
      </c>
      <c r="V163" s="75"/>
      <c r="W163" s="75"/>
      <c r="X163" s="75"/>
      <c r="Y163" s="75"/>
      <c r="Z163" s="75"/>
      <c r="AA163" s="75"/>
      <c r="AB163" s="75"/>
      <c r="AC163" s="75"/>
      <c r="AD163" s="75"/>
      <c r="AE163" s="75" t="s">
        <v>1246</v>
      </c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</row>
    <row r="164" spans="1:60" ht="12.75" outlineLevel="1">
      <c r="A164" s="65"/>
      <c r="B164" s="66"/>
      <c r="C164" s="76" t="s">
        <v>1264</v>
      </c>
      <c r="D164" s="77"/>
      <c r="E164" s="78"/>
      <c r="F164" s="71"/>
      <c r="G164" s="71"/>
      <c r="H164" s="71"/>
      <c r="I164" s="71"/>
      <c r="J164" s="71"/>
      <c r="K164" s="71"/>
      <c r="L164" s="71"/>
      <c r="M164" s="71"/>
      <c r="N164" s="72"/>
      <c r="O164" s="72"/>
      <c r="P164" s="73"/>
      <c r="Q164" s="73"/>
      <c r="R164" s="73"/>
      <c r="S164" s="73"/>
      <c r="T164" s="74"/>
      <c r="U164" s="73"/>
      <c r="V164" s="75"/>
      <c r="W164" s="75"/>
      <c r="X164" s="75"/>
      <c r="Y164" s="75"/>
      <c r="Z164" s="75"/>
      <c r="AA164" s="75"/>
      <c r="AB164" s="75"/>
      <c r="AC164" s="75"/>
      <c r="AD164" s="75"/>
      <c r="AE164" s="75" t="s">
        <v>1069</v>
      </c>
      <c r="AF164" s="75">
        <v>0</v>
      </c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</row>
    <row r="165" spans="1:60" ht="12.75" outlineLevel="1">
      <c r="A165" s="65"/>
      <c r="B165" s="66"/>
      <c r="C165" s="76" t="s">
        <v>39</v>
      </c>
      <c r="D165" s="77"/>
      <c r="E165" s="78">
        <v>46.368</v>
      </c>
      <c r="F165" s="71"/>
      <c r="G165" s="71"/>
      <c r="H165" s="71"/>
      <c r="I165" s="71"/>
      <c r="J165" s="71"/>
      <c r="K165" s="71"/>
      <c r="L165" s="71"/>
      <c r="M165" s="71"/>
      <c r="N165" s="72"/>
      <c r="O165" s="72"/>
      <c r="P165" s="73"/>
      <c r="Q165" s="73"/>
      <c r="R165" s="73"/>
      <c r="S165" s="73"/>
      <c r="T165" s="74"/>
      <c r="U165" s="73"/>
      <c r="V165" s="75"/>
      <c r="W165" s="75"/>
      <c r="X165" s="75"/>
      <c r="Y165" s="75"/>
      <c r="Z165" s="75"/>
      <c r="AA165" s="75"/>
      <c r="AB165" s="75"/>
      <c r="AC165" s="75"/>
      <c r="AD165" s="75"/>
      <c r="AE165" s="75" t="s">
        <v>1069</v>
      </c>
      <c r="AF165" s="75">
        <v>0</v>
      </c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</row>
    <row r="166" spans="1:60" ht="12.75" outlineLevel="1">
      <c r="A166" s="65"/>
      <c r="B166" s="66"/>
      <c r="C166" s="76" t="s">
        <v>40</v>
      </c>
      <c r="D166" s="77"/>
      <c r="E166" s="78">
        <v>4.8</v>
      </c>
      <c r="F166" s="71"/>
      <c r="G166" s="71"/>
      <c r="H166" s="71"/>
      <c r="I166" s="71"/>
      <c r="J166" s="71"/>
      <c r="K166" s="71"/>
      <c r="L166" s="71"/>
      <c r="M166" s="71"/>
      <c r="N166" s="72"/>
      <c r="O166" s="72"/>
      <c r="P166" s="73"/>
      <c r="Q166" s="73"/>
      <c r="R166" s="73"/>
      <c r="S166" s="73"/>
      <c r="T166" s="74"/>
      <c r="U166" s="73"/>
      <c r="V166" s="75"/>
      <c r="W166" s="75"/>
      <c r="X166" s="75"/>
      <c r="Y166" s="75"/>
      <c r="Z166" s="75"/>
      <c r="AA166" s="75"/>
      <c r="AB166" s="75"/>
      <c r="AC166" s="75"/>
      <c r="AD166" s="75"/>
      <c r="AE166" s="75" t="s">
        <v>1069</v>
      </c>
      <c r="AF166" s="75">
        <v>0</v>
      </c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</row>
    <row r="167" spans="1:60" ht="12.75" outlineLevel="1">
      <c r="A167" s="65"/>
      <c r="B167" s="66"/>
      <c r="C167" s="76" t="s">
        <v>41</v>
      </c>
      <c r="D167" s="77"/>
      <c r="E167" s="78">
        <v>22.764</v>
      </c>
      <c r="F167" s="71"/>
      <c r="G167" s="71"/>
      <c r="H167" s="71"/>
      <c r="I167" s="71"/>
      <c r="J167" s="71"/>
      <c r="K167" s="71"/>
      <c r="L167" s="71"/>
      <c r="M167" s="71"/>
      <c r="N167" s="72"/>
      <c r="O167" s="72"/>
      <c r="P167" s="73"/>
      <c r="Q167" s="73"/>
      <c r="R167" s="73"/>
      <c r="S167" s="73"/>
      <c r="T167" s="74"/>
      <c r="U167" s="73"/>
      <c r="V167" s="75"/>
      <c r="W167" s="75"/>
      <c r="X167" s="75"/>
      <c r="Y167" s="75"/>
      <c r="Z167" s="75"/>
      <c r="AA167" s="75"/>
      <c r="AB167" s="75"/>
      <c r="AC167" s="75"/>
      <c r="AD167" s="75"/>
      <c r="AE167" s="75" t="s">
        <v>1069</v>
      </c>
      <c r="AF167" s="75">
        <v>0</v>
      </c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</row>
    <row r="168" spans="1:60" ht="12.75" outlineLevel="1">
      <c r="A168" s="65"/>
      <c r="B168" s="66"/>
      <c r="C168" s="76" t="s">
        <v>42</v>
      </c>
      <c r="D168" s="77"/>
      <c r="E168" s="78">
        <v>16.212</v>
      </c>
      <c r="F168" s="71"/>
      <c r="G168" s="71"/>
      <c r="H168" s="71"/>
      <c r="I168" s="71"/>
      <c r="J168" s="71"/>
      <c r="K168" s="71"/>
      <c r="L168" s="71"/>
      <c r="M168" s="71"/>
      <c r="N168" s="72"/>
      <c r="O168" s="72"/>
      <c r="P168" s="73"/>
      <c r="Q168" s="73"/>
      <c r="R168" s="73"/>
      <c r="S168" s="73"/>
      <c r="T168" s="74"/>
      <c r="U168" s="73"/>
      <c r="V168" s="75"/>
      <c r="W168" s="75"/>
      <c r="X168" s="75"/>
      <c r="Y168" s="75"/>
      <c r="Z168" s="75"/>
      <c r="AA168" s="75"/>
      <c r="AB168" s="75"/>
      <c r="AC168" s="75"/>
      <c r="AD168" s="75"/>
      <c r="AE168" s="75" t="s">
        <v>1069</v>
      </c>
      <c r="AF168" s="75">
        <v>0</v>
      </c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</row>
    <row r="169" spans="1:60" ht="12.75" outlineLevel="1">
      <c r="A169" s="65"/>
      <c r="B169" s="66"/>
      <c r="C169" s="76" t="s">
        <v>43</v>
      </c>
      <c r="D169" s="77"/>
      <c r="E169" s="78">
        <v>6.3</v>
      </c>
      <c r="F169" s="71"/>
      <c r="G169" s="71"/>
      <c r="H169" s="71"/>
      <c r="I169" s="71"/>
      <c r="J169" s="71"/>
      <c r="K169" s="71"/>
      <c r="L169" s="71"/>
      <c r="M169" s="71"/>
      <c r="N169" s="72"/>
      <c r="O169" s="72"/>
      <c r="P169" s="73"/>
      <c r="Q169" s="73"/>
      <c r="R169" s="73"/>
      <c r="S169" s="73"/>
      <c r="T169" s="74"/>
      <c r="U169" s="73"/>
      <c r="V169" s="75"/>
      <c r="W169" s="75"/>
      <c r="X169" s="75"/>
      <c r="Y169" s="75"/>
      <c r="Z169" s="75"/>
      <c r="AA169" s="75"/>
      <c r="AB169" s="75"/>
      <c r="AC169" s="75"/>
      <c r="AD169" s="75"/>
      <c r="AE169" s="75" t="s">
        <v>1069</v>
      </c>
      <c r="AF169" s="75">
        <v>0</v>
      </c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</row>
    <row r="170" spans="1:60" ht="12.75" outlineLevel="1">
      <c r="A170" s="65"/>
      <c r="B170" s="66"/>
      <c r="C170" s="76" t="s">
        <v>44</v>
      </c>
      <c r="D170" s="77"/>
      <c r="E170" s="78">
        <v>47.376</v>
      </c>
      <c r="F170" s="71"/>
      <c r="G170" s="71"/>
      <c r="H170" s="71"/>
      <c r="I170" s="71"/>
      <c r="J170" s="71"/>
      <c r="K170" s="71"/>
      <c r="L170" s="71"/>
      <c r="M170" s="71"/>
      <c r="N170" s="72"/>
      <c r="O170" s="72"/>
      <c r="P170" s="73"/>
      <c r="Q170" s="73"/>
      <c r="R170" s="73"/>
      <c r="S170" s="73"/>
      <c r="T170" s="74"/>
      <c r="U170" s="73"/>
      <c r="V170" s="75"/>
      <c r="W170" s="75"/>
      <c r="X170" s="75"/>
      <c r="Y170" s="75"/>
      <c r="Z170" s="75"/>
      <c r="AA170" s="75"/>
      <c r="AB170" s="75"/>
      <c r="AC170" s="75"/>
      <c r="AD170" s="75"/>
      <c r="AE170" s="75" t="s">
        <v>1069</v>
      </c>
      <c r="AF170" s="75">
        <v>0</v>
      </c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</row>
    <row r="171" spans="1:60" ht="12.75" outlineLevel="1">
      <c r="A171" s="65"/>
      <c r="B171" s="66"/>
      <c r="C171" s="76" t="s">
        <v>45</v>
      </c>
      <c r="D171" s="77"/>
      <c r="E171" s="78">
        <v>3.024</v>
      </c>
      <c r="F171" s="71"/>
      <c r="G171" s="71"/>
      <c r="H171" s="71"/>
      <c r="I171" s="71"/>
      <c r="J171" s="71"/>
      <c r="K171" s="71"/>
      <c r="L171" s="71"/>
      <c r="M171" s="71"/>
      <c r="N171" s="72"/>
      <c r="O171" s="72"/>
      <c r="P171" s="73"/>
      <c r="Q171" s="73"/>
      <c r="R171" s="73"/>
      <c r="S171" s="73"/>
      <c r="T171" s="74"/>
      <c r="U171" s="73"/>
      <c r="V171" s="75"/>
      <c r="W171" s="75"/>
      <c r="X171" s="75"/>
      <c r="Y171" s="75"/>
      <c r="Z171" s="75"/>
      <c r="AA171" s="75"/>
      <c r="AB171" s="75"/>
      <c r="AC171" s="75"/>
      <c r="AD171" s="75"/>
      <c r="AE171" s="75" t="s">
        <v>1069</v>
      </c>
      <c r="AF171" s="75">
        <v>0</v>
      </c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</row>
    <row r="172" spans="1:60" ht="12.75" outlineLevel="1">
      <c r="A172" s="65"/>
      <c r="B172" s="66"/>
      <c r="C172" s="76" t="s">
        <v>46</v>
      </c>
      <c r="D172" s="77"/>
      <c r="E172" s="78">
        <v>38.064</v>
      </c>
      <c r="F172" s="71"/>
      <c r="G172" s="71"/>
      <c r="H172" s="71"/>
      <c r="I172" s="71"/>
      <c r="J172" s="71"/>
      <c r="K172" s="71"/>
      <c r="L172" s="71"/>
      <c r="M172" s="71"/>
      <c r="N172" s="72"/>
      <c r="O172" s="72"/>
      <c r="P172" s="73"/>
      <c r="Q172" s="73"/>
      <c r="R172" s="73"/>
      <c r="S172" s="73"/>
      <c r="T172" s="74"/>
      <c r="U172" s="73"/>
      <c r="V172" s="75"/>
      <c r="W172" s="75"/>
      <c r="X172" s="75"/>
      <c r="Y172" s="75"/>
      <c r="Z172" s="75"/>
      <c r="AA172" s="75"/>
      <c r="AB172" s="75"/>
      <c r="AC172" s="75"/>
      <c r="AD172" s="75"/>
      <c r="AE172" s="75" t="s">
        <v>1069</v>
      </c>
      <c r="AF172" s="75">
        <v>0</v>
      </c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</row>
    <row r="173" spans="1:60" ht="12.75" outlineLevel="1">
      <c r="A173" s="65"/>
      <c r="B173" s="66"/>
      <c r="C173" s="76" t="s">
        <v>1275</v>
      </c>
      <c r="D173" s="77"/>
      <c r="E173" s="78"/>
      <c r="F173" s="71"/>
      <c r="G173" s="71"/>
      <c r="H173" s="71"/>
      <c r="I173" s="71"/>
      <c r="J173" s="71"/>
      <c r="K173" s="71"/>
      <c r="L173" s="71"/>
      <c r="M173" s="71"/>
      <c r="N173" s="72"/>
      <c r="O173" s="72"/>
      <c r="P173" s="73"/>
      <c r="Q173" s="73"/>
      <c r="R173" s="73"/>
      <c r="S173" s="73"/>
      <c r="T173" s="74"/>
      <c r="U173" s="73"/>
      <c r="V173" s="75"/>
      <c r="W173" s="75"/>
      <c r="X173" s="75"/>
      <c r="Y173" s="75"/>
      <c r="Z173" s="75"/>
      <c r="AA173" s="75"/>
      <c r="AB173" s="75"/>
      <c r="AC173" s="75"/>
      <c r="AD173" s="75"/>
      <c r="AE173" s="75" t="s">
        <v>1069</v>
      </c>
      <c r="AF173" s="75">
        <v>0</v>
      </c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</row>
    <row r="174" spans="1:60" ht="12.75" outlineLevel="1">
      <c r="A174" s="65"/>
      <c r="B174" s="66"/>
      <c r="C174" s="76" t="s">
        <v>47</v>
      </c>
      <c r="D174" s="77"/>
      <c r="E174" s="78">
        <v>19.584</v>
      </c>
      <c r="F174" s="71"/>
      <c r="G174" s="71"/>
      <c r="H174" s="71"/>
      <c r="I174" s="71"/>
      <c r="J174" s="71"/>
      <c r="K174" s="71"/>
      <c r="L174" s="71"/>
      <c r="M174" s="71"/>
      <c r="N174" s="72"/>
      <c r="O174" s="72"/>
      <c r="P174" s="73"/>
      <c r="Q174" s="73"/>
      <c r="R174" s="73"/>
      <c r="S174" s="73"/>
      <c r="T174" s="74"/>
      <c r="U174" s="73"/>
      <c r="V174" s="75"/>
      <c r="W174" s="75"/>
      <c r="X174" s="75"/>
      <c r="Y174" s="75"/>
      <c r="Z174" s="75"/>
      <c r="AA174" s="75"/>
      <c r="AB174" s="75"/>
      <c r="AC174" s="75"/>
      <c r="AD174" s="75"/>
      <c r="AE174" s="75" t="s">
        <v>1069</v>
      </c>
      <c r="AF174" s="75">
        <v>0</v>
      </c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</row>
    <row r="175" spans="1:60" ht="12.75" outlineLevel="1">
      <c r="A175" s="65"/>
      <c r="B175" s="66"/>
      <c r="C175" s="76" t="s">
        <v>48</v>
      </c>
      <c r="D175" s="77"/>
      <c r="E175" s="78">
        <v>2.565</v>
      </c>
      <c r="F175" s="71"/>
      <c r="G175" s="71"/>
      <c r="H175" s="71"/>
      <c r="I175" s="71"/>
      <c r="J175" s="71"/>
      <c r="K175" s="71"/>
      <c r="L175" s="71"/>
      <c r="M175" s="71"/>
      <c r="N175" s="72"/>
      <c r="O175" s="72"/>
      <c r="P175" s="73"/>
      <c r="Q175" s="73"/>
      <c r="R175" s="73"/>
      <c r="S175" s="73"/>
      <c r="T175" s="74"/>
      <c r="U175" s="73"/>
      <c r="V175" s="75"/>
      <c r="W175" s="75"/>
      <c r="X175" s="75"/>
      <c r="Y175" s="75"/>
      <c r="Z175" s="75"/>
      <c r="AA175" s="75"/>
      <c r="AB175" s="75"/>
      <c r="AC175" s="75"/>
      <c r="AD175" s="75"/>
      <c r="AE175" s="75" t="s">
        <v>1069</v>
      </c>
      <c r="AF175" s="75">
        <v>0</v>
      </c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</row>
    <row r="176" spans="1:60" ht="12.75" outlineLevel="1">
      <c r="A176" s="65"/>
      <c r="B176" s="66"/>
      <c r="C176" s="76" t="s">
        <v>49</v>
      </c>
      <c r="D176" s="77"/>
      <c r="E176" s="78">
        <v>5.562</v>
      </c>
      <c r="F176" s="71"/>
      <c r="G176" s="71"/>
      <c r="H176" s="71"/>
      <c r="I176" s="71"/>
      <c r="J176" s="71"/>
      <c r="K176" s="71"/>
      <c r="L176" s="71"/>
      <c r="M176" s="71"/>
      <c r="N176" s="72"/>
      <c r="O176" s="72"/>
      <c r="P176" s="73"/>
      <c r="Q176" s="73"/>
      <c r="R176" s="73"/>
      <c r="S176" s="73"/>
      <c r="T176" s="74"/>
      <c r="U176" s="73"/>
      <c r="V176" s="75"/>
      <c r="W176" s="75"/>
      <c r="X176" s="75"/>
      <c r="Y176" s="75"/>
      <c r="Z176" s="75"/>
      <c r="AA176" s="75"/>
      <c r="AB176" s="75"/>
      <c r="AC176" s="75"/>
      <c r="AD176" s="75"/>
      <c r="AE176" s="75" t="s">
        <v>1069</v>
      </c>
      <c r="AF176" s="75">
        <v>0</v>
      </c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</row>
    <row r="177" spans="1:60" ht="12.75" outlineLevel="1">
      <c r="A177" s="65"/>
      <c r="B177" s="66"/>
      <c r="C177" s="76" t="s">
        <v>50</v>
      </c>
      <c r="D177" s="77"/>
      <c r="E177" s="78">
        <v>0.405</v>
      </c>
      <c r="F177" s="71"/>
      <c r="G177" s="71"/>
      <c r="H177" s="71"/>
      <c r="I177" s="71"/>
      <c r="J177" s="71"/>
      <c r="K177" s="71"/>
      <c r="L177" s="71"/>
      <c r="M177" s="71"/>
      <c r="N177" s="72"/>
      <c r="O177" s="72"/>
      <c r="P177" s="73"/>
      <c r="Q177" s="73"/>
      <c r="R177" s="73"/>
      <c r="S177" s="73"/>
      <c r="T177" s="74"/>
      <c r="U177" s="73"/>
      <c r="V177" s="75"/>
      <c r="W177" s="75"/>
      <c r="X177" s="75"/>
      <c r="Y177" s="75"/>
      <c r="Z177" s="75"/>
      <c r="AA177" s="75"/>
      <c r="AB177" s="75"/>
      <c r="AC177" s="75"/>
      <c r="AD177" s="75"/>
      <c r="AE177" s="75" t="s">
        <v>1069</v>
      </c>
      <c r="AF177" s="75">
        <v>0</v>
      </c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</row>
    <row r="178" spans="1:60" ht="12.75" outlineLevel="1">
      <c r="A178" s="65"/>
      <c r="B178" s="66"/>
      <c r="C178" s="76" t="s">
        <v>51</v>
      </c>
      <c r="D178" s="77"/>
      <c r="E178" s="78">
        <v>0.405</v>
      </c>
      <c r="F178" s="71"/>
      <c r="G178" s="71"/>
      <c r="H178" s="71"/>
      <c r="I178" s="71"/>
      <c r="J178" s="71"/>
      <c r="K178" s="71"/>
      <c r="L178" s="71"/>
      <c r="M178" s="71"/>
      <c r="N178" s="72"/>
      <c r="O178" s="72"/>
      <c r="P178" s="73"/>
      <c r="Q178" s="73"/>
      <c r="R178" s="73"/>
      <c r="S178" s="73"/>
      <c r="T178" s="74"/>
      <c r="U178" s="73"/>
      <c r="V178" s="75"/>
      <c r="W178" s="75"/>
      <c r="X178" s="75"/>
      <c r="Y178" s="75"/>
      <c r="Z178" s="75"/>
      <c r="AA178" s="75"/>
      <c r="AB178" s="75"/>
      <c r="AC178" s="75"/>
      <c r="AD178" s="75"/>
      <c r="AE178" s="75" t="s">
        <v>1069</v>
      </c>
      <c r="AF178" s="75">
        <v>0</v>
      </c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</row>
    <row r="179" spans="1:60" ht="12.75" outlineLevel="1">
      <c r="A179" s="65"/>
      <c r="B179" s="66"/>
      <c r="C179" s="76" t="s">
        <v>52</v>
      </c>
      <c r="D179" s="77"/>
      <c r="E179" s="78">
        <v>1.161</v>
      </c>
      <c r="F179" s="71"/>
      <c r="G179" s="71"/>
      <c r="H179" s="71"/>
      <c r="I179" s="71"/>
      <c r="J179" s="71"/>
      <c r="K179" s="71"/>
      <c r="L179" s="71"/>
      <c r="M179" s="71"/>
      <c r="N179" s="72"/>
      <c r="O179" s="72"/>
      <c r="P179" s="73"/>
      <c r="Q179" s="73"/>
      <c r="R179" s="73"/>
      <c r="S179" s="73"/>
      <c r="T179" s="74"/>
      <c r="U179" s="73"/>
      <c r="V179" s="75"/>
      <c r="W179" s="75"/>
      <c r="X179" s="75"/>
      <c r="Y179" s="75"/>
      <c r="Z179" s="75"/>
      <c r="AA179" s="75"/>
      <c r="AB179" s="75"/>
      <c r="AC179" s="75"/>
      <c r="AD179" s="75"/>
      <c r="AE179" s="75" t="s">
        <v>1069</v>
      </c>
      <c r="AF179" s="75">
        <v>0</v>
      </c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</row>
    <row r="180" spans="1:60" ht="12.75" outlineLevel="1">
      <c r="A180" s="65"/>
      <c r="B180" s="66"/>
      <c r="C180" s="76" t="s">
        <v>53</v>
      </c>
      <c r="D180" s="77"/>
      <c r="E180" s="78">
        <v>1.026</v>
      </c>
      <c r="F180" s="71"/>
      <c r="G180" s="71"/>
      <c r="H180" s="71"/>
      <c r="I180" s="71"/>
      <c r="J180" s="71"/>
      <c r="K180" s="71"/>
      <c r="L180" s="71"/>
      <c r="M180" s="71"/>
      <c r="N180" s="72"/>
      <c r="O180" s="72"/>
      <c r="P180" s="73"/>
      <c r="Q180" s="73"/>
      <c r="R180" s="73"/>
      <c r="S180" s="73"/>
      <c r="T180" s="74"/>
      <c r="U180" s="73"/>
      <c r="V180" s="75"/>
      <c r="W180" s="75"/>
      <c r="X180" s="75"/>
      <c r="Y180" s="75"/>
      <c r="Z180" s="75"/>
      <c r="AA180" s="75"/>
      <c r="AB180" s="75"/>
      <c r="AC180" s="75"/>
      <c r="AD180" s="75"/>
      <c r="AE180" s="75" t="s">
        <v>1069</v>
      </c>
      <c r="AF180" s="75">
        <v>0</v>
      </c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</row>
    <row r="181" spans="1:60" ht="12.75" outlineLevel="1">
      <c r="A181" s="65"/>
      <c r="B181" s="66"/>
      <c r="C181" s="76" t="s">
        <v>54</v>
      </c>
      <c r="D181" s="77"/>
      <c r="E181" s="78">
        <v>0.999</v>
      </c>
      <c r="F181" s="71"/>
      <c r="G181" s="71"/>
      <c r="H181" s="71"/>
      <c r="I181" s="71"/>
      <c r="J181" s="71"/>
      <c r="K181" s="71"/>
      <c r="L181" s="71"/>
      <c r="M181" s="71"/>
      <c r="N181" s="72"/>
      <c r="O181" s="72"/>
      <c r="P181" s="73"/>
      <c r="Q181" s="73"/>
      <c r="R181" s="73"/>
      <c r="S181" s="73"/>
      <c r="T181" s="74"/>
      <c r="U181" s="73"/>
      <c r="V181" s="75"/>
      <c r="W181" s="75"/>
      <c r="X181" s="75"/>
      <c r="Y181" s="75"/>
      <c r="Z181" s="75"/>
      <c r="AA181" s="75"/>
      <c r="AB181" s="75"/>
      <c r="AC181" s="75"/>
      <c r="AD181" s="75"/>
      <c r="AE181" s="75" t="s">
        <v>1069</v>
      </c>
      <c r="AF181" s="75">
        <v>0</v>
      </c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</row>
    <row r="182" spans="1:60" ht="12.75" outlineLevel="1">
      <c r="A182" s="65"/>
      <c r="B182" s="66"/>
      <c r="C182" s="76" t="s">
        <v>55</v>
      </c>
      <c r="D182" s="77"/>
      <c r="E182" s="78">
        <v>5.94</v>
      </c>
      <c r="F182" s="71"/>
      <c r="G182" s="71"/>
      <c r="H182" s="71"/>
      <c r="I182" s="71"/>
      <c r="J182" s="71"/>
      <c r="K182" s="71"/>
      <c r="L182" s="71"/>
      <c r="M182" s="71"/>
      <c r="N182" s="72"/>
      <c r="O182" s="72"/>
      <c r="P182" s="73"/>
      <c r="Q182" s="73"/>
      <c r="R182" s="73"/>
      <c r="S182" s="73"/>
      <c r="T182" s="74"/>
      <c r="U182" s="73"/>
      <c r="V182" s="75"/>
      <c r="W182" s="75"/>
      <c r="X182" s="75"/>
      <c r="Y182" s="75"/>
      <c r="Z182" s="75"/>
      <c r="AA182" s="75"/>
      <c r="AB182" s="75"/>
      <c r="AC182" s="75"/>
      <c r="AD182" s="75"/>
      <c r="AE182" s="75" t="s">
        <v>1069</v>
      </c>
      <c r="AF182" s="75">
        <v>0</v>
      </c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</row>
    <row r="183" spans="1:60" ht="12.75" outlineLevel="1">
      <c r="A183" s="65"/>
      <c r="B183" s="66"/>
      <c r="C183" s="76" t="s">
        <v>56</v>
      </c>
      <c r="D183" s="77"/>
      <c r="E183" s="78">
        <v>12.24</v>
      </c>
      <c r="F183" s="71"/>
      <c r="G183" s="71"/>
      <c r="H183" s="71"/>
      <c r="I183" s="71"/>
      <c r="J183" s="71"/>
      <c r="K183" s="71"/>
      <c r="L183" s="71"/>
      <c r="M183" s="71"/>
      <c r="N183" s="72"/>
      <c r="O183" s="72"/>
      <c r="P183" s="73"/>
      <c r="Q183" s="73"/>
      <c r="R183" s="73"/>
      <c r="S183" s="73"/>
      <c r="T183" s="74"/>
      <c r="U183" s="73"/>
      <c r="V183" s="75"/>
      <c r="W183" s="75"/>
      <c r="X183" s="75"/>
      <c r="Y183" s="75"/>
      <c r="Z183" s="75"/>
      <c r="AA183" s="75"/>
      <c r="AB183" s="75"/>
      <c r="AC183" s="75"/>
      <c r="AD183" s="75"/>
      <c r="AE183" s="75" t="s">
        <v>1069</v>
      </c>
      <c r="AF183" s="75">
        <v>0</v>
      </c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</row>
    <row r="184" spans="1:60" ht="12.75" outlineLevel="1">
      <c r="A184" s="65"/>
      <c r="B184" s="66"/>
      <c r="C184" s="76" t="s">
        <v>57</v>
      </c>
      <c r="D184" s="77"/>
      <c r="E184" s="78">
        <v>2.376</v>
      </c>
      <c r="F184" s="71"/>
      <c r="G184" s="71"/>
      <c r="H184" s="71"/>
      <c r="I184" s="71"/>
      <c r="J184" s="71"/>
      <c r="K184" s="71"/>
      <c r="L184" s="71"/>
      <c r="M184" s="71"/>
      <c r="N184" s="72"/>
      <c r="O184" s="72"/>
      <c r="P184" s="73"/>
      <c r="Q184" s="73"/>
      <c r="R184" s="73"/>
      <c r="S184" s="73"/>
      <c r="T184" s="74"/>
      <c r="U184" s="73"/>
      <c r="V184" s="75"/>
      <c r="W184" s="75"/>
      <c r="X184" s="75"/>
      <c r="Y184" s="75"/>
      <c r="Z184" s="75"/>
      <c r="AA184" s="75"/>
      <c r="AB184" s="75"/>
      <c r="AC184" s="75"/>
      <c r="AD184" s="75"/>
      <c r="AE184" s="75" t="s">
        <v>1069</v>
      </c>
      <c r="AF184" s="75">
        <v>0</v>
      </c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</row>
    <row r="185" spans="1:60" ht="12.75" outlineLevel="1">
      <c r="A185" s="65"/>
      <c r="B185" s="66"/>
      <c r="C185" s="76" t="s">
        <v>58</v>
      </c>
      <c r="D185" s="77"/>
      <c r="E185" s="78">
        <v>2.16</v>
      </c>
      <c r="F185" s="71"/>
      <c r="G185" s="71"/>
      <c r="H185" s="71"/>
      <c r="I185" s="71"/>
      <c r="J185" s="71"/>
      <c r="K185" s="71"/>
      <c r="L185" s="71"/>
      <c r="M185" s="71"/>
      <c r="N185" s="72"/>
      <c r="O185" s="72"/>
      <c r="P185" s="73"/>
      <c r="Q185" s="73"/>
      <c r="R185" s="73"/>
      <c r="S185" s="73"/>
      <c r="T185" s="74"/>
      <c r="U185" s="73"/>
      <c r="V185" s="75"/>
      <c r="W185" s="75"/>
      <c r="X185" s="75"/>
      <c r="Y185" s="75"/>
      <c r="Z185" s="75"/>
      <c r="AA185" s="75"/>
      <c r="AB185" s="75"/>
      <c r="AC185" s="75"/>
      <c r="AD185" s="75"/>
      <c r="AE185" s="75" t="s">
        <v>1069</v>
      </c>
      <c r="AF185" s="75">
        <v>0</v>
      </c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</row>
    <row r="186" spans="1:60" ht="12.75" outlineLevel="1">
      <c r="A186" s="65">
        <v>18</v>
      </c>
      <c r="B186" s="66" t="s">
        <v>59</v>
      </c>
      <c r="C186" s="67" t="s">
        <v>60</v>
      </c>
      <c r="D186" s="68" t="s">
        <v>1259</v>
      </c>
      <c r="E186" s="69">
        <v>780.7</v>
      </c>
      <c r="F186" s="70"/>
      <c r="G186" s="71">
        <f>ROUND(E186*F186,2)</f>
        <v>0</v>
      </c>
      <c r="H186" s="70"/>
      <c r="I186" s="71">
        <f>ROUND(E186*H186,2)</f>
        <v>0</v>
      </c>
      <c r="J186" s="70"/>
      <c r="K186" s="71">
        <f>ROUND(E186*J186,2)</f>
        <v>0</v>
      </c>
      <c r="L186" s="71">
        <v>21</v>
      </c>
      <c r="M186" s="71">
        <f>G186*(1+L186/100)</f>
        <v>0</v>
      </c>
      <c r="N186" s="72">
        <v>0</v>
      </c>
      <c r="O186" s="72">
        <f>ROUND(E186*N186,5)</f>
        <v>0</v>
      </c>
      <c r="P186" s="73">
        <v>0</v>
      </c>
      <c r="Q186" s="73">
        <f>ROUND(E186*P186,5)</f>
        <v>0</v>
      </c>
      <c r="R186" s="73"/>
      <c r="S186" s="73"/>
      <c r="T186" s="74">
        <v>0</v>
      </c>
      <c r="U186" s="73">
        <f>ROUND(E186*T186,2)</f>
        <v>0</v>
      </c>
      <c r="V186" s="75"/>
      <c r="W186" s="75"/>
      <c r="X186" s="75"/>
      <c r="Y186" s="75"/>
      <c r="Z186" s="75"/>
      <c r="AA186" s="75"/>
      <c r="AB186" s="75"/>
      <c r="AC186" s="75"/>
      <c r="AD186" s="75"/>
      <c r="AE186" s="75" t="s">
        <v>1246</v>
      </c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</row>
    <row r="187" spans="1:31" ht="12.75">
      <c r="A187" s="56" t="s">
        <v>1241</v>
      </c>
      <c r="B187" s="79" t="s">
        <v>690</v>
      </c>
      <c r="C187" s="80" t="s">
        <v>61</v>
      </c>
      <c r="D187" s="81"/>
      <c r="E187" s="82"/>
      <c r="F187" s="83"/>
      <c r="G187" s="83">
        <f>SUMIF(AE188:AE230,"&lt;&gt;NOR",G188:G230)</f>
        <v>0</v>
      </c>
      <c r="H187" s="83"/>
      <c r="I187" s="83">
        <f>SUM(I188:I230)</f>
        <v>0</v>
      </c>
      <c r="J187" s="83"/>
      <c r="K187" s="83">
        <f>SUM(K188:K230)</f>
        <v>0</v>
      </c>
      <c r="L187" s="83"/>
      <c r="M187" s="83">
        <f>SUM(M188:M230)</f>
        <v>0</v>
      </c>
      <c r="N187" s="84"/>
      <c r="O187" s="84">
        <f>SUM(O188:O230)</f>
        <v>91.58922</v>
      </c>
      <c r="P187" s="85"/>
      <c r="Q187" s="85">
        <f>SUM(Q188:Q230)</f>
        <v>0</v>
      </c>
      <c r="R187" s="85"/>
      <c r="S187" s="85"/>
      <c r="T187" s="86"/>
      <c r="U187" s="85">
        <f>SUM(U188:U230)</f>
        <v>92.57000000000001</v>
      </c>
      <c r="AE187" s="33" t="s">
        <v>1242</v>
      </c>
    </row>
    <row r="188" spans="1:60" ht="12.75" outlineLevel="1">
      <c r="A188" s="65">
        <v>19</v>
      </c>
      <c r="B188" s="66" t="s">
        <v>62</v>
      </c>
      <c r="C188" s="67" t="s">
        <v>63</v>
      </c>
      <c r="D188" s="68" t="s">
        <v>1259</v>
      </c>
      <c r="E188" s="69">
        <v>46.541</v>
      </c>
      <c r="F188" s="70"/>
      <c r="G188" s="71">
        <f>ROUND(E188*F188,2)</f>
        <v>0</v>
      </c>
      <c r="H188" s="70"/>
      <c r="I188" s="71">
        <f>ROUND(E188*H188,2)</f>
        <v>0</v>
      </c>
      <c r="J188" s="70"/>
      <c r="K188" s="71">
        <f>ROUND(E188*J188,2)</f>
        <v>0</v>
      </c>
      <c r="L188" s="71">
        <v>21</v>
      </c>
      <c r="M188" s="71">
        <f>G188*(1+L188/100)</f>
        <v>0</v>
      </c>
      <c r="N188" s="72">
        <v>1.89077</v>
      </c>
      <c r="O188" s="72">
        <f>ROUND(E188*N188,5)</f>
        <v>87.99833</v>
      </c>
      <c r="P188" s="73">
        <v>0</v>
      </c>
      <c r="Q188" s="73">
        <f>ROUND(E188*P188,5)</f>
        <v>0</v>
      </c>
      <c r="R188" s="73"/>
      <c r="S188" s="73"/>
      <c r="T188" s="74">
        <v>1.695</v>
      </c>
      <c r="U188" s="73">
        <f>ROUND(E188*T188,2)</f>
        <v>78.89</v>
      </c>
      <c r="V188" s="75"/>
      <c r="W188" s="75"/>
      <c r="X188" s="75"/>
      <c r="Y188" s="75"/>
      <c r="Z188" s="75"/>
      <c r="AA188" s="75"/>
      <c r="AB188" s="75"/>
      <c r="AC188" s="75"/>
      <c r="AD188" s="75"/>
      <c r="AE188" s="75" t="s">
        <v>1246</v>
      </c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</row>
    <row r="189" spans="1:60" ht="12.75" outlineLevel="1">
      <c r="A189" s="65"/>
      <c r="B189" s="66"/>
      <c r="C189" s="76" t="s">
        <v>1264</v>
      </c>
      <c r="D189" s="77"/>
      <c r="E189" s="78"/>
      <c r="F189" s="71"/>
      <c r="G189" s="71"/>
      <c r="H189" s="71"/>
      <c r="I189" s="71"/>
      <c r="J189" s="71"/>
      <c r="K189" s="71"/>
      <c r="L189" s="71"/>
      <c r="M189" s="71"/>
      <c r="N189" s="72"/>
      <c r="O189" s="72"/>
      <c r="P189" s="73"/>
      <c r="Q189" s="73"/>
      <c r="R189" s="73"/>
      <c r="S189" s="73"/>
      <c r="T189" s="74"/>
      <c r="U189" s="73"/>
      <c r="V189" s="75"/>
      <c r="W189" s="75"/>
      <c r="X189" s="75"/>
      <c r="Y189" s="75"/>
      <c r="Z189" s="75"/>
      <c r="AA189" s="75"/>
      <c r="AB189" s="75"/>
      <c r="AC189" s="75"/>
      <c r="AD189" s="75"/>
      <c r="AE189" s="75" t="s">
        <v>1069</v>
      </c>
      <c r="AF189" s="75">
        <v>0</v>
      </c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</row>
    <row r="190" spans="1:60" ht="12.75" outlineLevel="1">
      <c r="A190" s="65"/>
      <c r="B190" s="66"/>
      <c r="C190" s="76" t="s">
        <v>64</v>
      </c>
      <c r="D190" s="77"/>
      <c r="E190" s="78">
        <v>6.624</v>
      </c>
      <c r="F190" s="71"/>
      <c r="G190" s="71"/>
      <c r="H190" s="71"/>
      <c r="I190" s="71"/>
      <c r="J190" s="71"/>
      <c r="K190" s="71"/>
      <c r="L190" s="71"/>
      <c r="M190" s="71"/>
      <c r="N190" s="72"/>
      <c r="O190" s="72"/>
      <c r="P190" s="73"/>
      <c r="Q190" s="73"/>
      <c r="R190" s="73"/>
      <c r="S190" s="73"/>
      <c r="T190" s="74"/>
      <c r="U190" s="73"/>
      <c r="V190" s="75"/>
      <c r="W190" s="75"/>
      <c r="X190" s="75"/>
      <c r="Y190" s="75"/>
      <c r="Z190" s="75"/>
      <c r="AA190" s="75"/>
      <c r="AB190" s="75"/>
      <c r="AC190" s="75"/>
      <c r="AD190" s="75"/>
      <c r="AE190" s="75" t="s">
        <v>1069</v>
      </c>
      <c r="AF190" s="75">
        <v>0</v>
      </c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</row>
    <row r="191" spans="1:60" ht="12.75" outlineLevel="1">
      <c r="A191" s="65"/>
      <c r="B191" s="66"/>
      <c r="C191" s="76" t="s">
        <v>65</v>
      </c>
      <c r="D191" s="77"/>
      <c r="E191" s="78">
        <v>0.96</v>
      </c>
      <c r="F191" s="71"/>
      <c r="G191" s="71"/>
      <c r="H191" s="71"/>
      <c r="I191" s="71"/>
      <c r="J191" s="71"/>
      <c r="K191" s="71"/>
      <c r="L191" s="71"/>
      <c r="M191" s="71"/>
      <c r="N191" s="72"/>
      <c r="O191" s="72"/>
      <c r="P191" s="73"/>
      <c r="Q191" s="73"/>
      <c r="R191" s="73"/>
      <c r="S191" s="73"/>
      <c r="T191" s="74"/>
      <c r="U191" s="73"/>
      <c r="V191" s="75"/>
      <c r="W191" s="75"/>
      <c r="X191" s="75"/>
      <c r="Y191" s="75"/>
      <c r="Z191" s="75"/>
      <c r="AA191" s="75"/>
      <c r="AB191" s="75"/>
      <c r="AC191" s="75"/>
      <c r="AD191" s="75"/>
      <c r="AE191" s="75" t="s">
        <v>1069</v>
      </c>
      <c r="AF191" s="75">
        <v>0</v>
      </c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</row>
    <row r="192" spans="1:60" ht="12.75" outlineLevel="1">
      <c r="A192" s="65"/>
      <c r="B192" s="66"/>
      <c r="C192" s="76" t="s">
        <v>66</v>
      </c>
      <c r="D192" s="77"/>
      <c r="E192" s="78">
        <v>3.252</v>
      </c>
      <c r="F192" s="71"/>
      <c r="G192" s="71"/>
      <c r="H192" s="71"/>
      <c r="I192" s="71"/>
      <c r="J192" s="71"/>
      <c r="K192" s="71"/>
      <c r="L192" s="71"/>
      <c r="M192" s="71"/>
      <c r="N192" s="72"/>
      <c r="O192" s="72"/>
      <c r="P192" s="73"/>
      <c r="Q192" s="73"/>
      <c r="R192" s="73"/>
      <c r="S192" s="73"/>
      <c r="T192" s="74"/>
      <c r="U192" s="73"/>
      <c r="V192" s="75"/>
      <c r="W192" s="75"/>
      <c r="X192" s="75"/>
      <c r="Y192" s="75"/>
      <c r="Z192" s="75"/>
      <c r="AA192" s="75"/>
      <c r="AB192" s="75"/>
      <c r="AC192" s="75"/>
      <c r="AD192" s="75"/>
      <c r="AE192" s="75" t="s">
        <v>1069</v>
      </c>
      <c r="AF192" s="75">
        <v>0</v>
      </c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</row>
    <row r="193" spans="1:60" ht="12.75" outlineLevel="1">
      <c r="A193" s="65"/>
      <c r="B193" s="66"/>
      <c r="C193" s="76" t="s">
        <v>67</v>
      </c>
      <c r="D193" s="77"/>
      <c r="E193" s="78">
        <v>2.316</v>
      </c>
      <c r="F193" s="71"/>
      <c r="G193" s="71"/>
      <c r="H193" s="71"/>
      <c r="I193" s="71"/>
      <c r="J193" s="71"/>
      <c r="K193" s="71"/>
      <c r="L193" s="71"/>
      <c r="M193" s="71"/>
      <c r="N193" s="72"/>
      <c r="O193" s="72"/>
      <c r="P193" s="73"/>
      <c r="Q193" s="73"/>
      <c r="R193" s="73"/>
      <c r="S193" s="73"/>
      <c r="T193" s="74"/>
      <c r="U193" s="73"/>
      <c r="V193" s="75"/>
      <c r="W193" s="75"/>
      <c r="X193" s="75"/>
      <c r="Y193" s="75"/>
      <c r="Z193" s="75"/>
      <c r="AA193" s="75"/>
      <c r="AB193" s="75"/>
      <c r="AC193" s="75"/>
      <c r="AD193" s="75"/>
      <c r="AE193" s="75" t="s">
        <v>1069</v>
      </c>
      <c r="AF193" s="75">
        <v>0</v>
      </c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</row>
    <row r="194" spans="1:60" ht="12.75" outlineLevel="1">
      <c r="A194" s="65"/>
      <c r="B194" s="66"/>
      <c r="C194" s="76" t="s">
        <v>68</v>
      </c>
      <c r="D194" s="77"/>
      <c r="E194" s="78">
        <v>0.9</v>
      </c>
      <c r="F194" s="71"/>
      <c r="G194" s="71"/>
      <c r="H194" s="71"/>
      <c r="I194" s="71"/>
      <c r="J194" s="71"/>
      <c r="K194" s="71"/>
      <c r="L194" s="71"/>
      <c r="M194" s="71"/>
      <c r="N194" s="72"/>
      <c r="O194" s="72"/>
      <c r="P194" s="73"/>
      <c r="Q194" s="73"/>
      <c r="R194" s="73"/>
      <c r="S194" s="73"/>
      <c r="T194" s="74"/>
      <c r="U194" s="73"/>
      <c r="V194" s="75"/>
      <c r="W194" s="75"/>
      <c r="X194" s="75"/>
      <c r="Y194" s="75"/>
      <c r="Z194" s="75"/>
      <c r="AA194" s="75"/>
      <c r="AB194" s="75"/>
      <c r="AC194" s="75"/>
      <c r="AD194" s="75"/>
      <c r="AE194" s="75" t="s">
        <v>1069</v>
      </c>
      <c r="AF194" s="75">
        <v>0</v>
      </c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</row>
    <row r="195" spans="1:60" ht="12.75" outlineLevel="1">
      <c r="A195" s="65"/>
      <c r="B195" s="66"/>
      <c r="C195" s="76" t="s">
        <v>69</v>
      </c>
      <c r="D195" s="77"/>
      <c r="E195" s="78">
        <v>6.768</v>
      </c>
      <c r="F195" s="71"/>
      <c r="G195" s="71"/>
      <c r="H195" s="71"/>
      <c r="I195" s="71"/>
      <c r="J195" s="71"/>
      <c r="K195" s="71"/>
      <c r="L195" s="71"/>
      <c r="M195" s="71"/>
      <c r="N195" s="72"/>
      <c r="O195" s="72"/>
      <c r="P195" s="73"/>
      <c r="Q195" s="73"/>
      <c r="R195" s="73"/>
      <c r="S195" s="73"/>
      <c r="T195" s="74"/>
      <c r="U195" s="73"/>
      <c r="V195" s="75"/>
      <c r="W195" s="75"/>
      <c r="X195" s="75"/>
      <c r="Y195" s="75"/>
      <c r="Z195" s="75"/>
      <c r="AA195" s="75"/>
      <c r="AB195" s="75"/>
      <c r="AC195" s="75"/>
      <c r="AD195" s="75"/>
      <c r="AE195" s="75" t="s">
        <v>1069</v>
      </c>
      <c r="AF195" s="75">
        <v>0</v>
      </c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</row>
    <row r="196" spans="1:60" ht="12.75" outlineLevel="1">
      <c r="A196" s="65"/>
      <c r="B196" s="66"/>
      <c r="C196" s="76" t="s">
        <v>70</v>
      </c>
      <c r="D196" s="77"/>
      <c r="E196" s="78">
        <v>0.672</v>
      </c>
      <c r="F196" s="71"/>
      <c r="G196" s="71"/>
      <c r="H196" s="71"/>
      <c r="I196" s="71"/>
      <c r="J196" s="71"/>
      <c r="K196" s="71"/>
      <c r="L196" s="71"/>
      <c r="M196" s="71"/>
      <c r="N196" s="72"/>
      <c r="O196" s="72"/>
      <c r="P196" s="73"/>
      <c r="Q196" s="73"/>
      <c r="R196" s="73"/>
      <c r="S196" s="73"/>
      <c r="T196" s="74"/>
      <c r="U196" s="73"/>
      <c r="V196" s="75"/>
      <c r="W196" s="75"/>
      <c r="X196" s="75"/>
      <c r="Y196" s="75"/>
      <c r="Z196" s="75"/>
      <c r="AA196" s="75"/>
      <c r="AB196" s="75"/>
      <c r="AC196" s="75"/>
      <c r="AD196" s="75"/>
      <c r="AE196" s="75" t="s">
        <v>1069</v>
      </c>
      <c r="AF196" s="75">
        <v>0</v>
      </c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</row>
    <row r="197" spans="1:60" ht="12.75" outlineLevel="1">
      <c r="A197" s="65"/>
      <c r="B197" s="66"/>
      <c r="C197" s="76" t="s">
        <v>71</v>
      </c>
      <c r="D197" s="77"/>
      <c r="E197" s="78">
        <v>0.028</v>
      </c>
      <c r="F197" s="71"/>
      <c r="G197" s="71"/>
      <c r="H197" s="71"/>
      <c r="I197" s="71"/>
      <c r="J197" s="71"/>
      <c r="K197" s="71"/>
      <c r="L197" s="71"/>
      <c r="M197" s="71"/>
      <c r="N197" s="72"/>
      <c r="O197" s="72"/>
      <c r="P197" s="73"/>
      <c r="Q197" s="73"/>
      <c r="R197" s="73"/>
      <c r="S197" s="73"/>
      <c r="T197" s="74"/>
      <c r="U197" s="73"/>
      <c r="V197" s="75"/>
      <c r="W197" s="75"/>
      <c r="X197" s="75"/>
      <c r="Y197" s="75"/>
      <c r="Z197" s="75"/>
      <c r="AA197" s="75"/>
      <c r="AB197" s="75"/>
      <c r="AC197" s="75"/>
      <c r="AD197" s="75"/>
      <c r="AE197" s="75" t="s">
        <v>1069</v>
      </c>
      <c r="AF197" s="75">
        <v>0</v>
      </c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</row>
    <row r="198" spans="1:60" ht="12.75" outlineLevel="1">
      <c r="A198" s="65"/>
      <c r="B198" s="66"/>
      <c r="C198" s="76" t="s">
        <v>72</v>
      </c>
      <c r="D198" s="77"/>
      <c r="E198" s="78">
        <v>0.196</v>
      </c>
      <c r="F198" s="71"/>
      <c r="G198" s="71"/>
      <c r="H198" s="71"/>
      <c r="I198" s="71"/>
      <c r="J198" s="71"/>
      <c r="K198" s="71"/>
      <c r="L198" s="71"/>
      <c r="M198" s="71"/>
      <c r="N198" s="72"/>
      <c r="O198" s="72"/>
      <c r="P198" s="73"/>
      <c r="Q198" s="73"/>
      <c r="R198" s="73"/>
      <c r="S198" s="73"/>
      <c r="T198" s="74"/>
      <c r="U198" s="73"/>
      <c r="V198" s="75"/>
      <c r="W198" s="75"/>
      <c r="X198" s="75"/>
      <c r="Y198" s="75"/>
      <c r="Z198" s="75"/>
      <c r="AA198" s="75"/>
      <c r="AB198" s="75"/>
      <c r="AC198" s="75"/>
      <c r="AD198" s="75"/>
      <c r="AE198" s="75" t="s">
        <v>1069</v>
      </c>
      <c r="AF198" s="75">
        <v>0</v>
      </c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</row>
    <row r="199" spans="1:60" ht="12.75" outlineLevel="1">
      <c r="A199" s="65"/>
      <c r="B199" s="66"/>
      <c r="C199" s="76" t="s">
        <v>73</v>
      </c>
      <c r="D199" s="77"/>
      <c r="E199" s="78">
        <v>9.516</v>
      </c>
      <c r="F199" s="71"/>
      <c r="G199" s="71"/>
      <c r="H199" s="71"/>
      <c r="I199" s="71"/>
      <c r="J199" s="71"/>
      <c r="K199" s="71"/>
      <c r="L199" s="71"/>
      <c r="M199" s="71"/>
      <c r="N199" s="72"/>
      <c r="O199" s="72"/>
      <c r="P199" s="73"/>
      <c r="Q199" s="73"/>
      <c r="R199" s="73"/>
      <c r="S199" s="73"/>
      <c r="T199" s="74"/>
      <c r="U199" s="73"/>
      <c r="V199" s="75"/>
      <c r="W199" s="75"/>
      <c r="X199" s="75"/>
      <c r="Y199" s="75"/>
      <c r="Z199" s="75"/>
      <c r="AA199" s="75"/>
      <c r="AB199" s="75"/>
      <c r="AC199" s="75"/>
      <c r="AD199" s="75"/>
      <c r="AE199" s="75" t="s">
        <v>1069</v>
      </c>
      <c r="AF199" s="75">
        <v>0</v>
      </c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</row>
    <row r="200" spans="1:60" ht="12.75" outlineLevel="1">
      <c r="A200" s="65"/>
      <c r="B200" s="66"/>
      <c r="C200" s="76" t="s">
        <v>1275</v>
      </c>
      <c r="D200" s="77"/>
      <c r="E200" s="78"/>
      <c r="F200" s="71"/>
      <c r="G200" s="71"/>
      <c r="H200" s="71"/>
      <c r="I200" s="71"/>
      <c r="J200" s="71"/>
      <c r="K200" s="71"/>
      <c r="L200" s="71"/>
      <c r="M200" s="71"/>
      <c r="N200" s="72"/>
      <c r="O200" s="72"/>
      <c r="P200" s="73"/>
      <c r="Q200" s="73"/>
      <c r="R200" s="73"/>
      <c r="S200" s="73"/>
      <c r="T200" s="74"/>
      <c r="U200" s="73"/>
      <c r="V200" s="75"/>
      <c r="W200" s="75"/>
      <c r="X200" s="75"/>
      <c r="Y200" s="75"/>
      <c r="Z200" s="75"/>
      <c r="AA200" s="75"/>
      <c r="AB200" s="75"/>
      <c r="AC200" s="75"/>
      <c r="AD200" s="75"/>
      <c r="AE200" s="75" t="s">
        <v>1069</v>
      </c>
      <c r="AF200" s="75">
        <v>0</v>
      </c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</row>
    <row r="201" spans="1:60" ht="12.75" outlineLevel="1">
      <c r="A201" s="65"/>
      <c r="B201" s="66"/>
      <c r="C201" s="76" t="s">
        <v>74</v>
      </c>
      <c r="D201" s="77"/>
      <c r="E201" s="78">
        <v>4.896</v>
      </c>
      <c r="F201" s="71"/>
      <c r="G201" s="71"/>
      <c r="H201" s="71"/>
      <c r="I201" s="71"/>
      <c r="J201" s="71"/>
      <c r="K201" s="71"/>
      <c r="L201" s="71"/>
      <c r="M201" s="71"/>
      <c r="N201" s="72"/>
      <c r="O201" s="72"/>
      <c r="P201" s="73"/>
      <c r="Q201" s="73"/>
      <c r="R201" s="73"/>
      <c r="S201" s="73"/>
      <c r="T201" s="74"/>
      <c r="U201" s="73"/>
      <c r="V201" s="75"/>
      <c r="W201" s="75"/>
      <c r="X201" s="75"/>
      <c r="Y201" s="75"/>
      <c r="Z201" s="75"/>
      <c r="AA201" s="75"/>
      <c r="AB201" s="75"/>
      <c r="AC201" s="75"/>
      <c r="AD201" s="75"/>
      <c r="AE201" s="75" t="s">
        <v>1069</v>
      </c>
      <c r="AF201" s="75">
        <v>0</v>
      </c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</row>
    <row r="202" spans="1:60" ht="12.75" outlineLevel="1">
      <c r="A202" s="65"/>
      <c r="B202" s="66"/>
      <c r="C202" s="76" t="s">
        <v>75</v>
      </c>
      <c r="D202" s="77"/>
      <c r="E202" s="78">
        <v>0.855</v>
      </c>
      <c r="F202" s="71"/>
      <c r="G202" s="71"/>
      <c r="H202" s="71"/>
      <c r="I202" s="71"/>
      <c r="J202" s="71"/>
      <c r="K202" s="71"/>
      <c r="L202" s="71"/>
      <c r="M202" s="71"/>
      <c r="N202" s="72"/>
      <c r="O202" s="72"/>
      <c r="P202" s="73"/>
      <c r="Q202" s="73"/>
      <c r="R202" s="73"/>
      <c r="S202" s="73"/>
      <c r="T202" s="74"/>
      <c r="U202" s="73"/>
      <c r="V202" s="75"/>
      <c r="W202" s="75"/>
      <c r="X202" s="75"/>
      <c r="Y202" s="75"/>
      <c r="Z202" s="75"/>
      <c r="AA202" s="75"/>
      <c r="AB202" s="75"/>
      <c r="AC202" s="75"/>
      <c r="AD202" s="75"/>
      <c r="AE202" s="75" t="s">
        <v>1069</v>
      </c>
      <c r="AF202" s="75">
        <v>0</v>
      </c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</row>
    <row r="203" spans="1:60" ht="12.75" outlineLevel="1">
      <c r="A203" s="65"/>
      <c r="B203" s="66"/>
      <c r="C203" s="76" t="s">
        <v>76</v>
      </c>
      <c r="D203" s="77"/>
      <c r="E203" s="78">
        <v>1.854</v>
      </c>
      <c r="F203" s="71"/>
      <c r="G203" s="71"/>
      <c r="H203" s="71"/>
      <c r="I203" s="71"/>
      <c r="J203" s="71"/>
      <c r="K203" s="71"/>
      <c r="L203" s="71"/>
      <c r="M203" s="71"/>
      <c r="N203" s="72"/>
      <c r="O203" s="72"/>
      <c r="P203" s="73"/>
      <c r="Q203" s="73"/>
      <c r="R203" s="73"/>
      <c r="S203" s="73"/>
      <c r="T203" s="74"/>
      <c r="U203" s="73"/>
      <c r="V203" s="75"/>
      <c r="W203" s="75"/>
      <c r="X203" s="75"/>
      <c r="Y203" s="75"/>
      <c r="Z203" s="75"/>
      <c r="AA203" s="75"/>
      <c r="AB203" s="75"/>
      <c r="AC203" s="75"/>
      <c r="AD203" s="75"/>
      <c r="AE203" s="75" t="s">
        <v>1069</v>
      </c>
      <c r="AF203" s="75">
        <v>0</v>
      </c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</row>
    <row r="204" spans="1:60" ht="12.75" outlineLevel="1">
      <c r="A204" s="65"/>
      <c r="B204" s="66"/>
      <c r="C204" s="76" t="s">
        <v>77</v>
      </c>
      <c r="D204" s="77"/>
      <c r="E204" s="78">
        <v>0.135</v>
      </c>
      <c r="F204" s="71"/>
      <c r="G204" s="71"/>
      <c r="H204" s="71"/>
      <c r="I204" s="71"/>
      <c r="J204" s="71"/>
      <c r="K204" s="71"/>
      <c r="L204" s="71"/>
      <c r="M204" s="71"/>
      <c r="N204" s="72"/>
      <c r="O204" s="72"/>
      <c r="P204" s="73"/>
      <c r="Q204" s="73"/>
      <c r="R204" s="73"/>
      <c r="S204" s="73"/>
      <c r="T204" s="74"/>
      <c r="U204" s="73"/>
      <c r="V204" s="75"/>
      <c r="W204" s="75"/>
      <c r="X204" s="75"/>
      <c r="Y204" s="75"/>
      <c r="Z204" s="75"/>
      <c r="AA204" s="75"/>
      <c r="AB204" s="75"/>
      <c r="AC204" s="75"/>
      <c r="AD204" s="75"/>
      <c r="AE204" s="75" t="s">
        <v>1069</v>
      </c>
      <c r="AF204" s="75">
        <v>0</v>
      </c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</row>
    <row r="205" spans="1:60" ht="12.75" outlineLevel="1">
      <c r="A205" s="65"/>
      <c r="B205" s="66"/>
      <c r="C205" s="76" t="s">
        <v>78</v>
      </c>
      <c r="D205" s="77"/>
      <c r="E205" s="78">
        <v>0.135</v>
      </c>
      <c r="F205" s="71"/>
      <c r="G205" s="71"/>
      <c r="H205" s="71"/>
      <c r="I205" s="71"/>
      <c r="J205" s="71"/>
      <c r="K205" s="71"/>
      <c r="L205" s="71"/>
      <c r="M205" s="71"/>
      <c r="N205" s="72"/>
      <c r="O205" s="72"/>
      <c r="P205" s="73"/>
      <c r="Q205" s="73"/>
      <c r="R205" s="73"/>
      <c r="S205" s="73"/>
      <c r="T205" s="74"/>
      <c r="U205" s="73"/>
      <c r="V205" s="75"/>
      <c r="W205" s="75"/>
      <c r="X205" s="75"/>
      <c r="Y205" s="75"/>
      <c r="Z205" s="75"/>
      <c r="AA205" s="75"/>
      <c r="AB205" s="75"/>
      <c r="AC205" s="75"/>
      <c r="AD205" s="75"/>
      <c r="AE205" s="75" t="s">
        <v>1069</v>
      </c>
      <c r="AF205" s="75">
        <v>0</v>
      </c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</row>
    <row r="206" spans="1:60" ht="12.75" outlineLevel="1">
      <c r="A206" s="65"/>
      <c r="B206" s="66"/>
      <c r="C206" s="76" t="s">
        <v>79</v>
      </c>
      <c r="D206" s="77"/>
      <c r="E206" s="78">
        <v>0.387</v>
      </c>
      <c r="F206" s="71"/>
      <c r="G206" s="71"/>
      <c r="H206" s="71"/>
      <c r="I206" s="71"/>
      <c r="J206" s="71"/>
      <c r="K206" s="71"/>
      <c r="L206" s="71"/>
      <c r="M206" s="71"/>
      <c r="N206" s="72"/>
      <c r="O206" s="72"/>
      <c r="P206" s="73"/>
      <c r="Q206" s="73"/>
      <c r="R206" s="73"/>
      <c r="S206" s="73"/>
      <c r="T206" s="74"/>
      <c r="U206" s="73"/>
      <c r="V206" s="75"/>
      <c r="W206" s="75"/>
      <c r="X206" s="75"/>
      <c r="Y206" s="75"/>
      <c r="Z206" s="75"/>
      <c r="AA206" s="75"/>
      <c r="AB206" s="75"/>
      <c r="AC206" s="75"/>
      <c r="AD206" s="75"/>
      <c r="AE206" s="75" t="s">
        <v>1069</v>
      </c>
      <c r="AF206" s="75">
        <v>0</v>
      </c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</row>
    <row r="207" spans="1:60" ht="12.75" outlineLevel="1">
      <c r="A207" s="65"/>
      <c r="B207" s="66"/>
      <c r="C207" s="76" t="s">
        <v>80</v>
      </c>
      <c r="D207" s="77"/>
      <c r="E207" s="78">
        <v>0.342</v>
      </c>
      <c r="F207" s="71"/>
      <c r="G207" s="71"/>
      <c r="H207" s="71"/>
      <c r="I207" s="71"/>
      <c r="J207" s="71"/>
      <c r="K207" s="71"/>
      <c r="L207" s="71"/>
      <c r="M207" s="71"/>
      <c r="N207" s="72"/>
      <c r="O207" s="72"/>
      <c r="P207" s="73"/>
      <c r="Q207" s="73"/>
      <c r="R207" s="73"/>
      <c r="S207" s="73"/>
      <c r="T207" s="74"/>
      <c r="U207" s="73"/>
      <c r="V207" s="75"/>
      <c r="W207" s="75"/>
      <c r="X207" s="75"/>
      <c r="Y207" s="75"/>
      <c r="Z207" s="75"/>
      <c r="AA207" s="75"/>
      <c r="AB207" s="75"/>
      <c r="AC207" s="75"/>
      <c r="AD207" s="75"/>
      <c r="AE207" s="75" t="s">
        <v>1069</v>
      </c>
      <c r="AF207" s="75">
        <v>0</v>
      </c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</row>
    <row r="208" spans="1:60" ht="12.75" outlineLevel="1">
      <c r="A208" s="65"/>
      <c r="B208" s="66"/>
      <c r="C208" s="76" t="s">
        <v>81</v>
      </c>
      <c r="D208" s="77"/>
      <c r="E208" s="78">
        <v>0.333</v>
      </c>
      <c r="F208" s="71"/>
      <c r="G208" s="71"/>
      <c r="H208" s="71"/>
      <c r="I208" s="71"/>
      <c r="J208" s="71"/>
      <c r="K208" s="71"/>
      <c r="L208" s="71"/>
      <c r="M208" s="71"/>
      <c r="N208" s="72"/>
      <c r="O208" s="72"/>
      <c r="P208" s="73"/>
      <c r="Q208" s="73"/>
      <c r="R208" s="73"/>
      <c r="S208" s="73"/>
      <c r="T208" s="74"/>
      <c r="U208" s="73"/>
      <c r="V208" s="75"/>
      <c r="W208" s="75"/>
      <c r="X208" s="75"/>
      <c r="Y208" s="75"/>
      <c r="Z208" s="75"/>
      <c r="AA208" s="75"/>
      <c r="AB208" s="75"/>
      <c r="AC208" s="75"/>
      <c r="AD208" s="75"/>
      <c r="AE208" s="75" t="s">
        <v>1069</v>
      </c>
      <c r="AF208" s="75">
        <v>0</v>
      </c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</row>
    <row r="209" spans="1:60" ht="12.75" outlineLevel="1">
      <c r="A209" s="65"/>
      <c r="B209" s="66"/>
      <c r="C209" s="76" t="s">
        <v>82</v>
      </c>
      <c r="D209" s="77"/>
      <c r="E209" s="78">
        <v>1.98</v>
      </c>
      <c r="F209" s="71"/>
      <c r="G209" s="71"/>
      <c r="H209" s="71"/>
      <c r="I209" s="71"/>
      <c r="J209" s="71"/>
      <c r="K209" s="71"/>
      <c r="L209" s="71"/>
      <c r="M209" s="71"/>
      <c r="N209" s="72"/>
      <c r="O209" s="72"/>
      <c r="P209" s="73"/>
      <c r="Q209" s="73"/>
      <c r="R209" s="73"/>
      <c r="S209" s="73"/>
      <c r="T209" s="74"/>
      <c r="U209" s="73"/>
      <c r="V209" s="75"/>
      <c r="W209" s="75"/>
      <c r="X209" s="75"/>
      <c r="Y209" s="75"/>
      <c r="Z209" s="75"/>
      <c r="AA209" s="75"/>
      <c r="AB209" s="75"/>
      <c r="AC209" s="75"/>
      <c r="AD209" s="75"/>
      <c r="AE209" s="75" t="s">
        <v>1069</v>
      </c>
      <c r="AF209" s="75">
        <v>0</v>
      </c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</row>
    <row r="210" spans="1:60" ht="12.75" outlineLevel="1">
      <c r="A210" s="65"/>
      <c r="B210" s="66"/>
      <c r="C210" s="76" t="s">
        <v>83</v>
      </c>
      <c r="D210" s="77"/>
      <c r="E210" s="78">
        <v>3.06</v>
      </c>
      <c r="F210" s="71"/>
      <c r="G210" s="71"/>
      <c r="H210" s="71"/>
      <c r="I210" s="71"/>
      <c r="J210" s="71"/>
      <c r="K210" s="71"/>
      <c r="L210" s="71"/>
      <c r="M210" s="71"/>
      <c r="N210" s="72"/>
      <c r="O210" s="72"/>
      <c r="P210" s="73"/>
      <c r="Q210" s="73"/>
      <c r="R210" s="73"/>
      <c r="S210" s="73"/>
      <c r="T210" s="74"/>
      <c r="U210" s="73"/>
      <c r="V210" s="75"/>
      <c r="W210" s="75"/>
      <c r="X210" s="75"/>
      <c r="Y210" s="75"/>
      <c r="Z210" s="75"/>
      <c r="AA210" s="75"/>
      <c r="AB210" s="75"/>
      <c r="AC210" s="75"/>
      <c r="AD210" s="75"/>
      <c r="AE210" s="75" t="s">
        <v>1069</v>
      </c>
      <c r="AF210" s="75">
        <v>0</v>
      </c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</row>
    <row r="211" spans="1:60" ht="12.75" outlineLevel="1">
      <c r="A211" s="65"/>
      <c r="B211" s="66"/>
      <c r="C211" s="76" t="s">
        <v>84</v>
      </c>
      <c r="D211" s="77"/>
      <c r="E211" s="78">
        <v>0.792</v>
      </c>
      <c r="F211" s="71"/>
      <c r="G211" s="71"/>
      <c r="H211" s="71"/>
      <c r="I211" s="71"/>
      <c r="J211" s="71"/>
      <c r="K211" s="71"/>
      <c r="L211" s="71"/>
      <c r="M211" s="71"/>
      <c r="N211" s="72"/>
      <c r="O211" s="72"/>
      <c r="P211" s="73"/>
      <c r="Q211" s="73"/>
      <c r="R211" s="73"/>
      <c r="S211" s="73"/>
      <c r="T211" s="74"/>
      <c r="U211" s="73"/>
      <c r="V211" s="75"/>
      <c r="W211" s="75"/>
      <c r="X211" s="75"/>
      <c r="Y211" s="75"/>
      <c r="Z211" s="75"/>
      <c r="AA211" s="75"/>
      <c r="AB211" s="75"/>
      <c r="AC211" s="75"/>
      <c r="AD211" s="75"/>
      <c r="AE211" s="75" t="s">
        <v>1069</v>
      </c>
      <c r="AF211" s="75">
        <v>0</v>
      </c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</row>
    <row r="212" spans="1:60" ht="12.75" outlineLevel="1">
      <c r="A212" s="65"/>
      <c r="B212" s="66"/>
      <c r="C212" s="76" t="s">
        <v>85</v>
      </c>
      <c r="D212" s="77"/>
      <c r="E212" s="78">
        <v>0.54</v>
      </c>
      <c r="F212" s="71"/>
      <c r="G212" s="71"/>
      <c r="H212" s="71"/>
      <c r="I212" s="71"/>
      <c r="J212" s="71"/>
      <c r="K212" s="71"/>
      <c r="L212" s="71"/>
      <c r="M212" s="71"/>
      <c r="N212" s="72"/>
      <c r="O212" s="72"/>
      <c r="P212" s="73"/>
      <c r="Q212" s="73"/>
      <c r="R212" s="73"/>
      <c r="S212" s="73"/>
      <c r="T212" s="74"/>
      <c r="U212" s="73"/>
      <c r="V212" s="75"/>
      <c r="W212" s="75"/>
      <c r="X212" s="75"/>
      <c r="Y212" s="75"/>
      <c r="Z212" s="75"/>
      <c r="AA212" s="75"/>
      <c r="AB212" s="75"/>
      <c r="AC212" s="75"/>
      <c r="AD212" s="75"/>
      <c r="AE212" s="75" t="s">
        <v>1069</v>
      </c>
      <c r="AF212" s="75">
        <v>0</v>
      </c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</row>
    <row r="213" spans="1:60" ht="22.5" outlineLevel="1">
      <c r="A213" s="65">
        <v>20</v>
      </c>
      <c r="B213" s="66" t="s">
        <v>86</v>
      </c>
      <c r="C213" s="67" t="s">
        <v>87</v>
      </c>
      <c r="D213" s="68" t="s">
        <v>88</v>
      </c>
      <c r="E213" s="69">
        <v>3</v>
      </c>
      <c r="F213" s="70"/>
      <c r="G213" s="71">
        <f aca="true" t="shared" si="0" ref="G213:G219">ROUND(E213*F213,2)</f>
        <v>0</v>
      </c>
      <c r="H213" s="70"/>
      <c r="I213" s="71">
        <f aca="true" t="shared" si="1" ref="I213:I219">ROUND(E213*H213,2)</f>
        <v>0</v>
      </c>
      <c r="J213" s="70"/>
      <c r="K213" s="71">
        <f aca="true" t="shared" si="2" ref="K213:K219">ROUND(E213*J213,2)</f>
        <v>0</v>
      </c>
      <c r="L213" s="71">
        <v>21</v>
      </c>
      <c r="M213" s="71">
        <f aca="true" t="shared" si="3" ref="M213:M219">G213*(1+L213/100)</f>
        <v>0</v>
      </c>
      <c r="N213" s="72">
        <v>0.0066</v>
      </c>
      <c r="O213" s="72">
        <f aca="true" t="shared" si="4" ref="O213:O219">ROUND(E213*N213,5)</f>
        <v>0.0198</v>
      </c>
      <c r="P213" s="73">
        <v>0</v>
      </c>
      <c r="Q213" s="73">
        <f aca="true" t="shared" si="5" ref="Q213:Q219">ROUND(E213*P213,5)</f>
        <v>0</v>
      </c>
      <c r="R213" s="73"/>
      <c r="S213" s="73"/>
      <c r="T213" s="74">
        <v>0.56</v>
      </c>
      <c r="U213" s="73">
        <f aca="true" t="shared" si="6" ref="U213:U219">ROUND(E213*T213,2)</f>
        <v>1.68</v>
      </c>
      <c r="V213" s="75"/>
      <c r="W213" s="75"/>
      <c r="X213" s="75"/>
      <c r="Y213" s="75"/>
      <c r="Z213" s="75"/>
      <c r="AA213" s="75"/>
      <c r="AB213" s="75"/>
      <c r="AC213" s="75"/>
      <c r="AD213" s="75"/>
      <c r="AE213" s="75" t="s">
        <v>1246</v>
      </c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</row>
    <row r="214" spans="1:60" ht="22.5" outlineLevel="1">
      <c r="A214" s="65">
        <v>21</v>
      </c>
      <c r="B214" s="66" t="s">
        <v>89</v>
      </c>
      <c r="C214" s="67" t="s">
        <v>90</v>
      </c>
      <c r="D214" s="68" t="s">
        <v>88</v>
      </c>
      <c r="E214" s="69">
        <v>3</v>
      </c>
      <c r="F214" s="70"/>
      <c r="G214" s="71">
        <f t="shared" si="0"/>
        <v>0</v>
      </c>
      <c r="H214" s="70"/>
      <c r="I214" s="71">
        <f t="shared" si="1"/>
        <v>0</v>
      </c>
      <c r="J214" s="70"/>
      <c r="K214" s="71">
        <f t="shared" si="2"/>
        <v>0</v>
      </c>
      <c r="L214" s="71">
        <v>21</v>
      </c>
      <c r="M214" s="71">
        <f t="shared" si="3"/>
        <v>0</v>
      </c>
      <c r="N214" s="72">
        <v>0.0066</v>
      </c>
      <c r="O214" s="72">
        <f t="shared" si="4"/>
        <v>0.0198</v>
      </c>
      <c r="P214" s="73">
        <v>0</v>
      </c>
      <c r="Q214" s="73">
        <f t="shared" si="5"/>
        <v>0</v>
      </c>
      <c r="R214" s="73"/>
      <c r="S214" s="73"/>
      <c r="T214" s="74">
        <v>0.28</v>
      </c>
      <c r="U214" s="73">
        <f t="shared" si="6"/>
        <v>0.84</v>
      </c>
      <c r="V214" s="75"/>
      <c r="W214" s="75"/>
      <c r="X214" s="75"/>
      <c r="Y214" s="75"/>
      <c r="Z214" s="75"/>
      <c r="AA214" s="75"/>
      <c r="AB214" s="75"/>
      <c r="AC214" s="75"/>
      <c r="AD214" s="75"/>
      <c r="AE214" s="75" t="s">
        <v>1246</v>
      </c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</row>
    <row r="215" spans="1:60" ht="12.75" outlineLevel="1">
      <c r="A215" s="65">
        <v>22</v>
      </c>
      <c r="B215" s="66" t="s">
        <v>91</v>
      </c>
      <c r="C215" s="67" t="s">
        <v>92</v>
      </c>
      <c r="D215" s="68" t="s">
        <v>88</v>
      </c>
      <c r="E215" s="69">
        <v>1</v>
      </c>
      <c r="F215" s="70"/>
      <c r="G215" s="71">
        <f t="shared" si="0"/>
        <v>0</v>
      </c>
      <c r="H215" s="70"/>
      <c r="I215" s="71">
        <f t="shared" si="1"/>
        <v>0</v>
      </c>
      <c r="J215" s="70"/>
      <c r="K215" s="71">
        <f t="shared" si="2"/>
        <v>0</v>
      </c>
      <c r="L215" s="71">
        <v>21</v>
      </c>
      <c r="M215" s="71">
        <f t="shared" si="3"/>
        <v>0</v>
      </c>
      <c r="N215" s="72">
        <v>0.039</v>
      </c>
      <c r="O215" s="72">
        <f t="shared" si="4"/>
        <v>0.039</v>
      </c>
      <c r="P215" s="73">
        <v>0</v>
      </c>
      <c r="Q215" s="73">
        <f t="shared" si="5"/>
        <v>0</v>
      </c>
      <c r="R215" s="73"/>
      <c r="S215" s="73"/>
      <c r="T215" s="74">
        <v>0</v>
      </c>
      <c r="U215" s="73">
        <f t="shared" si="6"/>
        <v>0</v>
      </c>
      <c r="V215" s="75"/>
      <c r="W215" s="75"/>
      <c r="X215" s="75"/>
      <c r="Y215" s="75"/>
      <c r="Z215" s="75"/>
      <c r="AA215" s="75"/>
      <c r="AB215" s="75"/>
      <c r="AC215" s="75"/>
      <c r="AD215" s="75"/>
      <c r="AE215" s="75" t="s">
        <v>93</v>
      </c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</row>
    <row r="216" spans="1:60" ht="12.75" outlineLevel="1">
      <c r="A216" s="65">
        <v>23</v>
      </c>
      <c r="B216" s="66" t="s">
        <v>94</v>
      </c>
      <c r="C216" s="67" t="s">
        <v>95</v>
      </c>
      <c r="D216" s="68" t="s">
        <v>88</v>
      </c>
      <c r="E216" s="69">
        <v>1</v>
      </c>
      <c r="F216" s="70"/>
      <c r="G216" s="71">
        <f t="shared" si="0"/>
        <v>0</v>
      </c>
      <c r="H216" s="70"/>
      <c r="I216" s="71">
        <f t="shared" si="1"/>
        <v>0</v>
      </c>
      <c r="J216" s="70"/>
      <c r="K216" s="71">
        <f t="shared" si="2"/>
        <v>0</v>
      </c>
      <c r="L216" s="71">
        <v>21</v>
      </c>
      <c r="M216" s="71">
        <f t="shared" si="3"/>
        <v>0</v>
      </c>
      <c r="N216" s="72">
        <v>0.051</v>
      </c>
      <c r="O216" s="72">
        <f t="shared" si="4"/>
        <v>0.051</v>
      </c>
      <c r="P216" s="73">
        <v>0</v>
      </c>
      <c r="Q216" s="73">
        <f t="shared" si="5"/>
        <v>0</v>
      </c>
      <c r="R216" s="73"/>
      <c r="S216" s="73"/>
      <c r="T216" s="74">
        <v>0</v>
      </c>
      <c r="U216" s="73">
        <f t="shared" si="6"/>
        <v>0</v>
      </c>
      <c r="V216" s="75"/>
      <c r="W216" s="75"/>
      <c r="X216" s="75"/>
      <c r="Y216" s="75"/>
      <c r="Z216" s="75"/>
      <c r="AA216" s="75"/>
      <c r="AB216" s="75"/>
      <c r="AC216" s="75"/>
      <c r="AD216" s="75"/>
      <c r="AE216" s="75" t="s">
        <v>93</v>
      </c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</row>
    <row r="217" spans="1:60" ht="12.75" outlineLevel="1">
      <c r="A217" s="65">
        <v>24</v>
      </c>
      <c r="B217" s="66" t="s">
        <v>96</v>
      </c>
      <c r="C217" s="67" t="s">
        <v>97</v>
      </c>
      <c r="D217" s="68" t="s">
        <v>88</v>
      </c>
      <c r="E217" s="69">
        <v>3</v>
      </c>
      <c r="F217" s="70"/>
      <c r="G217" s="71">
        <f t="shared" si="0"/>
        <v>0</v>
      </c>
      <c r="H217" s="70"/>
      <c r="I217" s="71">
        <f t="shared" si="1"/>
        <v>0</v>
      </c>
      <c r="J217" s="70"/>
      <c r="K217" s="71">
        <f t="shared" si="2"/>
        <v>0</v>
      </c>
      <c r="L217" s="71">
        <v>21</v>
      </c>
      <c r="M217" s="71">
        <f t="shared" si="3"/>
        <v>0</v>
      </c>
      <c r="N217" s="72">
        <v>0.08</v>
      </c>
      <c r="O217" s="72">
        <f t="shared" si="4"/>
        <v>0.24</v>
      </c>
      <c r="P217" s="73">
        <v>0</v>
      </c>
      <c r="Q217" s="73">
        <f t="shared" si="5"/>
        <v>0</v>
      </c>
      <c r="R217" s="73"/>
      <c r="S217" s="73"/>
      <c r="T217" s="74">
        <v>0</v>
      </c>
      <c r="U217" s="73">
        <f t="shared" si="6"/>
        <v>0</v>
      </c>
      <c r="V217" s="75"/>
      <c r="W217" s="75"/>
      <c r="X217" s="75"/>
      <c r="Y217" s="75"/>
      <c r="Z217" s="75"/>
      <c r="AA217" s="75"/>
      <c r="AB217" s="75"/>
      <c r="AC217" s="75"/>
      <c r="AD217" s="75"/>
      <c r="AE217" s="75" t="s">
        <v>93</v>
      </c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</row>
    <row r="218" spans="1:60" ht="12.75" outlineLevel="1">
      <c r="A218" s="65">
        <v>25</v>
      </c>
      <c r="B218" s="66" t="s">
        <v>98</v>
      </c>
      <c r="C218" s="67" t="s">
        <v>99</v>
      </c>
      <c r="D218" s="68" t="s">
        <v>88</v>
      </c>
      <c r="E218" s="69">
        <v>1</v>
      </c>
      <c r="F218" s="70"/>
      <c r="G218" s="71">
        <f t="shared" si="0"/>
        <v>0</v>
      </c>
      <c r="H218" s="70"/>
      <c r="I218" s="71">
        <f t="shared" si="1"/>
        <v>0</v>
      </c>
      <c r="J218" s="70"/>
      <c r="K218" s="71">
        <f t="shared" si="2"/>
        <v>0</v>
      </c>
      <c r="L218" s="71">
        <v>21</v>
      </c>
      <c r="M218" s="71">
        <f t="shared" si="3"/>
        <v>0</v>
      </c>
      <c r="N218" s="72">
        <v>0.035</v>
      </c>
      <c r="O218" s="72">
        <f t="shared" si="4"/>
        <v>0.035</v>
      </c>
      <c r="P218" s="73">
        <v>0</v>
      </c>
      <c r="Q218" s="73">
        <f t="shared" si="5"/>
        <v>0</v>
      </c>
      <c r="R218" s="73"/>
      <c r="S218" s="73"/>
      <c r="T218" s="74">
        <v>0</v>
      </c>
      <c r="U218" s="73">
        <f t="shared" si="6"/>
        <v>0</v>
      </c>
      <c r="V218" s="75"/>
      <c r="W218" s="75"/>
      <c r="X218" s="75"/>
      <c r="Y218" s="75"/>
      <c r="Z218" s="75"/>
      <c r="AA218" s="75"/>
      <c r="AB218" s="75"/>
      <c r="AC218" s="75"/>
      <c r="AD218" s="75"/>
      <c r="AE218" s="75" t="s">
        <v>93</v>
      </c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</row>
    <row r="219" spans="1:60" ht="12.75" outlineLevel="1">
      <c r="A219" s="65">
        <v>26</v>
      </c>
      <c r="B219" s="66" t="s">
        <v>100</v>
      </c>
      <c r="C219" s="67" t="s">
        <v>101</v>
      </c>
      <c r="D219" s="68" t="s">
        <v>1259</v>
      </c>
      <c r="E219" s="69">
        <v>1.252</v>
      </c>
      <c r="F219" s="70"/>
      <c r="G219" s="71">
        <f t="shared" si="0"/>
        <v>0</v>
      </c>
      <c r="H219" s="70"/>
      <c r="I219" s="71">
        <f t="shared" si="1"/>
        <v>0</v>
      </c>
      <c r="J219" s="70"/>
      <c r="K219" s="71">
        <f t="shared" si="2"/>
        <v>0</v>
      </c>
      <c r="L219" s="71">
        <v>21</v>
      </c>
      <c r="M219" s="71">
        <f t="shared" si="3"/>
        <v>0</v>
      </c>
      <c r="N219" s="72">
        <v>2.5</v>
      </c>
      <c r="O219" s="72">
        <f t="shared" si="4"/>
        <v>3.13</v>
      </c>
      <c r="P219" s="73">
        <v>0</v>
      </c>
      <c r="Q219" s="73">
        <f t="shared" si="5"/>
        <v>0</v>
      </c>
      <c r="R219" s="73"/>
      <c r="S219" s="73"/>
      <c r="T219" s="74">
        <v>1.192</v>
      </c>
      <c r="U219" s="73">
        <f t="shared" si="6"/>
        <v>1.49</v>
      </c>
      <c r="V219" s="75"/>
      <c r="W219" s="75"/>
      <c r="X219" s="75"/>
      <c r="Y219" s="75"/>
      <c r="Z219" s="75"/>
      <c r="AA219" s="75"/>
      <c r="AB219" s="75"/>
      <c r="AC219" s="75"/>
      <c r="AD219" s="75"/>
      <c r="AE219" s="75" t="s">
        <v>1246</v>
      </c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</row>
    <row r="220" spans="1:60" ht="12.75" outlineLevel="1">
      <c r="A220" s="65"/>
      <c r="B220" s="66"/>
      <c r="C220" s="76" t="s">
        <v>102</v>
      </c>
      <c r="D220" s="77"/>
      <c r="E220" s="78">
        <v>0.152</v>
      </c>
      <c r="F220" s="71"/>
      <c r="G220" s="71"/>
      <c r="H220" s="71"/>
      <c r="I220" s="71"/>
      <c r="J220" s="71"/>
      <c r="K220" s="71"/>
      <c r="L220" s="71"/>
      <c r="M220" s="71"/>
      <c r="N220" s="72"/>
      <c r="O220" s="72"/>
      <c r="P220" s="73"/>
      <c r="Q220" s="73"/>
      <c r="R220" s="73"/>
      <c r="S220" s="73"/>
      <c r="T220" s="74"/>
      <c r="U220" s="73"/>
      <c r="V220" s="75"/>
      <c r="W220" s="75"/>
      <c r="X220" s="75"/>
      <c r="Y220" s="75"/>
      <c r="Z220" s="75"/>
      <c r="AA220" s="75"/>
      <c r="AB220" s="75"/>
      <c r="AC220" s="75"/>
      <c r="AD220" s="75"/>
      <c r="AE220" s="75" t="s">
        <v>1069</v>
      </c>
      <c r="AF220" s="75">
        <v>0</v>
      </c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</row>
    <row r="221" spans="1:60" ht="12.75" outlineLevel="1">
      <c r="A221" s="65"/>
      <c r="B221" s="66"/>
      <c r="C221" s="76" t="s">
        <v>103</v>
      </c>
      <c r="D221" s="77"/>
      <c r="E221" s="78">
        <v>0.176</v>
      </c>
      <c r="F221" s="71"/>
      <c r="G221" s="71"/>
      <c r="H221" s="71"/>
      <c r="I221" s="71"/>
      <c r="J221" s="71"/>
      <c r="K221" s="71"/>
      <c r="L221" s="71"/>
      <c r="M221" s="71"/>
      <c r="N221" s="72"/>
      <c r="O221" s="72"/>
      <c r="P221" s="73"/>
      <c r="Q221" s="73"/>
      <c r="R221" s="73"/>
      <c r="S221" s="73"/>
      <c r="T221" s="74"/>
      <c r="U221" s="73"/>
      <c r="V221" s="75"/>
      <c r="W221" s="75"/>
      <c r="X221" s="75"/>
      <c r="Y221" s="75"/>
      <c r="Z221" s="75"/>
      <c r="AA221" s="75"/>
      <c r="AB221" s="75"/>
      <c r="AC221" s="75"/>
      <c r="AD221" s="75"/>
      <c r="AE221" s="75" t="s">
        <v>1069</v>
      </c>
      <c r="AF221" s="75">
        <v>0</v>
      </c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</row>
    <row r="222" spans="1:60" ht="12.75" outlineLevel="1">
      <c r="A222" s="65"/>
      <c r="B222" s="66"/>
      <c r="C222" s="76" t="s">
        <v>104</v>
      </c>
      <c r="D222" s="77"/>
      <c r="E222" s="78">
        <v>0.122</v>
      </c>
      <c r="F222" s="71"/>
      <c r="G222" s="71"/>
      <c r="H222" s="71"/>
      <c r="I222" s="71"/>
      <c r="J222" s="71"/>
      <c r="K222" s="71"/>
      <c r="L222" s="71"/>
      <c r="M222" s="71"/>
      <c r="N222" s="72"/>
      <c r="O222" s="72"/>
      <c r="P222" s="73"/>
      <c r="Q222" s="73"/>
      <c r="R222" s="73"/>
      <c r="S222" s="73"/>
      <c r="T222" s="74"/>
      <c r="U222" s="73"/>
      <c r="V222" s="75"/>
      <c r="W222" s="75"/>
      <c r="X222" s="75"/>
      <c r="Y222" s="75"/>
      <c r="Z222" s="75"/>
      <c r="AA222" s="75"/>
      <c r="AB222" s="75"/>
      <c r="AC222" s="75"/>
      <c r="AD222" s="75"/>
      <c r="AE222" s="75" t="s">
        <v>1069</v>
      </c>
      <c r="AF222" s="75">
        <v>0</v>
      </c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</row>
    <row r="223" spans="1:60" ht="12.75" outlineLevel="1">
      <c r="A223" s="65"/>
      <c r="B223" s="66"/>
      <c r="C223" s="76" t="s">
        <v>105</v>
      </c>
      <c r="D223" s="77"/>
      <c r="E223" s="78">
        <v>0.27</v>
      </c>
      <c r="F223" s="71"/>
      <c r="G223" s="71"/>
      <c r="H223" s="71"/>
      <c r="I223" s="71"/>
      <c r="J223" s="71"/>
      <c r="K223" s="71"/>
      <c r="L223" s="71"/>
      <c r="M223" s="71"/>
      <c r="N223" s="72"/>
      <c r="O223" s="72"/>
      <c r="P223" s="73"/>
      <c r="Q223" s="73"/>
      <c r="R223" s="73"/>
      <c r="S223" s="73"/>
      <c r="T223" s="74"/>
      <c r="U223" s="73"/>
      <c r="V223" s="75"/>
      <c r="W223" s="75"/>
      <c r="X223" s="75"/>
      <c r="Y223" s="75"/>
      <c r="Z223" s="75"/>
      <c r="AA223" s="75"/>
      <c r="AB223" s="75"/>
      <c r="AC223" s="75"/>
      <c r="AD223" s="75"/>
      <c r="AE223" s="75" t="s">
        <v>1069</v>
      </c>
      <c r="AF223" s="75">
        <v>0</v>
      </c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</row>
    <row r="224" spans="1:60" ht="12.75" outlineLevel="1">
      <c r="A224" s="65"/>
      <c r="B224" s="66"/>
      <c r="C224" s="76" t="s">
        <v>106</v>
      </c>
      <c r="D224" s="77"/>
      <c r="E224" s="78">
        <v>0.532</v>
      </c>
      <c r="F224" s="71"/>
      <c r="G224" s="71"/>
      <c r="H224" s="71"/>
      <c r="I224" s="71"/>
      <c r="J224" s="71"/>
      <c r="K224" s="71"/>
      <c r="L224" s="71"/>
      <c r="M224" s="71"/>
      <c r="N224" s="72"/>
      <c r="O224" s="72"/>
      <c r="P224" s="73"/>
      <c r="Q224" s="73"/>
      <c r="R224" s="73"/>
      <c r="S224" s="73"/>
      <c r="T224" s="74"/>
      <c r="U224" s="73"/>
      <c r="V224" s="75"/>
      <c r="W224" s="75"/>
      <c r="X224" s="75"/>
      <c r="Y224" s="75"/>
      <c r="Z224" s="75"/>
      <c r="AA224" s="75"/>
      <c r="AB224" s="75"/>
      <c r="AC224" s="75"/>
      <c r="AD224" s="75"/>
      <c r="AE224" s="75" t="s">
        <v>1069</v>
      </c>
      <c r="AF224" s="75">
        <v>0</v>
      </c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</row>
    <row r="225" spans="1:60" ht="12.75" outlineLevel="1">
      <c r="A225" s="65">
        <v>27</v>
      </c>
      <c r="B225" s="66" t="s">
        <v>107</v>
      </c>
      <c r="C225" s="67" t="s">
        <v>108</v>
      </c>
      <c r="D225" s="68" t="s">
        <v>1323</v>
      </c>
      <c r="E225" s="69">
        <v>11.727</v>
      </c>
      <c r="F225" s="70"/>
      <c r="G225" s="71">
        <f>ROUND(E225*F225,2)</f>
        <v>0</v>
      </c>
      <c r="H225" s="70"/>
      <c r="I225" s="71">
        <f>ROUND(E225*H225,2)</f>
        <v>0</v>
      </c>
      <c r="J225" s="70"/>
      <c r="K225" s="71">
        <f>ROUND(E225*J225,2)</f>
        <v>0</v>
      </c>
      <c r="L225" s="71">
        <v>21</v>
      </c>
      <c r="M225" s="71">
        <f>G225*(1+L225/100)</f>
        <v>0</v>
      </c>
      <c r="N225" s="72">
        <v>0.0048</v>
      </c>
      <c r="O225" s="72">
        <f>ROUND(E225*N225,5)</f>
        <v>0.05629</v>
      </c>
      <c r="P225" s="73">
        <v>0</v>
      </c>
      <c r="Q225" s="73">
        <f>ROUND(E225*P225,5)</f>
        <v>0</v>
      </c>
      <c r="R225" s="73"/>
      <c r="S225" s="73"/>
      <c r="T225" s="74">
        <v>0.825</v>
      </c>
      <c r="U225" s="73">
        <f>ROUND(E225*T225,2)</f>
        <v>9.67</v>
      </c>
      <c r="V225" s="75"/>
      <c r="W225" s="75"/>
      <c r="X225" s="75"/>
      <c r="Y225" s="75"/>
      <c r="Z225" s="75"/>
      <c r="AA225" s="75"/>
      <c r="AB225" s="75"/>
      <c r="AC225" s="75"/>
      <c r="AD225" s="75"/>
      <c r="AE225" s="75" t="s">
        <v>1246</v>
      </c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</row>
    <row r="226" spans="1:60" ht="12.75" outlineLevel="1">
      <c r="A226" s="65"/>
      <c r="B226" s="66"/>
      <c r="C226" s="76" t="s">
        <v>109</v>
      </c>
      <c r="D226" s="77"/>
      <c r="E226" s="78">
        <v>2.5</v>
      </c>
      <c r="F226" s="71"/>
      <c r="G226" s="71"/>
      <c r="H226" s="71"/>
      <c r="I226" s="71"/>
      <c r="J226" s="71"/>
      <c r="K226" s="71"/>
      <c r="L226" s="71"/>
      <c r="M226" s="71"/>
      <c r="N226" s="72"/>
      <c r="O226" s="72"/>
      <c r="P226" s="73"/>
      <c r="Q226" s="73"/>
      <c r="R226" s="73"/>
      <c r="S226" s="73"/>
      <c r="T226" s="74"/>
      <c r="U226" s="73"/>
      <c r="V226" s="75"/>
      <c r="W226" s="75"/>
      <c r="X226" s="75"/>
      <c r="Y226" s="75"/>
      <c r="Z226" s="75"/>
      <c r="AA226" s="75"/>
      <c r="AB226" s="75"/>
      <c r="AC226" s="75"/>
      <c r="AD226" s="75"/>
      <c r="AE226" s="75" t="s">
        <v>1069</v>
      </c>
      <c r="AF226" s="75">
        <v>0</v>
      </c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</row>
    <row r="227" spans="1:60" ht="12.75" outlineLevel="1">
      <c r="A227" s="65"/>
      <c r="B227" s="66"/>
      <c r="C227" s="76" t="s">
        <v>110</v>
      </c>
      <c r="D227" s="77"/>
      <c r="E227" s="78">
        <v>2.5</v>
      </c>
      <c r="F227" s="71"/>
      <c r="G227" s="71"/>
      <c r="H227" s="71"/>
      <c r="I227" s="71"/>
      <c r="J227" s="71"/>
      <c r="K227" s="71"/>
      <c r="L227" s="71"/>
      <c r="M227" s="71"/>
      <c r="N227" s="72"/>
      <c r="O227" s="72"/>
      <c r="P227" s="73"/>
      <c r="Q227" s="73"/>
      <c r="R227" s="73"/>
      <c r="S227" s="73"/>
      <c r="T227" s="74"/>
      <c r="U227" s="73"/>
      <c r="V227" s="75"/>
      <c r="W227" s="75"/>
      <c r="X227" s="75"/>
      <c r="Y227" s="75"/>
      <c r="Z227" s="75"/>
      <c r="AA227" s="75"/>
      <c r="AB227" s="75"/>
      <c r="AC227" s="75"/>
      <c r="AD227" s="75"/>
      <c r="AE227" s="75" t="s">
        <v>1069</v>
      </c>
      <c r="AF227" s="75">
        <v>0</v>
      </c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</row>
    <row r="228" spans="1:60" ht="12.75" outlineLevel="1">
      <c r="A228" s="65"/>
      <c r="B228" s="66"/>
      <c r="C228" s="76" t="s">
        <v>111</v>
      </c>
      <c r="D228" s="77"/>
      <c r="E228" s="78">
        <v>1.45</v>
      </c>
      <c r="F228" s="71"/>
      <c r="G228" s="71"/>
      <c r="H228" s="71"/>
      <c r="I228" s="71"/>
      <c r="J228" s="71"/>
      <c r="K228" s="71"/>
      <c r="L228" s="71"/>
      <c r="M228" s="71"/>
      <c r="N228" s="72"/>
      <c r="O228" s="72"/>
      <c r="P228" s="73"/>
      <c r="Q228" s="73"/>
      <c r="R228" s="73"/>
      <c r="S228" s="73"/>
      <c r="T228" s="74"/>
      <c r="U228" s="73"/>
      <c r="V228" s="75"/>
      <c r="W228" s="75"/>
      <c r="X228" s="75"/>
      <c r="Y228" s="75"/>
      <c r="Z228" s="75"/>
      <c r="AA228" s="75"/>
      <c r="AB228" s="75"/>
      <c r="AC228" s="75"/>
      <c r="AD228" s="75"/>
      <c r="AE228" s="75" t="s">
        <v>1069</v>
      </c>
      <c r="AF228" s="75">
        <v>0</v>
      </c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</row>
    <row r="229" spans="1:60" ht="12.75" outlineLevel="1">
      <c r="A229" s="65"/>
      <c r="B229" s="66"/>
      <c r="C229" s="76" t="s">
        <v>112</v>
      </c>
      <c r="D229" s="77"/>
      <c r="E229" s="78">
        <v>2.175</v>
      </c>
      <c r="F229" s="71"/>
      <c r="G229" s="71"/>
      <c r="H229" s="71"/>
      <c r="I229" s="71"/>
      <c r="J229" s="71"/>
      <c r="K229" s="71"/>
      <c r="L229" s="71"/>
      <c r="M229" s="71"/>
      <c r="N229" s="72"/>
      <c r="O229" s="72"/>
      <c r="P229" s="73"/>
      <c r="Q229" s="73"/>
      <c r="R229" s="73"/>
      <c r="S229" s="73"/>
      <c r="T229" s="74"/>
      <c r="U229" s="73"/>
      <c r="V229" s="75"/>
      <c r="W229" s="75"/>
      <c r="X229" s="75"/>
      <c r="Y229" s="75"/>
      <c r="Z229" s="75"/>
      <c r="AA229" s="75"/>
      <c r="AB229" s="75"/>
      <c r="AC229" s="75"/>
      <c r="AD229" s="75"/>
      <c r="AE229" s="75" t="s">
        <v>1069</v>
      </c>
      <c r="AF229" s="75">
        <v>0</v>
      </c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</row>
    <row r="230" spans="1:60" ht="12.75" outlineLevel="1">
      <c r="A230" s="65"/>
      <c r="B230" s="66"/>
      <c r="C230" s="76" t="s">
        <v>113</v>
      </c>
      <c r="D230" s="77"/>
      <c r="E230" s="78">
        <v>3.102</v>
      </c>
      <c r="F230" s="71"/>
      <c r="G230" s="71"/>
      <c r="H230" s="71"/>
      <c r="I230" s="71"/>
      <c r="J230" s="71"/>
      <c r="K230" s="71"/>
      <c r="L230" s="71"/>
      <c r="M230" s="71"/>
      <c r="N230" s="72"/>
      <c r="O230" s="72"/>
      <c r="P230" s="73"/>
      <c r="Q230" s="73"/>
      <c r="R230" s="73"/>
      <c r="S230" s="73"/>
      <c r="T230" s="74"/>
      <c r="U230" s="73"/>
      <c r="V230" s="75"/>
      <c r="W230" s="75"/>
      <c r="X230" s="75"/>
      <c r="Y230" s="75"/>
      <c r="Z230" s="75"/>
      <c r="AA230" s="75"/>
      <c r="AB230" s="75"/>
      <c r="AC230" s="75"/>
      <c r="AD230" s="75"/>
      <c r="AE230" s="75" t="s">
        <v>1069</v>
      </c>
      <c r="AF230" s="75">
        <v>0</v>
      </c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</row>
    <row r="231" spans="1:31" ht="12.75">
      <c r="A231" s="56" t="s">
        <v>1241</v>
      </c>
      <c r="B231" s="79" t="s">
        <v>114</v>
      </c>
      <c r="C231" s="80" t="s">
        <v>115</v>
      </c>
      <c r="D231" s="81"/>
      <c r="E231" s="82"/>
      <c r="F231" s="83"/>
      <c r="G231" s="83">
        <f>SUMIF(AE232:AE249,"&lt;&gt;NOR",G232:G249)</f>
        <v>0</v>
      </c>
      <c r="H231" s="83"/>
      <c r="I231" s="83">
        <f>SUM(I232:I249)</f>
        <v>0</v>
      </c>
      <c r="J231" s="83"/>
      <c r="K231" s="83">
        <f>SUM(K232:K249)</f>
        <v>0</v>
      </c>
      <c r="L231" s="83"/>
      <c r="M231" s="83">
        <f>SUM(M232:M249)</f>
        <v>0</v>
      </c>
      <c r="N231" s="84"/>
      <c r="O231" s="84">
        <f>SUM(O232:O249)</f>
        <v>24.1401</v>
      </c>
      <c r="P231" s="85"/>
      <c r="Q231" s="85">
        <f>SUM(Q232:Q249)</f>
        <v>0</v>
      </c>
      <c r="R231" s="85"/>
      <c r="S231" s="85"/>
      <c r="T231" s="86"/>
      <c r="U231" s="85">
        <f>SUM(U232:U249)</f>
        <v>189.67000000000002</v>
      </c>
      <c r="AE231" s="33" t="s">
        <v>1242</v>
      </c>
    </row>
    <row r="232" spans="1:60" ht="12.75" outlineLevel="1">
      <c r="A232" s="65">
        <v>28</v>
      </c>
      <c r="B232" s="66" t="s">
        <v>116</v>
      </c>
      <c r="C232" s="67" t="s">
        <v>117</v>
      </c>
      <c r="D232" s="68" t="s">
        <v>1245</v>
      </c>
      <c r="E232" s="69">
        <v>5.6</v>
      </c>
      <c r="F232" s="70"/>
      <c r="G232" s="71">
        <f>ROUND(E232*F232,2)</f>
        <v>0</v>
      </c>
      <c r="H232" s="70"/>
      <c r="I232" s="71">
        <f>ROUND(E232*H232,2)</f>
        <v>0</v>
      </c>
      <c r="J232" s="70"/>
      <c r="K232" s="71">
        <f>ROUND(E232*J232,2)</f>
        <v>0</v>
      </c>
      <c r="L232" s="71">
        <v>21</v>
      </c>
      <c r="M232" s="71">
        <f>G232*(1+L232/100)</f>
        <v>0</v>
      </c>
      <c r="N232" s="72">
        <v>2E-05</v>
      </c>
      <c r="O232" s="72">
        <f>ROUND(E232*N232,5)</f>
        <v>0.00011</v>
      </c>
      <c r="P232" s="73">
        <v>0</v>
      </c>
      <c r="Q232" s="73">
        <f>ROUND(E232*P232,5)</f>
        <v>0</v>
      </c>
      <c r="R232" s="73"/>
      <c r="S232" s="73"/>
      <c r="T232" s="74">
        <v>0.354</v>
      </c>
      <c r="U232" s="73">
        <f>ROUND(E232*T232,2)</f>
        <v>1.98</v>
      </c>
      <c r="V232" s="75"/>
      <c r="W232" s="75"/>
      <c r="X232" s="75"/>
      <c r="Y232" s="75"/>
      <c r="Z232" s="75"/>
      <c r="AA232" s="75"/>
      <c r="AB232" s="75"/>
      <c r="AC232" s="75"/>
      <c r="AD232" s="75"/>
      <c r="AE232" s="75" t="s">
        <v>1246</v>
      </c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</row>
    <row r="233" spans="1:60" ht="12.75" outlineLevel="1">
      <c r="A233" s="65"/>
      <c r="B233" s="66"/>
      <c r="C233" s="76" t="s">
        <v>118</v>
      </c>
      <c r="D233" s="77"/>
      <c r="E233" s="78">
        <v>5.6</v>
      </c>
      <c r="F233" s="71"/>
      <c r="G233" s="71"/>
      <c r="H233" s="71"/>
      <c r="I233" s="71"/>
      <c r="J233" s="71"/>
      <c r="K233" s="71"/>
      <c r="L233" s="71"/>
      <c r="M233" s="71"/>
      <c r="N233" s="72"/>
      <c r="O233" s="72"/>
      <c r="P233" s="73"/>
      <c r="Q233" s="73"/>
      <c r="R233" s="73"/>
      <c r="S233" s="73"/>
      <c r="T233" s="74"/>
      <c r="U233" s="73"/>
      <c r="V233" s="75"/>
      <c r="W233" s="75"/>
      <c r="X233" s="75"/>
      <c r="Y233" s="75"/>
      <c r="Z233" s="75"/>
      <c r="AA233" s="75"/>
      <c r="AB233" s="75"/>
      <c r="AC233" s="75"/>
      <c r="AD233" s="75"/>
      <c r="AE233" s="75" t="s">
        <v>1069</v>
      </c>
      <c r="AF233" s="75">
        <v>0</v>
      </c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</row>
    <row r="234" spans="1:60" ht="12.75" outlineLevel="1">
      <c r="A234" s="65">
        <v>29</v>
      </c>
      <c r="B234" s="66" t="s">
        <v>119</v>
      </c>
      <c r="C234" s="67" t="s">
        <v>120</v>
      </c>
      <c r="D234" s="68" t="s">
        <v>1245</v>
      </c>
      <c r="E234" s="69">
        <v>5.684</v>
      </c>
      <c r="F234" s="70"/>
      <c r="G234" s="71">
        <f>ROUND(E234*F234,2)</f>
        <v>0</v>
      </c>
      <c r="H234" s="70"/>
      <c r="I234" s="71">
        <f>ROUND(E234*H234,2)</f>
        <v>0</v>
      </c>
      <c r="J234" s="70"/>
      <c r="K234" s="71">
        <f>ROUND(E234*J234,2)</f>
        <v>0</v>
      </c>
      <c r="L234" s="71">
        <v>21</v>
      </c>
      <c r="M234" s="71">
        <f>G234*(1+L234/100)</f>
        <v>0</v>
      </c>
      <c r="N234" s="72">
        <v>0.024</v>
      </c>
      <c r="O234" s="72">
        <f>ROUND(E234*N234,5)</f>
        <v>0.13642</v>
      </c>
      <c r="P234" s="73">
        <v>0</v>
      </c>
      <c r="Q234" s="73">
        <f>ROUND(E234*P234,5)</f>
        <v>0</v>
      </c>
      <c r="R234" s="73"/>
      <c r="S234" s="73"/>
      <c r="T234" s="74">
        <v>0</v>
      </c>
      <c r="U234" s="73">
        <f>ROUND(E234*T234,2)</f>
        <v>0</v>
      </c>
      <c r="V234" s="75"/>
      <c r="W234" s="75"/>
      <c r="X234" s="75"/>
      <c r="Y234" s="75"/>
      <c r="Z234" s="75"/>
      <c r="AA234" s="75"/>
      <c r="AB234" s="75"/>
      <c r="AC234" s="75"/>
      <c r="AD234" s="75"/>
      <c r="AE234" s="75" t="s">
        <v>93</v>
      </c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</row>
    <row r="235" spans="1:60" ht="12.75" outlineLevel="1">
      <c r="A235" s="65"/>
      <c r="B235" s="66"/>
      <c r="C235" s="76" t="s">
        <v>121</v>
      </c>
      <c r="D235" s="77"/>
      <c r="E235" s="78">
        <v>5.684</v>
      </c>
      <c r="F235" s="71"/>
      <c r="G235" s="71"/>
      <c r="H235" s="71"/>
      <c r="I235" s="71"/>
      <c r="J235" s="71"/>
      <c r="K235" s="71"/>
      <c r="L235" s="71"/>
      <c r="M235" s="71"/>
      <c r="N235" s="72"/>
      <c r="O235" s="72"/>
      <c r="P235" s="73"/>
      <c r="Q235" s="73"/>
      <c r="R235" s="73"/>
      <c r="S235" s="73"/>
      <c r="T235" s="74"/>
      <c r="U235" s="73"/>
      <c r="V235" s="75"/>
      <c r="W235" s="75"/>
      <c r="X235" s="75"/>
      <c r="Y235" s="75"/>
      <c r="Z235" s="75"/>
      <c r="AA235" s="75"/>
      <c r="AB235" s="75"/>
      <c r="AC235" s="75"/>
      <c r="AD235" s="75"/>
      <c r="AE235" s="75" t="s">
        <v>1069</v>
      </c>
      <c r="AF235" s="75">
        <v>0</v>
      </c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</row>
    <row r="236" spans="1:60" ht="12.75" outlineLevel="1">
      <c r="A236" s="65">
        <v>30</v>
      </c>
      <c r="B236" s="66" t="s">
        <v>122</v>
      </c>
      <c r="C236" s="67" t="s">
        <v>123</v>
      </c>
      <c r="D236" s="68" t="s">
        <v>1245</v>
      </c>
      <c r="E236" s="69">
        <v>8</v>
      </c>
      <c r="F236" s="70"/>
      <c r="G236" s="71">
        <f>ROUND(E236*F236,2)</f>
        <v>0</v>
      </c>
      <c r="H236" s="70"/>
      <c r="I236" s="71">
        <f>ROUND(E236*H236,2)</f>
        <v>0</v>
      </c>
      <c r="J236" s="70"/>
      <c r="K236" s="71">
        <f>ROUND(E236*J236,2)</f>
        <v>0</v>
      </c>
      <c r="L236" s="71">
        <v>21</v>
      </c>
      <c r="M236" s="71">
        <f>G236*(1+L236/100)</f>
        <v>0</v>
      </c>
      <c r="N236" s="72">
        <v>3E-05</v>
      </c>
      <c r="O236" s="72">
        <f>ROUND(E236*N236,5)</f>
        <v>0.00024</v>
      </c>
      <c r="P236" s="73">
        <v>0</v>
      </c>
      <c r="Q236" s="73">
        <f>ROUND(E236*P236,5)</f>
        <v>0</v>
      </c>
      <c r="R236" s="73"/>
      <c r="S236" s="73"/>
      <c r="T236" s="74">
        <v>0.417</v>
      </c>
      <c r="U236" s="73">
        <f>ROUND(E236*T236,2)</f>
        <v>3.34</v>
      </c>
      <c r="V236" s="75"/>
      <c r="W236" s="75"/>
      <c r="X236" s="75"/>
      <c r="Y236" s="75"/>
      <c r="Z236" s="75"/>
      <c r="AA236" s="75"/>
      <c r="AB236" s="75"/>
      <c r="AC236" s="75"/>
      <c r="AD236" s="75"/>
      <c r="AE236" s="75" t="s">
        <v>1246</v>
      </c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</row>
    <row r="237" spans="1:60" ht="12.75" outlineLevel="1">
      <c r="A237" s="65"/>
      <c r="B237" s="66"/>
      <c r="C237" s="76" t="s">
        <v>124</v>
      </c>
      <c r="D237" s="77"/>
      <c r="E237" s="78">
        <v>8</v>
      </c>
      <c r="F237" s="71"/>
      <c r="G237" s="71"/>
      <c r="H237" s="71"/>
      <c r="I237" s="71"/>
      <c r="J237" s="71"/>
      <c r="K237" s="71"/>
      <c r="L237" s="71"/>
      <c r="M237" s="71"/>
      <c r="N237" s="72"/>
      <c r="O237" s="72"/>
      <c r="P237" s="73"/>
      <c r="Q237" s="73"/>
      <c r="R237" s="73"/>
      <c r="S237" s="73"/>
      <c r="T237" s="74"/>
      <c r="U237" s="73"/>
      <c r="V237" s="75"/>
      <c r="W237" s="75"/>
      <c r="X237" s="75"/>
      <c r="Y237" s="75"/>
      <c r="Z237" s="75"/>
      <c r="AA237" s="75"/>
      <c r="AB237" s="75"/>
      <c r="AC237" s="75"/>
      <c r="AD237" s="75"/>
      <c r="AE237" s="75" t="s">
        <v>1069</v>
      </c>
      <c r="AF237" s="75">
        <v>0</v>
      </c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</row>
    <row r="238" spans="1:60" ht="12.75" outlineLevel="1">
      <c r="A238" s="65">
        <v>31</v>
      </c>
      <c r="B238" s="66" t="s">
        <v>125</v>
      </c>
      <c r="C238" s="67" t="s">
        <v>126</v>
      </c>
      <c r="D238" s="68" t="s">
        <v>1245</v>
      </c>
      <c r="E238" s="69">
        <v>8.12</v>
      </c>
      <c r="F238" s="70"/>
      <c r="G238" s="71">
        <f>ROUND(E238*F238,2)</f>
        <v>0</v>
      </c>
      <c r="H238" s="70"/>
      <c r="I238" s="71">
        <f>ROUND(E238*H238,2)</f>
        <v>0</v>
      </c>
      <c r="J238" s="70"/>
      <c r="K238" s="71">
        <f>ROUND(E238*J238,2)</f>
        <v>0</v>
      </c>
      <c r="L238" s="71">
        <v>21</v>
      </c>
      <c r="M238" s="71">
        <f>G238*(1+L238/100)</f>
        <v>0</v>
      </c>
      <c r="N238" s="72">
        <v>0.036</v>
      </c>
      <c r="O238" s="72">
        <f>ROUND(E238*N238,5)</f>
        <v>0.29232</v>
      </c>
      <c r="P238" s="73">
        <v>0</v>
      </c>
      <c r="Q238" s="73">
        <f>ROUND(E238*P238,5)</f>
        <v>0</v>
      </c>
      <c r="R238" s="73"/>
      <c r="S238" s="73"/>
      <c r="T238" s="74">
        <v>0</v>
      </c>
      <c r="U238" s="73">
        <f>ROUND(E238*T238,2)</f>
        <v>0</v>
      </c>
      <c r="V238" s="75"/>
      <c r="W238" s="75"/>
      <c r="X238" s="75"/>
      <c r="Y238" s="75"/>
      <c r="Z238" s="75"/>
      <c r="AA238" s="75"/>
      <c r="AB238" s="75"/>
      <c r="AC238" s="75"/>
      <c r="AD238" s="75"/>
      <c r="AE238" s="75" t="s">
        <v>93</v>
      </c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</row>
    <row r="239" spans="1:60" ht="12.75" outlineLevel="1">
      <c r="A239" s="65"/>
      <c r="B239" s="66"/>
      <c r="C239" s="76" t="s">
        <v>127</v>
      </c>
      <c r="D239" s="77"/>
      <c r="E239" s="78">
        <v>8.12</v>
      </c>
      <c r="F239" s="71"/>
      <c r="G239" s="71"/>
      <c r="H239" s="71"/>
      <c r="I239" s="71"/>
      <c r="J239" s="71"/>
      <c r="K239" s="71"/>
      <c r="L239" s="71"/>
      <c r="M239" s="71"/>
      <c r="N239" s="72"/>
      <c r="O239" s="72"/>
      <c r="P239" s="73"/>
      <c r="Q239" s="73"/>
      <c r="R239" s="73"/>
      <c r="S239" s="73"/>
      <c r="T239" s="74"/>
      <c r="U239" s="73"/>
      <c r="V239" s="75"/>
      <c r="W239" s="75"/>
      <c r="X239" s="75"/>
      <c r="Y239" s="75"/>
      <c r="Z239" s="75"/>
      <c r="AA239" s="75"/>
      <c r="AB239" s="75"/>
      <c r="AC239" s="75"/>
      <c r="AD239" s="75"/>
      <c r="AE239" s="75" t="s">
        <v>1069</v>
      </c>
      <c r="AF239" s="75">
        <v>0</v>
      </c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</row>
    <row r="240" spans="1:60" ht="12.75" outlineLevel="1">
      <c r="A240" s="65">
        <v>32</v>
      </c>
      <c r="B240" s="66" t="s">
        <v>128</v>
      </c>
      <c r="C240" s="67" t="s">
        <v>129</v>
      </c>
      <c r="D240" s="68" t="s">
        <v>1245</v>
      </c>
      <c r="E240" s="69">
        <v>165.5</v>
      </c>
      <c r="F240" s="70"/>
      <c r="G240" s="71">
        <f>ROUND(E240*F240,2)</f>
        <v>0</v>
      </c>
      <c r="H240" s="70"/>
      <c r="I240" s="71">
        <f>ROUND(E240*H240,2)</f>
        <v>0</v>
      </c>
      <c r="J240" s="70"/>
      <c r="K240" s="71">
        <f>ROUND(E240*J240,2)</f>
        <v>0</v>
      </c>
      <c r="L240" s="71">
        <v>21</v>
      </c>
      <c r="M240" s="71">
        <f>G240*(1+L240/100)</f>
        <v>0</v>
      </c>
      <c r="N240" s="72">
        <v>6E-05</v>
      </c>
      <c r="O240" s="72">
        <f>ROUND(E240*N240,5)</f>
        <v>0.00993</v>
      </c>
      <c r="P240" s="73">
        <v>0</v>
      </c>
      <c r="Q240" s="73">
        <f>ROUND(E240*P240,5)</f>
        <v>0</v>
      </c>
      <c r="R240" s="73"/>
      <c r="S240" s="73"/>
      <c r="T240" s="74">
        <v>1.032</v>
      </c>
      <c r="U240" s="73">
        <f>ROUND(E240*T240,2)</f>
        <v>170.8</v>
      </c>
      <c r="V240" s="75"/>
      <c r="W240" s="75"/>
      <c r="X240" s="75"/>
      <c r="Y240" s="75"/>
      <c r="Z240" s="75"/>
      <c r="AA240" s="75"/>
      <c r="AB240" s="75"/>
      <c r="AC240" s="75"/>
      <c r="AD240" s="75"/>
      <c r="AE240" s="75" t="s">
        <v>1246</v>
      </c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</row>
    <row r="241" spans="1:60" ht="12.75" outlineLevel="1">
      <c r="A241" s="65"/>
      <c r="B241" s="66"/>
      <c r="C241" s="76" t="s">
        <v>130</v>
      </c>
      <c r="D241" s="77"/>
      <c r="E241" s="78">
        <v>158</v>
      </c>
      <c r="F241" s="71"/>
      <c r="G241" s="71"/>
      <c r="H241" s="71"/>
      <c r="I241" s="71"/>
      <c r="J241" s="71"/>
      <c r="K241" s="71"/>
      <c r="L241" s="71"/>
      <c r="M241" s="71"/>
      <c r="N241" s="72"/>
      <c r="O241" s="72"/>
      <c r="P241" s="73"/>
      <c r="Q241" s="73"/>
      <c r="R241" s="73"/>
      <c r="S241" s="73"/>
      <c r="T241" s="74"/>
      <c r="U241" s="73"/>
      <c r="V241" s="75"/>
      <c r="W241" s="75"/>
      <c r="X241" s="75"/>
      <c r="Y241" s="75"/>
      <c r="Z241" s="75"/>
      <c r="AA241" s="75"/>
      <c r="AB241" s="75"/>
      <c r="AC241" s="75"/>
      <c r="AD241" s="75"/>
      <c r="AE241" s="75" t="s">
        <v>1069</v>
      </c>
      <c r="AF241" s="75">
        <v>0</v>
      </c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</row>
    <row r="242" spans="1:60" ht="12.75" outlineLevel="1">
      <c r="A242" s="65"/>
      <c r="B242" s="66"/>
      <c r="C242" s="76" t="s">
        <v>131</v>
      </c>
      <c r="D242" s="77"/>
      <c r="E242" s="78">
        <v>7.5</v>
      </c>
      <c r="F242" s="71"/>
      <c r="G242" s="71"/>
      <c r="H242" s="71"/>
      <c r="I242" s="71"/>
      <c r="J242" s="71"/>
      <c r="K242" s="71"/>
      <c r="L242" s="71"/>
      <c r="M242" s="71"/>
      <c r="N242" s="72"/>
      <c r="O242" s="72"/>
      <c r="P242" s="73"/>
      <c r="Q242" s="73"/>
      <c r="R242" s="73"/>
      <c r="S242" s="73"/>
      <c r="T242" s="74"/>
      <c r="U242" s="73"/>
      <c r="V242" s="75"/>
      <c r="W242" s="75"/>
      <c r="X242" s="75"/>
      <c r="Y242" s="75"/>
      <c r="Z242" s="75"/>
      <c r="AA242" s="75"/>
      <c r="AB242" s="75"/>
      <c r="AC242" s="75"/>
      <c r="AD242" s="75"/>
      <c r="AE242" s="75" t="s">
        <v>1069</v>
      </c>
      <c r="AF242" s="75">
        <v>0</v>
      </c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</row>
    <row r="243" spans="1:60" ht="22.5" outlineLevel="1">
      <c r="A243" s="65">
        <v>33</v>
      </c>
      <c r="B243" s="66" t="s">
        <v>132</v>
      </c>
      <c r="C243" s="67" t="s">
        <v>133</v>
      </c>
      <c r="D243" s="68" t="s">
        <v>88</v>
      </c>
      <c r="E243" s="69">
        <v>2</v>
      </c>
      <c r="F243" s="70"/>
      <c r="G243" s="71">
        <f>ROUND(E243*F243,2)</f>
        <v>0</v>
      </c>
      <c r="H243" s="70"/>
      <c r="I243" s="71">
        <f>ROUND(E243*H243,2)</f>
        <v>0</v>
      </c>
      <c r="J243" s="70"/>
      <c r="K243" s="71">
        <f>ROUND(E243*J243,2)</f>
        <v>0</v>
      </c>
      <c r="L243" s="71">
        <v>21</v>
      </c>
      <c r="M243" s="71">
        <f>G243*(1+L243/100)</f>
        <v>0</v>
      </c>
      <c r="N243" s="72">
        <v>0.36268</v>
      </c>
      <c r="O243" s="72">
        <f>ROUND(E243*N243,5)</f>
        <v>0.72536</v>
      </c>
      <c r="P243" s="73">
        <v>0</v>
      </c>
      <c r="Q243" s="73">
        <f>ROUND(E243*P243,5)</f>
        <v>0</v>
      </c>
      <c r="R243" s="73"/>
      <c r="S243" s="73"/>
      <c r="T243" s="74">
        <v>5.888</v>
      </c>
      <c r="U243" s="73">
        <f>ROUND(E243*T243,2)</f>
        <v>11.78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 t="s">
        <v>1246</v>
      </c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</row>
    <row r="244" spans="1:60" ht="12.75" outlineLevel="1">
      <c r="A244" s="65">
        <v>34</v>
      </c>
      <c r="B244" s="66" t="s">
        <v>134</v>
      </c>
      <c r="C244" s="67" t="s">
        <v>135</v>
      </c>
      <c r="D244" s="68" t="s">
        <v>1245</v>
      </c>
      <c r="E244" s="69">
        <v>167.9825</v>
      </c>
      <c r="F244" s="70"/>
      <c r="G244" s="71">
        <f>ROUND(E244*F244,2)</f>
        <v>0</v>
      </c>
      <c r="H244" s="70"/>
      <c r="I244" s="71">
        <f>ROUND(E244*H244,2)</f>
        <v>0</v>
      </c>
      <c r="J244" s="70"/>
      <c r="K244" s="71">
        <f>ROUND(E244*J244,2)</f>
        <v>0</v>
      </c>
      <c r="L244" s="71">
        <v>21</v>
      </c>
      <c r="M244" s="71">
        <f>G244*(1+L244/100)</f>
        <v>0</v>
      </c>
      <c r="N244" s="72">
        <v>0.136</v>
      </c>
      <c r="O244" s="72">
        <f>ROUND(E244*N244,5)</f>
        <v>22.84562</v>
      </c>
      <c r="P244" s="73">
        <v>0</v>
      </c>
      <c r="Q244" s="73">
        <f>ROUND(E244*P244,5)</f>
        <v>0</v>
      </c>
      <c r="R244" s="73"/>
      <c r="S244" s="73"/>
      <c r="T244" s="74">
        <v>0</v>
      </c>
      <c r="U244" s="73">
        <f>ROUND(E244*T244,2)</f>
        <v>0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 t="s">
        <v>93</v>
      </c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</row>
    <row r="245" spans="1:60" ht="12.75" outlineLevel="1">
      <c r="A245" s="65"/>
      <c r="B245" s="66"/>
      <c r="C245" s="76" t="s">
        <v>136</v>
      </c>
      <c r="D245" s="77"/>
      <c r="E245" s="78">
        <v>167.9825</v>
      </c>
      <c r="F245" s="71"/>
      <c r="G245" s="71"/>
      <c r="H245" s="71"/>
      <c r="I245" s="71"/>
      <c r="J245" s="71"/>
      <c r="K245" s="71"/>
      <c r="L245" s="71"/>
      <c r="M245" s="71"/>
      <c r="N245" s="72"/>
      <c r="O245" s="72"/>
      <c r="P245" s="73"/>
      <c r="Q245" s="73"/>
      <c r="R245" s="73"/>
      <c r="S245" s="73"/>
      <c r="T245" s="74"/>
      <c r="U245" s="73"/>
      <c r="V245" s="75"/>
      <c r="W245" s="75"/>
      <c r="X245" s="75"/>
      <c r="Y245" s="75"/>
      <c r="Z245" s="75"/>
      <c r="AA245" s="75"/>
      <c r="AB245" s="75"/>
      <c r="AC245" s="75"/>
      <c r="AD245" s="75"/>
      <c r="AE245" s="75" t="s">
        <v>1069</v>
      </c>
      <c r="AF245" s="75">
        <v>0</v>
      </c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</row>
    <row r="246" spans="1:60" ht="12.75" outlineLevel="1">
      <c r="A246" s="65">
        <v>35</v>
      </c>
      <c r="B246" s="66" t="s">
        <v>137</v>
      </c>
      <c r="C246" s="67" t="s">
        <v>138</v>
      </c>
      <c r="D246" s="68" t="s">
        <v>88</v>
      </c>
      <c r="E246" s="69">
        <v>2</v>
      </c>
      <c r="F246" s="70"/>
      <c r="G246" s="71">
        <f>ROUND(E246*F246,2)</f>
        <v>0</v>
      </c>
      <c r="H246" s="70"/>
      <c r="I246" s="71">
        <f>ROUND(E246*H246,2)</f>
        <v>0</v>
      </c>
      <c r="J246" s="70"/>
      <c r="K246" s="71">
        <f>ROUND(E246*J246,2)</f>
        <v>0</v>
      </c>
      <c r="L246" s="71">
        <v>21</v>
      </c>
      <c r="M246" s="71">
        <f>G246*(1+L246/100)</f>
        <v>0</v>
      </c>
      <c r="N246" s="72">
        <v>5E-05</v>
      </c>
      <c r="O246" s="72">
        <f>ROUND(E246*N246,5)</f>
        <v>0.0001</v>
      </c>
      <c r="P246" s="73">
        <v>0</v>
      </c>
      <c r="Q246" s="73">
        <f>ROUND(E246*P246,5)</f>
        <v>0</v>
      </c>
      <c r="R246" s="73"/>
      <c r="S246" s="73"/>
      <c r="T246" s="74">
        <v>0.886</v>
      </c>
      <c r="U246" s="73">
        <f>ROUND(E246*T246,2)</f>
        <v>1.77</v>
      </c>
      <c r="V246" s="75"/>
      <c r="W246" s="75"/>
      <c r="X246" s="75"/>
      <c r="Y246" s="75"/>
      <c r="Z246" s="75"/>
      <c r="AA246" s="75"/>
      <c r="AB246" s="75"/>
      <c r="AC246" s="75"/>
      <c r="AD246" s="75"/>
      <c r="AE246" s="75" t="s">
        <v>1246</v>
      </c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</row>
    <row r="247" spans="1:60" ht="12.75" outlineLevel="1">
      <c r="A247" s="65">
        <v>36</v>
      </c>
      <c r="B247" s="66" t="s">
        <v>139</v>
      </c>
      <c r="C247" s="67" t="s">
        <v>140</v>
      </c>
      <c r="D247" s="68" t="s">
        <v>88</v>
      </c>
      <c r="E247" s="69">
        <v>2</v>
      </c>
      <c r="F247" s="70"/>
      <c r="G247" s="71">
        <f>ROUND(E247*F247,2)</f>
        <v>0</v>
      </c>
      <c r="H247" s="70"/>
      <c r="I247" s="71">
        <f>ROUND(E247*H247,2)</f>
        <v>0</v>
      </c>
      <c r="J247" s="70"/>
      <c r="K247" s="71">
        <f>ROUND(E247*J247,2)</f>
        <v>0</v>
      </c>
      <c r="L247" s="71">
        <v>21</v>
      </c>
      <c r="M247" s="71">
        <f>G247*(1+L247/100)</f>
        <v>0</v>
      </c>
      <c r="N247" s="72">
        <v>0.065</v>
      </c>
      <c r="O247" s="72">
        <f>ROUND(E247*N247,5)</f>
        <v>0.13</v>
      </c>
      <c r="P247" s="73">
        <v>0</v>
      </c>
      <c r="Q247" s="73">
        <f>ROUND(E247*P247,5)</f>
        <v>0</v>
      </c>
      <c r="R247" s="73"/>
      <c r="S247" s="73"/>
      <c r="T247" s="74">
        <v>0</v>
      </c>
      <c r="U247" s="73">
        <f>ROUND(E247*T247,2)</f>
        <v>0</v>
      </c>
      <c r="V247" s="75"/>
      <c r="W247" s="75"/>
      <c r="X247" s="75"/>
      <c r="Y247" s="75"/>
      <c r="Z247" s="75"/>
      <c r="AA247" s="75"/>
      <c r="AB247" s="75"/>
      <c r="AC247" s="75"/>
      <c r="AD247" s="75"/>
      <c r="AE247" s="75" t="s">
        <v>93</v>
      </c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</row>
    <row r="248" spans="1:60" ht="12.75" outlineLevel="1">
      <c r="A248" s="65">
        <v>37</v>
      </c>
      <c r="B248" s="66" t="s">
        <v>141</v>
      </c>
      <c r="C248" s="67" t="s">
        <v>142</v>
      </c>
      <c r="D248" s="68" t="s">
        <v>143</v>
      </c>
      <c r="E248" s="69">
        <v>6</v>
      </c>
      <c r="F248" s="70"/>
      <c r="G248" s="71">
        <f>ROUND(E248*F248,2)</f>
        <v>0</v>
      </c>
      <c r="H248" s="70"/>
      <c r="I248" s="71">
        <f>ROUND(E248*H248,2)</f>
        <v>0</v>
      </c>
      <c r="J248" s="70"/>
      <c r="K248" s="71">
        <f>ROUND(E248*J248,2)</f>
        <v>0</v>
      </c>
      <c r="L248" s="71">
        <v>21</v>
      </c>
      <c r="M248" s="71">
        <f>G248*(1+L248/100)</f>
        <v>0</v>
      </c>
      <c r="N248" s="72">
        <v>0</v>
      </c>
      <c r="O248" s="72">
        <f>ROUND(E248*N248,5)</f>
        <v>0</v>
      </c>
      <c r="P248" s="73">
        <v>0</v>
      </c>
      <c r="Q248" s="73">
        <f>ROUND(E248*P248,5)</f>
        <v>0</v>
      </c>
      <c r="R248" s="73"/>
      <c r="S248" s="73"/>
      <c r="T248" s="74">
        <v>0</v>
      </c>
      <c r="U248" s="73">
        <f>ROUND(E248*T248,2)</f>
        <v>0</v>
      </c>
      <c r="V248" s="75"/>
      <c r="W248" s="75"/>
      <c r="X248" s="75"/>
      <c r="Y248" s="75"/>
      <c r="Z248" s="75"/>
      <c r="AA248" s="75"/>
      <c r="AB248" s="75"/>
      <c r="AC248" s="75"/>
      <c r="AD248" s="75"/>
      <c r="AE248" s="75" t="s">
        <v>1246</v>
      </c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</row>
    <row r="249" spans="1:60" ht="22.5" outlineLevel="1">
      <c r="A249" s="65">
        <v>38</v>
      </c>
      <c r="B249" s="66" t="s">
        <v>141</v>
      </c>
      <c r="C249" s="67" t="s">
        <v>144</v>
      </c>
      <c r="D249" s="68" t="s">
        <v>143</v>
      </c>
      <c r="E249" s="69">
        <v>9</v>
      </c>
      <c r="F249" s="70"/>
      <c r="G249" s="71">
        <f>ROUND(E249*F249,2)</f>
        <v>0</v>
      </c>
      <c r="H249" s="70"/>
      <c r="I249" s="71">
        <f>ROUND(E249*H249,2)</f>
        <v>0</v>
      </c>
      <c r="J249" s="70"/>
      <c r="K249" s="71">
        <f>ROUND(E249*J249,2)</f>
        <v>0</v>
      </c>
      <c r="L249" s="71">
        <v>21</v>
      </c>
      <c r="M249" s="71">
        <f>G249*(1+L249/100)</f>
        <v>0</v>
      </c>
      <c r="N249" s="72">
        <v>0</v>
      </c>
      <c r="O249" s="72">
        <f>ROUND(E249*N249,5)</f>
        <v>0</v>
      </c>
      <c r="P249" s="73">
        <v>0</v>
      </c>
      <c r="Q249" s="73">
        <f>ROUND(E249*P249,5)</f>
        <v>0</v>
      </c>
      <c r="R249" s="73"/>
      <c r="S249" s="73"/>
      <c r="T249" s="74">
        <v>0</v>
      </c>
      <c r="U249" s="73">
        <f>ROUND(E249*T249,2)</f>
        <v>0</v>
      </c>
      <c r="V249" s="75"/>
      <c r="W249" s="75"/>
      <c r="X249" s="75"/>
      <c r="Y249" s="75"/>
      <c r="Z249" s="75"/>
      <c r="AA249" s="75"/>
      <c r="AB249" s="75"/>
      <c r="AC249" s="75"/>
      <c r="AD249" s="75"/>
      <c r="AE249" s="75" t="s">
        <v>1246</v>
      </c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</row>
    <row r="250" spans="1:31" ht="12.75">
      <c r="A250" s="56" t="s">
        <v>1241</v>
      </c>
      <c r="B250" s="79" t="s">
        <v>145</v>
      </c>
      <c r="C250" s="80" t="s">
        <v>146</v>
      </c>
      <c r="D250" s="81"/>
      <c r="E250" s="82"/>
      <c r="F250" s="83"/>
      <c r="G250" s="83">
        <f>SUMIF(AE251:AE334,"&lt;&gt;NOR",G251:G334)</f>
        <v>0</v>
      </c>
      <c r="H250" s="83"/>
      <c r="I250" s="83">
        <f>SUM(I251:I334)</f>
        <v>0</v>
      </c>
      <c r="J250" s="83"/>
      <c r="K250" s="83">
        <f>SUM(K251:K334)</f>
        <v>0</v>
      </c>
      <c r="L250" s="83"/>
      <c r="M250" s="83">
        <f>SUM(M251:M334)</f>
        <v>0</v>
      </c>
      <c r="N250" s="84"/>
      <c r="O250" s="84">
        <f>SUM(O251:O334)</f>
        <v>6.282949999999998</v>
      </c>
      <c r="P250" s="85"/>
      <c r="Q250" s="85">
        <f>SUM(Q251:Q334)</f>
        <v>0</v>
      </c>
      <c r="R250" s="85"/>
      <c r="S250" s="85"/>
      <c r="T250" s="86"/>
      <c r="U250" s="85">
        <f>SUM(U251:U334)</f>
        <v>190.86</v>
      </c>
      <c r="AE250" s="33" t="s">
        <v>1242</v>
      </c>
    </row>
    <row r="251" spans="1:60" ht="12.75" outlineLevel="1">
      <c r="A251" s="65">
        <v>39</v>
      </c>
      <c r="B251" s="66" t="s">
        <v>147</v>
      </c>
      <c r="C251" s="67" t="s">
        <v>148</v>
      </c>
      <c r="D251" s="68" t="s">
        <v>1245</v>
      </c>
      <c r="E251" s="69">
        <v>213</v>
      </c>
      <c r="F251" s="70"/>
      <c r="G251" s="71">
        <f>ROUND(E251*F251,2)</f>
        <v>0</v>
      </c>
      <c r="H251" s="70"/>
      <c r="I251" s="71">
        <f>ROUND(E251*H251,2)</f>
        <v>0</v>
      </c>
      <c r="J251" s="70"/>
      <c r="K251" s="71">
        <f>ROUND(E251*J251,2)</f>
        <v>0</v>
      </c>
      <c r="L251" s="71">
        <v>21</v>
      </c>
      <c r="M251" s="71">
        <f>G251*(1+L251/100)</f>
        <v>0</v>
      </c>
      <c r="N251" s="72">
        <v>0</v>
      </c>
      <c r="O251" s="72">
        <f>ROUND(E251*N251,5)</f>
        <v>0</v>
      </c>
      <c r="P251" s="73">
        <v>0</v>
      </c>
      <c r="Q251" s="73">
        <f>ROUND(E251*P251,5)</f>
        <v>0</v>
      </c>
      <c r="R251" s="73"/>
      <c r="S251" s="73"/>
      <c r="T251" s="74">
        <v>0.306</v>
      </c>
      <c r="U251" s="73">
        <f>ROUND(E251*T251,2)</f>
        <v>65.18</v>
      </c>
      <c r="V251" s="75"/>
      <c r="W251" s="75"/>
      <c r="X251" s="75"/>
      <c r="Y251" s="75"/>
      <c r="Z251" s="75"/>
      <c r="AA251" s="75"/>
      <c r="AB251" s="75"/>
      <c r="AC251" s="75"/>
      <c r="AD251" s="75"/>
      <c r="AE251" s="75" t="s">
        <v>1246</v>
      </c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</row>
    <row r="252" spans="1:60" ht="12.75" outlineLevel="1">
      <c r="A252" s="65">
        <v>40</v>
      </c>
      <c r="B252" s="66" t="s">
        <v>149</v>
      </c>
      <c r="C252" s="67" t="s">
        <v>150</v>
      </c>
      <c r="D252" s="68" t="s">
        <v>1245</v>
      </c>
      <c r="E252" s="69">
        <v>215.13</v>
      </c>
      <c r="F252" s="70"/>
      <c r="G252" s="71">
        <f>ROUND(E252*F252,2)</f>
        <v>0</v>
      </c>
      <c r="H252" s="70"/>
      <c r="I252" s="71">
        <f>ROUND(E252*H252,2)</f>
        <v>0</v>
      </c>
      <c r="J252" s="70"/>
      <c r="K252" s="71">
        <f>ROUND(E252*J252,2)</f>
        <v>0</v>
      </c>
      <c r="L252" s="71">
        <v>21</v>
      </c>
      <c r="M252" s="71">
        <f>G252*(1+L252/100)</f>
        <v>0</v>
      </c>
      <c r="N252" s="72">
        <v>0.0145</v>
      </c>
      <c r="O252" s="72">
        <f>ROUND(E252*N252,5)</f>
        <v>3.11939</v>
      </c>
      <c r="P252" s="73">
        <v>0</v>
      </c>
      <c r="Q252" s="73">
        <f>ROUND(E252*P252,5)</f>
        <v>0</v>
      </c>
      <c r="R252" s="73"/>
      <c r="S252" s="73"/>
      <c r="T252" s="74">
        <v>0</v>
      </c>
      <c r="U252" s="73">
        <f>ROUND(E252*T252,2)</f>
        <v>0</v>
      </c>
      <c r="V252" s="75"/>
      <c r="W252" s="75"/>
      <c r="X252" s="75"/>
      <c r="Y252" s="75"/>
      <c r="Z252" s="75"/>
      <c r="AA252" s="75"/>
      <c r="AB252" s="75"/>
      <c r="AC252" s="75"/>
      <c r="AD252" s="75"/>
      <c r="AE252" s="75" t="s">
        <v>93</v>
      </c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</row>
    <row r="253" spans="1:60" ht="12.75" outlineLevel="1">
      <c r="A253" s="65"/>
      <c r="B253" s="66"/>
      <c r="C253" s="76" t="s">
        <v>151</v>
      </c>
      <c r="D253" s="77"/>
      <c r="E253" s="78">
        <v>215.13</v>
      </c>
      <c r="F253" s="71"/>
      <c r="G253" s="71"/>
      <c r="H253" s="71"/>
      <c r="I253" s="71"/>
      <c r="J253" s="71"/>
      <c r="K253" s="71"/>
      <c r="L253" s="71"/>
      <c r="M253" s="71"/>
      <c r="N253" s="72"/>
      <c r="O253" s="72"/>
      <c r="P253" s="73"/>
      <c r="Q253" s="73"/>
      <c r="R253" s="73"/>
      <c r="S253" s="73"/>
      <c r="T253" s="74"/>
      <c r="U253" s="73"/>
      <c r="V253" s="75"/>
      <c r="W253" s="75"/>
      <c r="X253" s="75"/>
      <c r="Y253" s="75"/>
      <c r="Z253" s="75"/>
      <c r="AA253" s="75"/>
      <c r="AB253" s="75"/>
      <c r="AC253" s="75"/>
      <c r="AD253" s="75"/>
      <c r="AE253" s="75" t="s">
        <v>1069</v>
      </c>
      <c r="AF253" s="75">
        <v>0</v>
      </c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</row>
    <row r="254" spans="1:60" ht="12.75" outlineLevel="1">
      <c r="A254" s="65">
        <v>41</v>
      </c>
      <c r="B254" s="66" t="s">
        <v>152</v>
      </c>
      <c r="C254" s="67" t="s">
        <v>153</v>
      </c>
      <c r="D254" s="68" t="s">
        <v>1245</v>
      </c>
      <c r="E254" s="69">
        <v>56</v>
      </c>
      <c r="F254" s="70"/>
      <c r="G254" s="71">
        <f>ROUND(E254*F254,2)</f>
        <v>0</v>
      </c>
      <c r="H254" s="70"/>
      <c r="I254" s="71">
        <f>ROUND(E254*H254,2)</f>
        <v>0</v>
      </c>
      <c r="J254" s="70"/>
      <c r="K254" s="71">
        <f>ROUND(E254*J254,2)</f>
        <v>0</v>
      </c>
      <c r="L254" s="71">
        <v>21</v>
      </c>
      <c r="M254" s="71">
        <f>G254*(1+L254/100)</f>
        <v>0</v>
      </c>
      <c r="N254" s="72">
        <v>0</v>
      </c>
      <c r="O254" s="72">
        <f>ROUND(E254*N254,5)</f>
        <v>0</v>
      </c>
      <c r="P254" s="73">
        <v>0</v>
      </c>
      <c r="Q254" s="73">
        <f>ROUND(E254*P254,5)</f>
        <v>0</v>
      </c>
      <c r="R254" s="73"/>
      <c r="S254" s="73"/>
      <c r="T254" s="74">
        <v>0.409</v>
      </c>
      <c r="U254" s="73">
        <f>ROUND(E254*T254,2)</f>
        <v>22.9</v>
      </c>
      <c r="V254" s="75"/>
      <c r="W254" s="75"/>
      <c r="X254" s="75"/>
      <c r="Y254" s="75"/>
      <c r="Z254" s="75"/>
      <c r="AA254" s="75"/>
      <c r="AB254" s="75"/>
      <c r="AC254" s="75"/>
      <c r="AD254" s="75"/>
      <c r="AE254" s="75" t="s">
        <v>1246</v>
      </c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</row>
    <row r="255" spans="1:60" ht="12.75" outlineLevel="1">
      <c r="A255" s="65"/>
      <c r="B255" s="66"/>
      <c r="C255" s="76" t="s">
        <v>154</v>
      </c>
      <c r="D255" s="77"/>
      <c r="E255" s="78">
        <v>56</v>
      </c>
      <c r="F255" s="71"/>
      <c r="G255" s="71"/>
      <c r="H255" s="71"/>
      <c r="I255" s="71"/>
      <c r="J255" s="71"/>
      <c r="K255" s="71"/>
      <c r="L255" s="71"/>
      <c r="M255" s="71"/>
      <c r="N255" s="72"/>
      <c r="O255" s="72"/>
      <c r="P255" s="73"/>
      <c r="Q255" s="73"/>
      <c r="R255" s="73"/>
      <c r="S255" s="73"/>
      <c r="T255" s="74"/>
      <c r="U255" s="73"/>
      <c r="V255" s="75"/>
      <c r="W255" s="75"/>
      <c r="X255" s="75"/>
      <c r="Y255" s="75"/>
      <c r="Z255" s="75"/>
      <c r="AA255" s="75"/>
      <c r="AB255" s="75"/>
      <c r="AC255" s="75"/>
      <c r="AD255" s="75"/>
      <c r="AE255" s="75" t="s">
        <v>1069</v>
      </c>
      <c r="AF255" s="75">
        <v>0</v>
      </c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</row>
    <row r="256" spans="1:60" ht="12.75" outlineLevel="1">
      <c r="A256" s="65">
        <v>42</v>
      </c>
      <c r="B256" s="66" t="s">
        <v>155</v>
      </c>
      <c r="C256" s="67" t="s">
        <v>156</v>
      </c>
      <c r="D256" s="68" t="s">
        <v>1245</v>
      </c>
      <c r="E256" s="69">
        <v>56.56</v>
      </c>
      <c r="F256" s="70"/>
      <c r="G256" s="71">
        <f>ROUND(E256*F256,2)</f>
        <v>0</v>
      </c>
      <c r="H256" s="70"/>
      <c r="I256" s="71">
        <f>ROUND(E256*H256,2)</f>
        <v>0</v>
      </c>
      <c r="J256" s="70"/>
      <c r="K256" s="71">
        <f>ROUND(E256*J256,2)</f>
        <v>0</v>
      </c>
      <c r="L256" s="71">
        <v>21</v>
      </c>
      <c r="M256" s="71">
        <f>G256*(1+L256/100)</f>
        <v>0</v>
      </c>
      <c r="N256" s="72">
        <v>0.0177</v>
      </c>
      <c r="O256" s="72">
        <f>ROUND(E256*N256,5)</f>
        <v>1.00111</v>
      </c>
      <c r="P256" s="73">
        <v>0</v>
      </c>
      <c r="Q256" s="73">
        <f>ROUND(E256*P256,5)</f>
        <v>0</v>
      </c>
      <c r="R256" s="73"/>
      <c r="S256" s="73"/>
      <c r="T256" s="74">
        <v>0</v>
      </c>
      <c r="U256" s="73">
        <f>ROUND(E256*T256,2)</f>
        <v>0</v>
      </c>
      <c r="V256" s="75"/>
      <c r="W256" s="75"/>
      <c r="X256" s="75"/>
      <c r="Y256" s="75"/>
      <c r="Z256" s="75"/>
      <c r="AA256" s="75"/>
      <c r="AB256" s="75"/>
      <c r="AC256" s="75"/>
      <c r="AD256" s="75"/>
      <c r="AE256" s="75" t="s">
        <v>93</v>
      </c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</row>
    <row r="257" spans="1:60" ht="12.75" outlineLevel="1">
      <c r="A257" s="65"/>
      <c r="B257" s="66"/>
      <c r="C257" s="76" t="s">
        <v>157</v>
      </c>
      <c r="D257" s="77"/>
      <c r="E257" s="78">
        <v>56.56</v>
      </c>
      <c r="F257" s="71"/>
      <c r="G257" s="71"/>
      <c r="H257" s="71"/>
      <c r="I257" s="71"/>
      <c r="J257" s="71"/>
      <c r="K257" s="71"/>
      <c r="L257" s="71"/>
      <c r="M257" s="71"/>
      <c r="N257" s="72"/>
      <c r="O257" s="72"/>
      <c r="P257" s="73"/>
      <c r="Q257" s="73"/>
      <c r="R257" s="73"/>
      <c r="S257" s="73"/>
      <c r="T257" s="74"/>
      <c r="U257" s="73"/>
      <c r="V257" s="75"/>
      <c r="W257" s="75"/>
      <c r="X257" s="75"/>
      <c r="Y257" s="75"/>
      <c r="Z257" s="75"/>
      <c r="AA257" s="75"/>
      <c r="AB257" s="75"/>
      <c r="AC257" s="75"/>
      <c r="AD257" s="75"/>
      <c r="AE257" s="75" t="s">
        <v>1069</v>
      </c>
      <c r="AF257" s="75">
        <v>0</v>
      </c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</row>
    <row r="258" spans="1:60" ht="12.75" outlineLevel="1">
      <c r="A258" s="65">
        <v>43</v>
      </c>
      <c r="B258" s="66" t="s">
        <v>158</v>
      </c>
      <c r="C258" s="67" t="s">
        <v>159</v>
      </c>
      <c r="D258" s="68" t="s">
        <v>1245</v>
      </c>
      <c r="E258" s="69">
        <v>6</v>
      </c>
      <c r="F258" s="70"/>
      <c r="G258" s="71">
        <f>ROUND(E258*F258,2)</f>
        <v>0</v>
      </c>
      <c r="H258" s="70"/>
      <c r="I258" s="71">
        <f>ROUND(E258*H258,2)</f>
        <v>0</v>
      </c>
      <c r="J258" s="70"/>
      <c r="K258" s="71">
        <f>ROUND(E258*J258,2)</f>
        <v>0</v>
      </c>
      <c r="L258" s="71">
        <v>21</v>
      </c>
      <c r="M258" s="71">
        <f>G258*(1+L258/100)</f>
        <v>0</v>
      </c>
      <c r="N258" s="72">
        <v>0</v>
      </c>
      <c r="O258" s="72">
        <f>ROUND(E258*N258,5)</f>
        <v>0</v>
      </c>
      <c r="P258" s="73">
        <v>0</v>
      </c>
      <c r="Q258" s="73">
        <f>ROUND(E258*P258,5)</f>
        <v>0</v>
      </c>
      <c r="R258" s="73"/>
      <c r="S258" s="73"/>
      <c r="T258" s="74">
        <v>0.536</v>
      </c>
      <c r="U258" s="73">
        <f>ROUND(E258*T258,2)</f>
        <v>3.22</v>
      </c>
      <c r="V258" s="75"/>
      <c r="W258" s="75"/>
      <c r="X258" s="75"/>
      <c r="Y258" s="75"/>
      <c r="Z258" s="75"/>
      <c r="AA258" s="75"/>
      <c r="AB258" s="75"/>
      <c r="AC258" s="75"/>
      <c r="AD258" s="75"/>
      <c r="AE258" s="75" t="s">
        <v>1246</v>
      </c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</row>
    <row r="259" spans="1:60" ht="12.75" outlineLevel="1">
      <c r="A259" s="65">
        <v>44</v>
      </c>
      <c r="B259" s="66" t="s">
        <v>160</v>
      </c>
      <c r="C259" s="67" t="s">
        <v>161</v>
      </c>
      <c r="D259" s="68" t="s">
        <v>1245</v>
      </c>
      <c r="E259" s="69">
        <v>6.06</v>
      </c>
      <c r="F259" s="70"/>
      <c r="G259" s="71">
        <f>ROUND(E259*F259,2)</f>
        <v>0</v>
      </c>
      <c r="H259" s="70"/>
      <c r="I259" s="71">
        <f>ROUND(E259*H259,2)</f>
        <v>0</v>
      </c>
      <c r="J259" s="70"/>
      <c r="K259" s="71">
        <f>ROUND(E259*J259,2)</f>
        <v>0</v>
      </c>
      <c r="L259" s="71">
        <v>21</v>
      </c>
      <c r="M259" s="71">
        <f>G259*(1+L259/100)</f>
        <v>0</v>
      </c>
      <c r="N259" s="72">
        <v>0.028</v>
      </c>
      <c r="O259" s="72">
        <f>ROUND(E259*N259,5)</f>
        <v>0.16968</v>
      </c>
      <c r="P259" s="73">
        <v>0</v>
      </c>
      <c r="Q259" s="73">
        <f>ROUND(E259*P259,5)</f>
        <v>0</v>
      </c>
      <c r="R259" s="73"/>
      <c r="S259" s="73"/>
      <c r="T259" s="74">
        <v>0</v>
      </c>
      <c r="U259" s="73">
        <f>ROUND(E259*T259,2)</f>
        <v>0</v>
      </c>
      <c r="V259" s="75"/>
      <c r="W259" s="75"/>
      <c r="X259" s="75"/>
      <c r="Y259" s="75"/>
      <c r="Z259" s="75"/>
      <c r="AA259" s="75"/>
      <c r="AB259" s="75"/>
      <c r="AC259" s="75"/>
      <c r="AD259" s="75"/>
      <c r="AE259" s="75" t="s">
        <v>93</v>
      </c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</row>
    <row r="260" spans="1:60" ht="12.75" outlineLevel="1">
      <c r="A260" s="65"/>
      <c r="B260" s="66"/>
      <c r="C260" s="76" t="s">
        <v>162</v>
      </c>
      <c r="D260" s="77"/>
      <c r="E260" s="78">
        <v>6.06</v>
      </c>
      <c r="F260" s="71"/>
      <c r="G260" s="71"/>
      <c r="H260" s="71"/>
      <c r="I260" s="71"/>
      <c r="J260" s="71"/>
      <c r="K260" s="71"/>
      <c r="L260" s="71"/>
      <c r="M260" s="71"/>
      <c r="N260" s="72"/>
      <c r="O260" s="72"/>
      <c r="P260" s="73"/>
      <c r="Q260" s="73"/>
      <c r="R260" s="73"/>
      <c r="S260" s="73"/>
      <c r="T260" s="74"/>
      <c r="U260" s="73"/>
      <c r="V260" s="75"/>
      <c r="W260" s="75"/>
      <c r="X260" s="75"/>
      <c r="Y260" s="75"/>
      <c r="Z260" s="75"/>
      <c r="AA260" s="75"/>
      <c r="AB260" s="75"/>
      <c r="AC260" s="75"/>
      <c r="AD260" s="75"/>
      <c r="AE260" s="75" t="s">
        <v>1069</v>
      </c>
      <c r="AF260" s="75">
        <v>0</v>
      </c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</row>
    <row r="261" spans="1:60" ht="12.75" outlineLevel="1">
      <c r="A261" s="65">
        <v>45</v>
      </c>
      <c r="B261" s="66" t="s">
        <v>163</v>
      </c>
      <c r="C261" s="67" t="s">
        <v>164</v>
      </c>
      <c r="D261" s="68" t="s">
        <v>1245</v>
      </c>
      <c r="E261" s="69">
        <v>22.1</v>
      </c>
      <c r="F261" s="70"/>
      <c r="G261" s="71">
        <f>ROUND(E261*F261,2)</f>
        <v>0</v>
      </c>
      <c r="H261" s="70"/>
      <c r="I261" s="71">
        <f>ROUND(E261*H261,2)</f>
        <v>0</v>
      </c>
      <c r="J261" s="70"/>
      <c r="K261" s="71">
        <f>ROUND(E261*J261,2)</f>
        <v>0</v>
      </c>
      <c r="L261" s="71">
        <v>21</v>
      </c>
      <c r="M261" s="71">
        <f>G261*(1+L261/100)</f>
        <v>0</v>
      </c>
      <c r="N261" s="72">
        <v>0</v>
      </c>
      <c r="O261" s="72">
        <f>ROUND(E261*N261,5)</f>
        <v>0</v>
      </c>
      <c r="P261" s="73">
        <v>0</v>
      </c>
      <c r="Q261" s="73">
        <f>ROUND(E261*P261,5)</f>
        <v>0</v>
      </c>
      <c r="R261" s="73"/>
      <c r="S261" s="73"/>
      <c r="T261" s="74">
        <v>0.032</v>
      </c>
      <c r="U261" s="73">
        <f>ROUND(E261*T261,2)</f>
        <v>0.71</v>
      </c>
      <c r="V261" s="75"/>
      <c r="W261" s="75"/>
      <c r="X261" s="75"/>
      <c r="Y261" s="75"/>
      <c r="Z261" s="75"/>
      <c r="AA261" s="75"/>
      <c r="AB261" s="75"/>
      <c r="AC261" s="75"/>
      <c r="AD261" s="75"/>
      <c r="AE261" s="75" t="s">
        <v>1246</v>
      </c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</row>
    <row r="262" spans="1:60" ht="12.75" outlineLevel="1">
      <c r="A262" s="65"/>
      <c r="B262" s="66"/>
      <c r="C262" s="76" t="s">
        <v>165</v>
      </c>
      <c r="D262" s="77"/>
      <c r="E262" s="78"/>
      <c r="F262" s="71"/>
      <c r="G262" s="71"/>
      <c r="H262" s="71"/>
      <c r="I262" s="71"/>
      <c r="J262" s="71"/>
      <c r="K262" s="71"/>
      <c r="L262" s="71"/>
      <c r="M262" s="71"/>
      <c r="N262" s="72"/>
      <c r="O262" s="72"/>
      <c r="P262" s="73"/>
      <c r="Q262" s="73"/>
      <c r="R262" s="73"/>
      <c r="S262" s="73"/>
      <c r="T262" s="74"/>
      <c r="U262" s="73"/>
      <c r="V262" s="75"/>
      <c r="W262" s="75"/>
      <c r="X262" s="75"/>
      <c r="Y262" s="75"/>
      <c r="Z262" s="75"/>
      <c r="AA262" s="75"/>
      <c r="AB262" s="75"/>
      <c r="AC262" s="75"/>
      <c r="AD262" s="75"/>
      <c r="AE262" s="75" t="s">
        <v>1069</v>
      </c>
      <c r="AF262" s="75">
        <v>0</v>
      </c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</row>
    <row r="263" spans="1:60" ht="12.75" outlineLevel="1">
      <c r="A263" s="65"/>
      <c r="B263" s="66"/>
      <c r="C263" s="76" t="s">
        <v>166</v>
      </c>
      <c r="D263" s="77"/>
      <c r="E263" s="78">
        <v>1.5</v>
      </c>
      <c r="F263" s="71"/>
      <c r="G263" s="71"/>
      <c r="H263" s="71"/>
      <c r="I263" s="71"/>
      <c r="J263" s="71"/>
      <c r="K263" s="71"/>
      <c r="L263" s="71"/>
      <c r="M263" s="71"/>
      <c r="N263" s="72"/>
      <c r="O263" s="72"/>
      <c r="P263" s="73"/>
      <c r="Q263" s="73"/>
      <c r="R263" s="73"/>
      <c r="S263" s="73"/>
      <c r="T263" s="74"/>
      <c r="U263" s="73"/>
      <c r="V263" s="75"/>
      <c r="W263" s="75"/>
      <c r="X263" s="75"/>
      <c r="Y263" s="75"/>
      <c r="Z263" s="75"/>
      <c r="AA263" s="75"/>
      <c r="AB263" s="75"/>
      <c r="AC263" s="75"/>
      <c r="AD263" s="75"/>
      <c r="AE263" s="75" t="s">
        <v>1069</v>
      </c>
      <c r="AF263" s="75">
        <v>0</v>
      </c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</row>
    <row r="264" spans="1:60" ht="12.75" outlineLevel="1">
      <c r="A264" s="65"/>
      <c r="B264" s="66"/>
      <c r="C264" s="76" t="s">
        <v>167</v>
      </c>
      <c r="D264" s="77"/>
      <c r="E264" s="78">
        <v>4.3</v>
      </c>
      <c r="F264" s="71"/>
      <c r="G264" s="71"/>
      <c r="H264" s="71"/>
      <c r="I264" s="71"/>
      <c r="J264" s="71"/>
      <c r="K264" s="71"/>
      <c r="L264" s="71"/>
      <c r="M264" s="71"/>
      <c r="N264" s="72"/>
      <c r="O264" s="72"/>
      <c r="P264" s="73"/>
      <c r="Q264" s="73"/>
      <c r="R264" s="73"/>
      <c r="S264" s="73"/>
      <c r="T264" s="74"/>
      <c r="U264" s="73"/>
      <c r="V264" s="75"/>
      <c r="W264" s="75"/>
      <c r="X264" s="75"/>
      <c r="Y264" s="75"/>
      <c r="Z264" s="75"/>
      <c r="AA264" s="75"/>
      <c r="AB264" s="75"/>
      <c r="AC264" s="75"/>
      <c r="AD264" s="75"/>
      <c r="AE264" s="75" t="s">
        <v>1069</v>
      </c>
      <c r="AF264" s="75">
        <v>0</v>
      </c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</row>
    <row r="265" spans="1:60" ht="12.75" outlineLevel="1">
      <c r="A265" s="65"/>
      <c r="B265" s="66"/>
      <c r="C265" s="76" t="s">
        <v>168</v>
      </c>
      <c r="D265" s="77"/>
      <c r="E265" s="78">
        <v>3.8</v>
      </c>
      <c r="F265" s="71"/>
      <c r="G265" s="71"/>
      <c r="H265" s="71"/>
      <c r="I265" s="71"/>
      <c r="J265" s="71"/>
      <c r="K265" s="71"/>
      <c r="L265" s="71"/>
      <c r="M265" s="71"/>
      <c r="N265" s="72"/>
      <c r="O265" s="72"/>
      <c r="P265" s="73"/>
      <c r="Q265" s="73"/>
      <c r="R265" s="73"/>
      <c r="S265" s="73"/>
      <c r="T265" s="74"/>
      <c r="U265" s="73"/>
      <c r="V265" s="75"/>
      <c r="W265" s="75"/>
      <c r="X265" s="75"/>
      <c r="Y265" s="75"/>
      <c r="Z265" s="75"/>
      <c r="AA265" s="75"/>
      <c r="AB265" s="75"/>
      <c r="AC265" s="75"/>
      <c r="AD265" s="75"/>
      <c r="AE265" s="75" t="s">
        <v>1069</v>
      </c>
      <c r="AF265" s="75">
        <v>0</v>
      </c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</row>
    <row r="266" spans="1:60" ht="12.75" outlineLevel="1">
      <c r="A266" s="65"/>
      <c r="B266" s="66"/>
      <c r="C266" s="76" t="s">
        <v>169</v>
      </c>
      <c r="D266" s="77"/>
      <c r="E266" s="78">
        <v>3.7</v>
      </c>
      <c r="F266" s="71"/>
      <c r="G266" s="71"/>
      <c r="H266" s="71"/>
      <c r="I266" s="71"/>
      <c r="J266" s="71"/>
      <c r="K266" s="71"/>
      <c r="L266" s="71"/>
      <c r="M266" s="71"/>
      <c r="N266" s="72"/>
      <c r="O266" s="72"/>
      <c r="P266" s="73"/>
      <c r="Q266" s="73"/>
      <c r="R266" s="73"/>
      <c r="S266" s="73"/>
      <c r="T266" s="74"/>
      <c r="U266" s="73"/>
      <c r="V266" s="75"/>
      <c r="W266" s="75"/>
      <c r="X266" s="75"/>
      <c r="Y266" s="75"/>
      <c r="Z266" s="75"/>
      <c r="AA266" s="75"/>
      <c r="AB266" s="75"/>
      <c r="AC266" s="75"/>
      <c r="AD266" s="75"/>
      <c r="AE266" s="75" t="s">
        <v>1069</v>
      </c>
      <c r="AF266" s="75">
        <v>0</v>
      </c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</row>
    <row r="267" spans="1:60" ht="12.75" outlineLevel="1">
      <c r="A267" s="65"/>
      <c r="B267" s="66"/>
      <c r="C267" s="76" t="s">
        <v>170</v>
      </c>
      <c r="D267" s="77"/>
      <c r="E267" s="78"/>
      <c r="F267" s="71"/>
      <c r="G267" s="71"/>
      <c r="H267" s="71"/>
      <c r="I267" s="71"/>
      <c r="J267" s="71"/>
      <c r="K267" s="71"/>
      <c r="L267" s="71"/>
      <c r="M267" s="71"/>
      <c r="N267" s="72"/>
      <c r="O267" s="72"/>
      <c r="P267" s="73"/>
      <c r="Q267" s="73"/>
      <c r="R267" s="73"/>
      <c r="S267" s="73"/>
      <c r="T267" s="74"/>
      <c r="U267" s="73"/>
      <c r="V267" s="75"/>
      <c r="W267" s="75"/>
      <c r="X267" s="75"/>
      <c r="Y267" s="75"/>
      <c r="Z267" s="75"/>
      <c r="AA267" s="75"/>
      <c r="AB267" s="75"/>
      <c r="AC267" s="75"/>
      <c r="AD267" s="75"/>
      <c r="AE267" s="75" t="s">
        <v>1069</v>
      </c>
      <c r="AF267" s="75">
        <v>0</v>
      </c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</row>
    <row r="268" spans="1:60" ht="12.75" outlineLevel="1">
      <c r="A268" s="65"/>
      <c r="B268" s="66"/>
      <c r="C268" s="76" t="s">
        <v>171</v>
      </c>
      <c r="D268" s="77"/>
      <c r="E268" s="78">
        <v>8.8</v>
      </c>
      <c r="F268" s="71"/>
      <c r="G268" s="71"/>
      <c r="H268" s="71"/>
      <c r="I268" s="71"/>
      <c r="J268" s="71"/>
      <c r="K268" s="71"/>
      <c r="L268" s="71"/>
      <c r="M268" s="71"/>
      <c r="N268" s="72"/>
      <c r="O268" s="72"/>
      <c r="P268" s="73"/>
      <c r="Q268" s="73"/>
      <c r="R268" s="73"/>
      <c r="S268" s="73"/>
      <c r="T268" s="74"/>
      <c r="U268" s="73"/>
      <c r="V268" s="75"/>
      <c r="W268" s="75"/>
      <c r="X268" s="75"/>
      <c r="Y268" s="75"/>
      <c r="Z268" s="75"/>
      <c r="AA268" s="75"/>
      <c r="AB268" s="75"/>
      <c r="AC268" s="75"/>
      <c r="AD268" s="75"/>
      <c r="AE268" s="75" t="s">
        <v>1069</v>
      </c>
      <c r="AF268" s="75">
        <v>0</v>
      </c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</row>
    <row r="269" spans="1:60" ht="12.75" outlineLevel="1">
      <c r="A269" s="65">
        <v>46</v>
      </c>
      <c r="B269" s="66" t="s">
        <v>172</v>
      </c>
      <c r="C269" s="67" t="s">
        <v>173</v>
      </c>
      <c r="D269" s="68" t="s">
        <v>1245</v>
      </c>
      <c r="E269" s="69">
        <v>22.4315</v>
      </c>
      <c r="F269" s="70"/>
      <c r="G269" s="71">
        <f>ROUND(E269*F269,2)</f>
        <v>0</v>
      </c>
      <c r="H269" s="70"/>
      <c r="I269" s="71">
        <f>ROUND(E269*H269,2)</f>
        <v>0</v>
      </c>
      <c r="J269" s="70"/>
      <c r="K269" s="71">
        <f>ROUND(E269*J269,2)</f>
        <v>0</v>
      </c>
      <c r="L269" s="71">
        <v>21</v>
      </c>
      <c r="M269" s="71">
        <f>G269*(1+L269/100)</f>
        <v>0</v>
      </c>
      <c r="N269" s="72">
        <v>0.00017</v>
      </c>
      <c r="O269" s="72">
        <f>ROUND(E269*N269,5)</f>
        <v>0.00381</v>
      </c>
      <c r="P269" s="73">
        <v>0</v>
      </c>
      <c r="Q269" s="73">
        <f>ROUND(E269*P269,5)</f>
        <v>0</v>
      </c>
      <c r="R269" s="73"/>
      <c r="S269" s="73"/>
      <c r="T269" s="74">
        <v>0</v>
      </c>
      <c r="U269" s="73">
        <f>ROUND(E269*T269,2)</f>
        <v>0</v>
      </c>
      <c r="V269" s="75"/>
      <c r="W269" s="75"/>
      <c r="X269" s="75"/>
      <c r="Y269" s="75"/>
      <c r="Z269" s="75"/>
      <c r="AA269" s="75"/>
      <c r="AB269" s="75"/>
      <c r="AC269" s="75"/>
      <c r="AD269" s="75"/>
      <c r="AE269" s="75" t="s">
        <v>93</v>
      </c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</row>
    <row r="270" spans="1:60" ht="12.75" outlineLevel="1">
      <c r="A270" s="65"/>
      <c r="B270" s="66"/>
      <c r="C270" s="76" t="s">
        <v>174</v>
      </c>
      <c r="D270" s="77"/>
      <c r="E270" s="78">
        <v>22.4315</v>
      </c>
      <c r="F270" s="71"/>
      <c r="G270" s="71"/>
      <c r="H270" s="71"/>
      <c r="I270" s="71"/>
      <c r="J270" s="71"/>
      <c r="K270" s="71"/>
      <c r="L270" s="71"/>
      <c r="M270" s="71"/>
      <c r="N270" s="72"/>
      <c r="O270" s="72"/>
      <c r="P270" s="73"/>
      <c r="Q270" s="73"/>
      <c r="R270" s="73"/>
      <c r="S270" s="73"/>
      <c r="T270" s="74"/>
      <c r="U270" s="73"/>
      <c r="V270" s="75"/>
      <c r="W270" s="75"/>
      <c r="X270" s="75"/>
      <c r="Y270" s="75"/>
      <c r="Z270" s="75"/>
      <c r="AA270" s="75"/>
      <c r="AB270" s="75"/>
      <c r="AC270" s="75"/>
      <c r="AD270" s="75"/>
      <c r="AE270" s="75" t="s">
        <v>1069</v>
      </c>
      <c r="AF270" s="75">
        <v>0</v>
      </c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</row>
    <row r="271" spans="1:60" ht="12.75" outlineLevel="1">
      <c r="A271" s="65">
        <v>47</v>
      </c>
      <c r="B271" s="66" t="s">
        <v>175</v>
      </c>
      <c r="C271" s="67" t="s">
        <v>176</v>
      </c>
      <c r="D271" s="68" t="s">
        <v>1245</v>
      </c>
      <c r="E271" s="69">
        <v>1.5</v>
      </c>
      <c r="F271" s="70"/>
      <c r="G271" s="71">
        <f>ROUND(E271*F271,2)</f>
        <v>0</v>
      </c>
      <c r="H271" s="70"/>
      <c r="I271" s="71">
        <f>ROUND(E271*H271,2)</f>
        <v>0</v>
      </c>
      <c r="J271" s="70"/>
      <c r="K271" s="71">
        <f>ROUND(E271*J271,2)</f>
        <v>0</v>
      </c>
      <c r="L271" s="71">
        <v>21</v>
      </c>
      <c r="M271" s="71">
        <f>G271*(1+L271/100)</f>
        <v>0</v>
      </c>
      <c r="N271" s="72">
        <v>0</v>
      </c>
      <c r="O271" s="72">
        <f>ROUND(E271*N271,5)</f>
        <v>0</v>
      </c>
      <c r="P271" s="73">
        <v>0</v>
      </c>
      <c r="Q271" s="73">
        <f>ROUND(E271*P271,5)</f>
        <v>0</v>
      </c>
      <c r="R271" s="73"/>
      <c r="S271" s="73"/>
      <c r="T271" s="74">
        <v>0.034</v>
      </c>
      <c r="U271" s="73">
        <f>ROUND(E271*T271,2)</f>
        <v>0.05</v>
      </c>
      <c r="V271" s="75"/>
      <c r="W271" s="75"/>
      <c r="X271" s="75"/>
      <c r="Y271" s="75"/>
      <c r="Z271" s="75"/>
      <c r="AA271" s="75"/>
      <c r="AB271" s="75"/>
      <c r="AC271" s="75"/>
      <c r="AD271" s="75"/>
      <c r="AE271" s="75" t="s">
        <v>1246</v>
      </c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</row>
    <row r="272" spans="1:60" ht="12.75" outlineLevel="1">
      <c r="A272" s="65"/>
      <c r="B272" s="66"/>
      <c r="C272" s="76" t="s">
        <v>177</v>
      </c>
      <c r="D272" s="77"/>
      <c r="E272" s="78">
        <v>1.5</v>
      </c>
      <c r="F272" s="71"/>
      <c r="G272" s="71"/>
      <c r="H272" s="71"/>
      <c r="I272" s="71"/>
      <c r="J272" s="71"/>
      <c r="K272" s="71"/>
      <c r="L272" s="71"/>
      <c r="M272" s="71"/>
      <c r="N272" s="72"/>
      <c r="O272" s="72"/>
      <c r="P272" s="73"/>
      <c r="Q272" s="73"/>
      <c r="R272" s="73"/>
      <c r="S272" s="73"/>
      <c r="T272" s="74"/>
      <c r="U272" s="73"/>
      <c r="V272" s="75"/>
      <c r="W272" s="75"/>
      <c r="X272" s="75"/>
      <c r="Y272" s="75"/>
      <c r="Z272" s="75"/>
      <c r="AA272" s="75"/>
      <c r="AB272" s="75"/>
      <c r="AC272" s="75"/>
      <c r="AD272" s="75"/>
      <c r="AE272" s="75" t="s">
        <v>1069</v>
      </c>
      <c r="AF272" s="75">
        <v>0</v>
      </c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</row>
    <row r="273" spans="1:60" ht="12.75" outlineLevel="1">
      <c r="A273" s="65">
        <v>48</v>
      </c>
      <c r="B273" s="66" t="s">
        <v>178</v>
      </c>
      <c r="C273" s="67" t="s">
        <v>179</v>
      </c>
      <c r="D273" s="68" t="s">
        <v>1245</v>
      </c>
      <c r="E273" s="69">
        <v>1.5225</v>
      </c>
      <c r="F273" s="70"/>
      <c r="G273" s="71">
        <f>ROUND(E273*F273,2)</f>
        <v>0</v>
      </c>
      <c r="H273" s="70"/>
      <c r="I273" s="71">
        <f>ROUND(E273*H273,2)</f>
        <v>0</v>
      </c>
      <c r="J273" s="70"/>
      <c r="K273" s="71">
        <f>ROUND(E273*J273,2)</f>
        <v>0</v>
      </c>
      <c r="L273" s="71">
        <v>21</v>
      </c>
      <c r="M273" s="71">
        <f>G273*(1+L273/100)</f>
        <v>0</v>
      </c>
      <c r="N273" s="72">
        <v>0.00027</v>
      </c>
      <c r="O273" s="72">
        <f>ROUND(E273*N273,5)</f>
        <v>0.00041</v>
      </c>
      <c r="P273" s="73">
        <v>0</v>
      </c>
      <c r="Q273" s="73">
        <f>ROUND(E273*P273,5)</f>
        <v>0</v>
      </c>
      <c r="R273" s="73"/>
      <c r="S273" s="73"/>
      <c r="T273" s="74">
        <v>0</v>
      </c>
      <c r="U273" s="73">
        <f>ROUND(E273*T273,2)</f>
        <v>0</v>
      </c>
      <c r="V273" s="75"/>
      <c r="W273" s="75"/>
      <c r="X273" s="75"/>
      <c r="Y273" s="75"/>
      <c r="Z273" s="75"/>
      <c r="AA273" s="75"/>
      <c r="AB273" s="75"/>
      <c r="AC273" s="75"/>
      <c r="AD273" s="75"/>
      <c r="AE273" s="75" t="s">
        <v>93</v>
      </c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</row>
    <row r="274" spans="1:60" ht="12.75" outlineLevel="1">
      <c r="A274" s="65"/>
      <c r="B274" s="66"/>
      <c r="C274" s="76" t="s">
        <v>180</v>
      </c>
      <c r="D274" s="77"/>
      <c r="E274" s="78">
        <v>1.5225</v>
      </c>
      <c r="F274" s="71"/>
      <c r="G274" s="71"/>
      <c r="H274" s="71"/>
      <c r="I274" s="71"/>
      <c r="J274" s="71"/>
      <c r="K274" s="71"/>
      <c r="L274" s="71"/>
      <c r="M274" s="71"/>
      <c r="N274" s="72"/>
      <c r="O274" s="72"/>
      <c r="P274" s="73"/>
      <c r="Q274" s="73"/>
      <c r="R274" s="73"/>
      <c r="S274" s="73"/>
      <c r="T274" s="74"/>
      <c r="U274" s="73"/>
      <c r="V274" s="75"/>
      <c r="W274" s="75"/>
      <c r="X274" s="75"/>
      <c r="Y274" s="75"/>
      <c r="Z274" s="75"/>
      <c r="AA274" s="75"/>
      <c r="AB274" s="75"/>
      <c r="AC274" s="75"/>
      <c r="AD274" s="75"/>
      <c r="AE274" s="75" t="s">
        <v>1069</v>
      </c>
      <c r="AF274" s="75">
        <v>0</v>
      </c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</row>
    <row r="275" spans="1:60" ht="12.75" outlineLevel="1">
      <c r="A275" s="65">
        <v>49</v>
      </c>
      <c r="B275" s="66" t="s">
        <v>181</v>
      </c>
      <c r="C275" s="67" t="s">
        <v>182</v>
      </c>
      <c r="D275" s="68" t="s">
        <v>143</v>
      </c>
      <c r="E275" s="69">
        <v>6</v>
      </c>
      <c r="F275" s="70"/>
      <c r="G275" s="71">
        <f>ROUND(E275*F275,2)</f>
        <v>0</v>
      </c>
      <c r="H275" s="70"/>
      <c r="I275" s="71">
        <f>ROUND(E275*H275,2)</f>
        <v>0</v>
      </c>
      <c r="J275" s="70"/>
      <c r="K275" s="71">
        <f>ROUND(E275*J275,2)</f>
        <v>0</v>
      </c>
      <c r="L275" s="71">
        <v>21</v>
      </c>
      <c r="M275" s="71">
        <f>G275*(1+L275/100)</f>
        <v>0</v>
      </c>
      <c r="N275" s="72">
        <v>0</v>
      </c>
      <c r="O275" s="72">
        <f>ROUND(E275*N275,5)</f>
        <v>0</v>
      </c>
      <c r="P275" s="73">
        <v>0</v>
      </c>
      <c r="Q275" s="73">
        <f>ROUND(E275*P275,5)</f>
        <v>0</v>
      </c>
      <c r="R275" s="73"/>
      <c r="S275" s="73"/>
      <c r="T275" s="74">
        <v>0</v>
      </c>
      <c r="U275" s="73">
        <f>ROUND(E275*T275,2)</f>
        <v>0</v>
      </c>
      <c r="V275" s="75"/>
      <c r="W275" s="75"/>
      <c r="X275" s="75"/>
      <c r="Y275" s="75"/>
      <c r="Z275" s="75"/>
      <c r="AA275" s="75"/>
      <c r="AB275" s="75"/>
      <c r="AC275" s="75"/>
      <c r="AD275" s="75"/>
      <c r="AE275" s="75" t="s">
        <v>1246</v>
      </c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</row>
    <row r="276" spans="1:60" ht="12.75" outlineLevel="1">
      <c r="A276" s="65">
        <v>50</v>
      </c>
      <c r="B276" s="66" t="s">
        <v>183</v>
      </c>
      <c r="C276" s="67" t="s">
        <v>184</v>
      </c>
      <c r="D276" s="68" t="s">
        <v>1245</v>
      </c>
      <c r="E276" s="69">
        <v>30.1</v>
      </c>
      <c r="F276" s="70"/>
      <c r="G276" s="71">
        <f>ROUND(E276*F276,2)</f>
        <v>0</v>
      </c>
      <c r="H276" s="70"/>
      <c r="I276" s="71">
        <f>ROUND(E276*H276,2)</f>
        <v>0</v>
      </c>
      <c r="J276" s="70"/>
      <c r="K276" s="71">
        <f>ROUND(E276*J276,2)</f>
        <v>0</v>
      </c>
      <c r="L276" s="71">
        <v>21</v>
      </c>
      <c r="M276" s="71">
        <f>G276*(1+L276/100)</f>
        <v>0</v>
      </c>
      <c r="N276" s="72">
        <v>0</v>
      </c>
      <c r="O276" s="72">
        <f>ROUND(E276*N276,5)</f>
        <v>0</v>
      </c>
      <c r="P276" s="73">
        <v>0</v>
      </c>
      <c r="Q276" s="73">
        <f>ROUND(E276*P276,5)</f>
        <v>0</v>
      </c>
      <c r="R276" s="73"/>
      <c r="S276" s="73"/>
      <c r="T276" s="74">
        <v>0.126</v>
      </c>
      <c r="U276" s="73">
        <f>ROUND(E276*T276,2)</f>
        <v>3.79</v>
      </c>
      <c r="V276" s="75"/>
      <c r="W276" s="75"/>
      <c r="X276" s="75"/>
      <c r="Y276" s="75"/>
      <c r="Z276" s="75"/>
      <c r="AA276" s="75"/>
      <c r="AB276" s="75"/>
      <c r="AC276" s="75"/>
      <c r="AD276" s="75"/>
      <c r="AE276" s="75" t="s">
        <v>1246</v>
      </c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</row>
    <row r="277" spans="1:60" ht="12.75" outlineLevel="1">
      <c r="A277" s="65"/>
      <c r="B277" s="66"/>
      <c r="C277" s="76" t="s">
        <v>165</v>
      </c>
      <c r="D277" s="77"/>
      <c r="E277" s="78"/>
      <c r="F277" s="71"/>
      <c r="G277" s="71"/>
      <c r="H277" s="71"/>
      <c r="I277" s="71"/>
      <c r="J277" s="71"/>
      <c r="K277" s="71"/>
      <c r="L277" s="71"/>
      <c r="M277" s="71"/>
      <c r="N277" s="72"/>
      <c r="O277" s="72"/>
      <c r="P277" s="73"/>
      <c r="Q277" s="73"/>
      <c r="R277" s="73"/>
      <c r="S277" s="73"/>
      <c r="T277" s="74"/>
      <c r="U277" s="73"/>
      <c r="V277" s="75"/>
      <c r="W277" s="75"/>
      <c r="X277" s="75"/>
      <c r="Y277" s="75"/>
      <c r="Z277" s="75"/>
      <c r="AA277" s="75"/>
      <c r="AB277" s="75"/>
      <c r="AC277" s="75"/>
      <c r="AD277" s="75"/>
      <c r="AE277" s="75" t="s">
        <v>1069</v>
      </c>
      <c r="AF277" s="75">
        <v>0</v>
      </c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</row>
    <row r="278" spans="1:60" ht="12.75" outlineLevel="1">
      <c r="A278" s="65"/>
      <c r="B278" s="66"/>
      <c r="C278" s="76" t="s">
        <v>185</v>
      </c>
      <c r="D278" s="77"/>
      <c r="E278" s="78">
        <v>9.5</v>
      </c>
      <c r="F278" s="71"/>
      <c r="G278" s="71"/>
      <c r="H278" s="71"/>
      <c r="I278" s="71"/>
      <c r="J278" s="71"/>
      <c r="K278" s="71"/>
      <c r="L278" s="71"/>
      <c r="M278" s="71"/>
      <c r="N278" s="72"/>
      <c r="O278" s="72"/>
      <c r="P278" s="73"/>
      <c r="Q278" s="73"/>
      <c r="R278" s="73"/>
      <c r="S278" s="73"/>
      <c r="T278" s="74"/>
      <c r="U278" s="73"/>
      <c r="V278" s="75"/>
      <c r="W278" s="75"/>
      <c r="X278" s="75"/>
      <c r="Y278" s="75"/>
      <c r="Z278" s="75"/>
      <c r="AA278" s="75"/>
      <c r="AB278" s="75"/>
      <c r="AC278" s="75"/>
      <c r="AD278" s="75"/>
      <c r="AE278" s="75" t="s">
        <v>1069</v>
      </c>
      <c r="AF278" s="75">
        <v>0</v>
      </c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</row>
    <row r="279" spans="1:60" ht="12.75" outlineLevel="1">
      <c r="A279" s="65"/>
      <c r="B279" s="66"/>
      <c r="C279" s="76" t="s">
        <v>186</v>
      </c>
      <c r="D279" s="77"/>
      <c r="E279" s="78">
        <v>20.6</v>
      </c>
      <c r="F279" s="71"/>
      <c r="G279" s="71"/>
      <c r="H279" s="71"/>
      <c r="I279" s="71"/>
      <c r="J279" s="71"/>
      <c r="K279" s="71"/>
      <c r="L279" s="71"/>
      <c r="M279" s="71"/>
      <c r="N279" s="72"/>
      <c r="O279" s="72"/>
      <c r="P279" s="73"/>
      <c r="Q279" s="73"/>
      <c r="R279" s="73"/>
      <c r="S279" s="73"/>
      <c r="T279" s="74"/>
      <c r="U279" s="73"/>
      <c r="V279" s="75"/>
      <c r="W279" s="75"/>
      <c r="X279" s="75"/>
      <c r="Y279" s="75"/>
      <c r="Z279" s="75"/>
      <c r="AA279" s="75"/>
      <c r="AB279" s="75"/>
      <c r="AC279" s="75"/>
      <c r="AD279" s="75"/>
      <c r="AE279" s="75" t="s">
        <v>1069</v>
      </c>
      <c r="AF279" s="75">
        <v>0</v>
      </c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</row>
    <row r="280" spans="1:60" ht="12.75" outlineLevel="1">
      <c r="A280" s="65">
        <v>51</v>
      </c>
      <c r="B280" s="66" t="s">
        <v>187</v>
      </c>
      <c r="C280" s="67" t="s">
        <v>188</v>
      </c>
      <c r="D280" s="68" t="s">
        <v>189</v>
      </c>
      <c r="E280" s="69">
        <v>30.5515</v>
      </c>
      <c r="F280" s="70"/>
      <c r="G280" s="71">
        <f>ROUND(E280*F280,2)</f>
        <v>0</v>
      </c>
      <c r="H280" s="70"/>
      <c r="I280" s="71">
        <f>ROUND(E280*H280,2)</f>
        <v>0</v>
      </c>
      <c r="J280" s="70"/>
      <c r="K280" s="71">
        <f>ROUND(E280*J280,2)</f>
        <v>0</v>
      </c>
      <c r="L280" s="71">
        <v>21</v>
      </c>
      <c r="M280" s="71">
        <f>G280*(1+L280/100)</f>
        <v>0</v>
      </c>
      <c r="N280" s="72">
        <v>0.00214</v>
      </c>
      <c r="O280" s="72">
        <f>ROUND(E280*N280,5)</f>
        <v>0.06538</v>
      </c>
      <c r="P280" s="73">
        <v>0</v>
      </c>
      <c r="Q280" s="73">
        <f>ROUND(E280*P280,5)</f>
        <v>0</v>
      </c>
      <c r="R280" s="73"/>
      <c r="S280" s="73"/>
      <c r="T280" s="74">
        <v>0</v>
      </c>
      <c r="U280" s="73">
        <f>ROUND(E280*T280,2)</f>
        <v>0</v>
      </c>
      <c r="V280" s="75"/>
      <c r="W280" s="75"/>
      <c r="X280" s="75"/>
      <c r="Y280" s="75"/>
      <c r="Z280" s="75"/>
      <c r="AA280" s="75"/>
      <c r="AB280" s="75"/>
      <c r="AC280" s="75"/>
      <c r="AD280" s="75"/>
      <c r="AE280" s="75" t="s">
        <v>93</v>
      </c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</row>
    <row r="281" spans="1:60" ht="12.75" outlineLevel="1">
      <c r="A281" s="65"/>
      <c r="B281" s="66"/>
      <c r="C281" s="76" t="s">
        <v>190</v>
      </c>
      <c r="D281" s="77"/>
      <c r="E281" s="78">
        <v>30.5515</v>
      </c>
      <c r="F281" s="71"/>
      <c r="G281" s="71"/>
      <c r="H281" s="71"/>
      <c r="I281" s="71"/>
      <c r="J281" s="71"/>
      <c r="K281" s="71"/>
      <c r="L281" s="71"/>
      <c r="M281" s="71"/>
      <c r="N281" s="72"/>
      <c r="O281" s="72"/>
      <c r="P281" s="73"/>
      <c r="Q281" s="73"/>
      <c r="R281" s="73"/>
      <c r="S281" s="73"/>
      <c r="T281" s="74"/>
      <c r="U281" s="73"/>
      <c r="V281" s="75"/>
      <c r="W281" s="75"/>
      <c r="X281" s="75"/>
      <c r="Y281" s="75"/>
      <c r="Z281" s="75"/>
      <c r="AA281" s="75"/>
      <c r="AB281" s="75"/>
      <c r="AC281" s="75"/>
      <c r="AD281" s="75"/>
      <c r="AE281" s="75" t="s">
        <v>1069</v>
      </c>
      <c r="AF281" s="75">
        <v>0</v>
      </c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</row>
    <row r="282" spans="1:60" ht="12.75" outlineLevel="1">
      <c r="A282" s="65">
        <v>52</v>
      </c>
      <c r="B282" s="66" t="s">
        <v>191</v>
      </c>
      <c r="C282" s="67" t="s">
        <v>192</v>
      </c>
      <c r="D282" s="68" t="s">
        <v>88</v>
      </c>
      <c r="E282" s="69">
        <v>4</v>
      </c>
      <c r="F282" s="70"/>
      <c r="G282" s="71">
        <f aca="true" t="shared" si="7" ref="G282:G320">ROUND(E282*F282,2)</f>
        <v>0</v>
      </c>
      <c r="H282" s="70"/>
      <c r="I282" s="71">
        <f aca="true" t="shared" si="8" ref="I282:I320">ROUND(E282*H282,2)</f>
        <v>0</v>
      </c>
      <c r="J282" s="70"/>
      <c r="K282" s="71">
        <f aca="true" t="shared" si="9" ref="K282:K320">ROUND(E282*J282,2)</f>
        <v>0</v>
      </c>
      <c r="L282" s="71">
        <v>21</v>
      </c>
      <c r="M282" s="71">
        <f aca="true" t="shared" si="10" ref="M282:M320">G282*(1+L282/100)</f>
        <v>0</v>
      </c>
      <c r="N282" s="72">
        <v>0.00022</v>
      </c>
      <c r="O282" s="72">
        <f aca="true" t="shared" si="11" ref="O282:O320">ROUND(E282*N282,5)</f>
        <v>0.00088</v>
      </c>
      <c r="P282" s="73">
        <v>0</v>
      </c>
      <c r="Q282" s="73">
        <f aca="true" t="shared" si="12" ref="Q282:Q320">ROUND(E282*P282,5)</f>
        <v>0</v>
      </c>
      <c r="R282" s="73"/>
      <c r="S282" s="73"/>
      <c r="T282" s="74">
        <v>0.759</v>
      </c>
      <c r="U282" s="73">
        <f aca="true" t="shared" si="13" ref="U282:U320">ROUND(E282*T282,2)</f>
        <v>3.04</v>
      </c>
      <c r="V282" s="75"/>
      <c r="W282" s="75"/>
      <c r="X282" s="75"/>
      <c r="Y282" s="75"/>
      <c r="Z282" s="75"/>
      <c r="AA282" s="75"/>
      <c r="AB282" s="75"/>
      <c r="AC282" s="75"/>
      <c r="AD282" s="75"/>
      <c r="AE282" s="75" t="s">
        <v>1246</v>
      </c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</row>
    <row r="283" spans="1:60" ht="12.75" outlineLevel="1">
      <c r="A283" s="65">
        <v>53</v>
      </c>
      <c r="B283" s="66" t="s">
        <v>193</v>
      </c>
      <c r="C283" s="67" t="s">
        <v>194</v>
      </c>
      <c r="D283" s="68" t="s">
        <v>88</v>
      </c>
      <c r="E283" s="69">
        <v>1</v>
      </c>
      <c r="F283" s="70"/>
      <c r="G283" s="71">
        <f t="shared" si="7"/>
        <v>0</v>
      </c>
      <c r="H283" s="70"/>
      <c r="I283" s="71">
        <f t="shared" si="8"/>
        <v>0</v>
      </c>
      <c r="J283" s="70"/>
      <c r="K283" s="71">
        <f t="shared" si="9"/>
        <v>0</v>
      </c>
      <c r="L283" s="71">
        <v>21</v>
      </c>
      <c r="M283" s="71">
        <f t="shared" si="10"/>
        <v>0</v>
      </c>
      <c r="N283" s="72">
        <v>0.0077</v>
      </c>
      <c r="O283" s="72">
        <f t="shared" si="11"/>
        <v>0.0077</v>
      </c>
      <c r="P283" s="73">
        <v>0</v>
      </c>
      <c r="Q283" s="73">
        <f t="shared" si="12"/>
        <v>0</v>
      </c>
      <c r="R283" s="73"/>
      <c r="S283" s="73"/>
      <c r="T283" s="74">
        <v>0</v>
      </c>
      <c r="U283" s="73">
        <f t="shared" si="13"/>
        <v>0</v>
      </c>
      <c r="V283" s="75"/>
      <c r="W283" s="75"/>
      <c r="X283" s="75"/>
      <c r="Y283" s="75"/>
      <c r="Z283" s="75"/>
      <c r="AA283" s="75"/>
      <c r="AB283" s="75"/>
      <c r="AC283" s="75"/>
      <c r="AD283" s="75"/>
      <c r="AE283" s="75" t="s">
        <v>93</v>
      </c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</row>
    <row r="284" spans="1:60" ht="12.75" outlineLevel="1">
      <c r="A284" s="65">
        <v>54</v>
      </c>
      <c r="B284" s="66" t="s">
        <v>195</v>
      </c>
      <c r="C284" s="67" t="s">
        <v>196</v>
      </c>
      <c r="D284" s="68" t="s">
        <v>88</v>
      </c>
      <c r="E284" s="69">
        <v>1</v>
      </c>
      <c r="F284" s="70"/>
      <c r="G284" s="71">
        <f t="shared" si="7"/>
        <v>0</v>
      </c>
      <c r="H284" s="70"/>
      <c r="I284" s="71">
        <f t="shared" si="8"/>
        <v>0</v>
      </c>
      <c r="J284" s="70"/>
      <c r="K284" s="71">
        <f t="shared" si="9"/>
        <v>0</v>
      </c>
      <c r="L284" s="71">
        <v>21</v>
      </c>
      <c r="M284" s="71">
        <f t="shared" si="10"/>
        <v>0</v>
      </c>
      <c r="N284" s="72">
        <v>0.0069</v>
      </c>
      <c r="O284" s="72">
        <f t="shared" si="11"/>
        <v>0.0069</v>
      </c>
      <c r="P284" s="73">
        <v>0</v>
      </c>
      <c r="Q284" s="73">
        <f t="shared" si="12"/>
        <v>0</v>
      </c>
      <c r="R284" s="73"/>
      <c r="S284" s="73"/>
      <c r="T284" s="74">
        <v>0</v>
      </c>
      <c r="U284" s="73">
        <f t="shared" si="13"/>
        <v>0</v>
      </c>
      <c r="V284" s="75"/>
      <c r="W284" s="75"/>
      <c r="X284" s="75"/>
      <c r="Y284" s="75"/>
      <c r="Z284" s="75"/>
      <c r="AA284" s="75"/>
      <c r="AB284" s="75"/>
      <c r="AC284" s="75"/>
      <c r="AD284" s="75"/>
      <c r="AE284" s="75" t="s">
        <v>93</v>
      </c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</row>
    <row r="285" spans="1:60" ht="12.75" outlineLevel="1">
      <c r="A285" s="65">
        <v>55</v>
      </c>
      <c r="B285" s="66" t="s">
        <v>197</v>
      </c>
      <c r="C285" s="67" t="s">
        <v>198</v>
      </c>
      <c r="D285" s="68" t="s">
        <v>88</v>
      </c>
      <c r="E285" s="69">
        <v>2</v>
      </c>
      <c r="F285" s="70"/>
      <c r="G285" s="71">
        <f t="shared" si="7"/>
        <v>0</v>
      </c>
      <c r="H285" s="70"/>
      <c r="I285" s="71">
        <f t="shared" si="8"/>
        <v>0</v>
      </c>
      <c r="J285" s="70"/>
      <c r="K285" s="71">
        <f t="shared" si="9"/>
        <v>0</v>
      </c>
      <c r="L285" s="71">
        <v>21</v>
      </c>
      <c r="M285" s="71">
        <f t="shared" si="10"/>
        <v>0</v>
      </c>
      <c r="N285" s="72">
        <v>0.0079</v>
      </c>
      <c r="O285" s="72">
        <f t="shared" si="11"/>
        <v>0.0158</v>
      </c>
      <c r="P285" s="73">
        <v>0</v>
      </c>
      <c r="Q285" s="73">
        <f t="shared" si="12"/>
        <v>0</v>
      </c>
      <c r="R285" s="73"/>
      <c r="S285" s="73"/>
      <c r="T285" s="74">
        <v>0</v>
      </c>
      <c r="U285" s="73">
        <f t="shared" si="13"/>
        <v>0</v>
      </c>
      <c r="V285" s="75"/>
      <c r="W285" s="75"/>
      <c r="X285" s="75"/>
      <c r="Y285" s="75"/>
      <c r="Z285" s="75"/>
      <c r="AA285" s="75"/>
      <c r="AB285" s="75"/>
      <c r="AC285" s="75"/>
      <c r="AD285" s="75"/>
      <c r="AE285" s="75" t="s">
        <v>93</v>
      </c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</row>
    <row r="286" spans="1:60" ht="12.75" outlineLevel="1">
      <c r="A286" s="65">
        <v>56</v>
      </c>
      <c r="B286" s="66" t="s">
        <v>199</v>
      </c>
      <c r="C286" s="67" t="s">
        <v>200</v>
      </c>
      <c r="D286" s="68" t="s">
        <v>88</v>
      </c>
      <c r="E286" s="69">
        <v>7</v>
      </c>
      <c r="F286" s="70"/>
      <c r="G286" s="71">
        <f t="shared" si="7"/>
        <v>0</v>
      </c>
      <c r="H286" s="70"/>
      <c r="I286" s="71">
        <f t="shared" si="8"/>
        <v>0</v>
      </c>
      <c r="J286" s="70"/>
      <c r="K286" s="71">
        <f t="shared" si="9"/>
        <v>0</v>
      </c>
      <c r="L286" s="71">
        <v>21</v>
      </c>
      <c r="M286" s="71">
        <f t="shared" si="10"/>
        <v>0</v>
      </c>
      <c r="N286" s="72">
        <v>0.00041</v>
      </c>
      <c r="O286" s="72">
        <f t="shared" si="11"/>
        <v>0.00287</v>
      </c>
      <c r="P286" s="73">
        <v>0</v>
      </c>
      <c r="Q286" s="73">
        <f t="shared" si="12"/>
        <v>0</v>
      </c>
      <c r="R286" s="73"/>
      <c r="S286" s="73"/>
      <c r="T286" s="74">
        <v>0.856</v>
      </c>
      <c r="U286" s="73">
        <f t="shared" si="13"/>
        <v>5.99</v>
      </c>
      <c r="V286" s="75"/>
      <c r="W286" s="75"/>
      <c r="X286" s="75"/>
      <c r="Y286" s="75"/>
      <c r="Z286" s="75"/>
      <c r="AA286" s="75"/>
      <c r="AB286" s="75"/>
      <c r="AC286" s="75"/>
      <c r="AD286" s="75"/>
      <c r="AE286" s="75" t="s">
        <v>1246</v>
      </c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</row>
    <row r="287" spans="1:60" ht="12.75" outlineLevel="1">
      <c r="A287" s="65">
        <v>57</v>
      </c>
      <c r="B287" s="66" t="s">
        <v>201</v>
      </c>
      <c r="C287" s="67" t="s">
        <v>202</v>
      </c>
      <c r="D287" s="68" t="s">
        <v>88</v>
      </c>
      <c r="E287" s="69">
        <v>2</v>
      </c>
      <c r="F287" s="70"/>
      <c r="G287" s="71">
        <f t="shared" si="7"/>
        <v>0</v>
      </c>
      <c r="H287" s="70"/>
      <c r="I287" s="71">
        <f t="shared" si="8"/>
        <v>0</v>
      </c>
      <c r="J287" s="70"/>
      <c r="K287" s="71">
        <f t="shared" si="9"/>
        <v>0</v>
      </c>
      <c r="L287" s="71">
        <v>21</v>
      </c>
      <c r="M287" s="71">
        <f t="shared" si="10"/>
        <v>0</v>
      </c>
      <c r="N287" s="72">
        <v>0.0097</v>
      </c>
      <c r="O287" s="72">
        <f t="shared" si="11"/>
        <v>0.0194</v>
      </c>
      <c r="P287" s="73">
        <v>0</v>
      </c>
      <c r="Q287" s="73">
        <f t="shared" si="12"/>
        <v>0</v>
      </c>
      <c r="R287" s="73"/>
      <c r="S287" s="73"/>
      <c r="T287" s="74">
        <v>0</v>
      </c>
      <c r="U287" s="73">
        <f t="shared" si="13"/>
        <v>0</v>
      </c>
      <c r="V287" s="75"/>
      <c r="W287" s="75"/>
      <c r="X287" s="75"/>
      <c r="Y287" s="75"/>
      <c r="Z287" s="75"/>
      <c r="AA287" s="75"/>
      <c r="AB287" s="75"/>
      <c r="AC287" s="75"/>
      <c r="AD287" s="75"/>
      <c r="AE287" s="75" t="s">
        <v>93</v>
      </c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</row>
    <row r="288" spans="1:60" ht="12.75" outlineLevel="1">
      <c r="A288" s="65">
        <v>58</v>
      </c>
      <c r="B288" s="66" t="s">
        <v>203</v>
      </c>
      <c r="C288" s="67" t="s">
        <v>204</v>
      </c>
      <c r="D288" s="68" t="s">
        <v>88</v>
      </c>
      <c r="E288" s="69">
        <v>3</v>
      </c>
      <c r="F288" s="70"/>
      <c r="G288" s="71">
        <f t="shared" si="7"/>
        <v>0</v>
      </c>
      <c r="H288" s="70"/>
      <c r="I288" s="71">
        <f t="shared" si="8"/>
        <v>0</v>
      </c>
      <c r="J288" s="70"/>
      <c r="K288" s="71">
        <f t="shared" si="9"/>
        <v>0</v>
      </c>
      <c r="L288" s="71">
        <v>21</v>
      </c>
      <c r="M288" s="71">
        <f t="shared" si="10"/>
        <v>0</v>
      </c>
      <c r="N288" s="72">
        <v>0.0088</v>
      </c>
      <c r="O288" s="72">
        <f t="shared" si="11"/>
        <v>0.0264</v>
      </c>
      <c r="P288" s="73">
        <v>0</v>
      </c>
      <c r="Q288" s="73">
        <f t="shared" si="12"/>
        <v>0</v>
      </c>
      <c r="R288" s="73"/>
      <c r="S288" s="73"/>
      <c r="T288" s="74">
        <v>0</v>
      </c>
      <c r="U288" s="73">
        <f t="shared" si="13"/>
        <v>0</v>
      </c>
      <c r="V288" s="75"/>
      <c r="W288" s="75"/>
      <c r="X288" s="75"/>
      <c r="Y288" s="75"/>
      <c r="Z288" s="75"/>
      <c r="AA288" s="75"/>
      <c r="AB288" s="75"/>
      <c r="AC288" s="75"/>
      <c r="AD288" s="75"/>
      <c r="AE288" s="75" t="s">
        <v>93</v>
      </c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</row>
    <row r="289" spans="1:60" ht="12.75" outlineLevel="1">
      <c r="A289" s="65">
        <v>59</v>
      </c>
      <c r="B289" s="66" t="s">
        <v>205</v>
      </c>
      <c r="C289" s="67" t="s">
        <v>206</v>
      </c>
      <c r="D289" s="68" t="s">
        <v>88</v>
      </c>
      <c r="E289" s="69">
        <v>2</v>
      </c>
      <c r="F289" s="70"/>
      <c r="G289" s="71">
        <f t="shared" si="7"/>
        <v>0</v>
      </c>
      <c r="H289" s="70"/>
      <c r="I289" s="71">
        <f t="shared" si="8"/>
        <v>0</v>
      </c>
      <c r="J289" s="70"/>
      <c r="K289" s="71">
        <f t="shared" si="9"/>
        <v>0</v>
      </c>
      <c r="L289" s="71">
        <v>21</v>
      </c>
      <c r="M289" s="71">
        <f t="shared" si="10"/>
        <v>0</v>
      </c>
      <c r="N289" s="72">
        <v>0.0098</v>
      </c>
      <c r="O289" s="72">
        <f t="shared" si="11"/>
        <v>0.0196</v>
      </c>
      <c r="P289" s="73">
        <v>0</v>
      </c>
      <c r="Q289" s="73">
        <f t="shared" si="12"/>
        <v>0</v>
      </c>
      <c r="R289" s="73"/>
      <c r="S289" s="73"/>
      <c r="T289" s="74">
        <v>0</v>
      </c>
      <c r="U289" s="73">
        <f t="shared" si="13"/>
        <v>0</v>
      </c>
      <c r="V289" s="75"/>
      <c r="W289" s="75"/>
      <c r="X289" s="75"/>
      <c r="Y289" s="75"/>
      <c r="Z289" s="75"/>
      <c r="AA289" s="75"/>
      <c r="AB289" s="75"/>
      <c r="AC289" s="75"/>
      <c r="AD289" s="75"/>
      <c r="AE289" s="75" t="s">
        <v>93</v>
      </c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</row>
    <row r="290" spans="1:60" ht="12.75" outlineLevel="1">
      <c r="A290" s="65">
        <v>60</v>
      </c>
      <c r="B290" s="66" t="s">
        <v>207</v>
      </c>
      <c r="C290" s="67" t="s">
        <v>208</v>
      </c>
      <c r="D290" s="68" t="s">
        <v>88</v>
      </c>
      <c r="E290" s="69">
        <v>2</v>
      </c>
      <c r="F290" s="70"/>
      <c r="G290" s="71">
        <f t="shared" si="7"/>
        <v>0</v>
      </c>
      <c r="H290" s="70"/>
      <c r="I290" s="71">
        <f t="shared" si="8"/>
        <v>0</v>
      </c>
      <c r="J290" s="70"/>
      <c r="K290" s="71">
        <f t="shared" si="9"/>
        <v>0</v>
      </c>
      <c r="L290" s="71">
        <v>21</v>
      </c>
      <c r="M290" s="71">
        <f t="shared" si="10"/>
        <v>0</v>
      </c>
      <c r="N290" s="72">
        <v>0.00062</v>
      </c>
      <c r="O290" s="72">
        <f t="shared" si="11"/>
        <v>0.00124</v>
      </c>
      <c r="P290" s="73">
        <v>0</v>
      </c>
      <c r="Q290" s="73">
        <f t="shared" si="12"/>
        <v>0</v>
      </c>
      <c r="R290" s="73"/>
      <c r="S290" s="73"/>
      <c r="T290" s="74">
        <v>1.24</v>
      </c>
      <c r="U290" s="73">
        <f t="shared" si="13"/>
        <v>2.48</v>
      </c>
      <c r="V290" s="75"/>
      <c r="W290" s="75"/>
      <c r="X290" s="75"/>
      <c r="Y290" s="75"/>
      <c r="Z290" s="75"/>
      <c r="AA290" s="75"/>
      <c r="AB290" s="75"/>
      <c r="AC290" s="75"/>
      <c r="AD290" s="75"/>
      <c r="AE290" s="75" t="s">
        <v>1246</v>
      </c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</row>
    <row r="291" spans="1:60" ht="12.75" outlineLevel="1">
      <c r="A291" s="65">
        <v>61</v>
      </c>
      <c r="B291" s="66" t="s">
        <v>209</v>
      </c>
      <c r="C291" s="67" t="s">
        <v>210</v>
      </c>
      <c r="D291" s="68" t="s">
        <v>88</v>
      </c>
      <c r="E291" s="69">
        <v>1</v>
      </c>
      <c r="F291" s="70"/>
      <c r="G291" s="71">
        <f t="shared" si="7"/>
        <v>0</v>
      </c>
      <c r="H291" s="70"/>
      <c r="I291" s="71">
        <f t="shared" si="8"/>
        <v>0</v>
      </c>
      <c r="J291" s="70"/>
      <c r="K291" s="71">
        <f t="shared" si="9"/>
        <v>0</v>
      </c>
      <c r="L291" s="71">
        <v>21</v>
      </c>
      <c r="M291" s="71">
        <f t="shared" si="10"/>
        <v>0</v>
      </c>
      <c r="N291" s="72">
        <v>0.0178</v>
      </c>
      <c r="O291" s="72">
        <f t="shared" si="11"/>
        <v>0.0178</v>
      </c>
      <c r="P291" s="73">
        <v>0</v>
      </c>
      <c r="Q291" s="73">
        <f t="shared" si="12"/>
        <v>0</v>
      </c>
      <c r="R291" s="73"/>
      <c r="S291" s="73"/>
      <c r="T291" s="74">
        <v>0</v>
      </c>
      <c r="U291" s="73">
        <f t="shared" si="13"/>
        <v>0</v>
      </c>
      <c r="V291" s="75"/>
      <c r="W291" s="75"/>
      <c r="X291" s="75"/>
      <c r="Y291" s="75"/>
      <c r="Z291" s="75"/>
      <c r="AA291" s="75"/>
      <c r="AB291" s="75"/>
      <c r="AC291" s="75"/>
      <c r="AD291" s="75"/>
      <c r="AE291" s="75" t="s">
        <v>93</v>
      </c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</row>
    <row r="292" spans="1:60" ht="12.75" outlineLevel="1">
      <c r="A292" s="65">
        <v>62</v>
      </c>
      <c r="B292" s="66" t="s">
        <v>211</v>
      </c>
      <c r="C292" s="67" t="s">
        <v>212</v>
      </c>
      <c r="D292" s="68" t="s">
        <v>88</v>
      </c>
      <c r="E292" s="69">
        <v>1</v>
      </c>
      <c r="F292" s="70"/>
      <c r="G292" s="71">
        <f t="shared" si="7"/>
        <v>0</v>
      </c>
      <c r="H292" s="70"/>
      <c r="I292" s="71">
        <f t="shared" si="8"/>
        <v>0</v>
      </c>
      <c r="J292" s="70"/>
      <c r="K292" s="71">
        <f t="shared" si="9"/>
        <v>0</v>
      </c>
      <c r="L292" s="71">
        <v>21</v>
      </c>
      <c r="M292" s="71">
        <f t="shared" si="10"/>
        <v>0</v>
      </c>
      <c r="N292" s="72">
        <v>0.0197</v>
      </c>
      <c r="O292" s="72">
        <f t="shared" si="11"/>
        <v>0.0197</v>
      </c>
      <c r="P292" s="73">
        <v>0</v>
      </c>
      <c r="Q292" s="73">
        <f t="shared" si="12"/>
        <v>0</v>
      </c>
      <c r="R292" s="73"/>
      <c r="S292" s="73"/>
      <c r="T292" s="74">
        <v>0</v>
      </c>
      <c r="U292" s="73">
        <f t="shared" si="13"/>
        <v>0</v>
      </c>
      <c r="V292" s="75"/>
      <c r="W292" s="75"/>
      <c r="X292" s="75"/>
      <c r="Y292" s="75"/>
      <c r="Z292" s="75"/>
      <c r="AA292" s="75"/>
      <c r="AB292" s="75"/>
      <c r="AC292" s="75"/>
      <c r="AD292" s="75"/>
      <c r="AE292" s="75" t="s">
        <v>93</v>
      </c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</row>
    <row r="293" spans="1:60" ht="12.75" outlineLevel="1">
      <c r="A293" s="65">
        <v>63</v>
      </c>
      <c r="B293" s="66" t="s">
        <v>213</v>
      </c>
      <c r="C293" s="67" t="s">
        <v>214</v>
      </c>
      <c r="D293" s="68" t="s">
        <v>88</v>
      </c>
      <c r="E293" s="69">
        <v>3</v>
      </c>
      <c r="F293" s="70"/>
      <c r="G293" s="71">
        <f t="shared" si="7"/>
        <v>0</v>
      </c>
      <c r="H293" s="70"/>
      <c r="I293" s="71">
        <f t="shared" si="8"/>
        <v>0</v>
      </c>
      <c r="J293" s="70"/>
      <c r="K293" s="71">
        <f t="shared" si="9"/>
        <v>0</v>
      </c>
      <c r="L293" s="71">
        <v>21</v>
      </c>
      <c r="M293" s="71">
        <f t="shared" si="10"/>
        <v>0</v>
      </c>
      <c r="N293" s="72">
        <v>0.00278</v>
      </c>
      <c r="O293" s="72">
        <f t="shared" si="11"/>
        <v>0.00834</v>
      </c>
      <c r="P293" s="73">
        <v>0</v>
      </c>
      <c r="Q293" s="73">
        <f t="shared" si="12"/>
        <v>0</v>
      </c>
      <c r="R293" s="73"/>
      <c r="S293" s="73"/>
      <c r="T293" s="74">
        <v>1.007</v>
      </c>
      <c r="U293" s="73">
        <f t="shared" si="13"/>
        <v>3.02</v>
      </c>
      <c r="V293" s="75"/>
      <c r="W293" s="75"/>
      <c r="X293" s="75"/>
      <c r="Y293" s="75"/>
      <c r="Z293" s="75"/>
      <c r="AA293" s="75"/>
      <c r="AB293" s="75"/>
      <c r="AC293" s="75"/>
      <c r="AD293" s="75"/>
      <c r="AE293" s="75" t="s">
        <v>1246</v>
      </c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</row>
    <row r="294" spans="1:60" ht="12.75" outlineLevel="1">
      <c r="A294" s="65">
        <v>64</v>
      </c>
      <c r="B294" s="66" t="s">
        <v>215</v>
      </c>
      <c r="C294" s="67" t="s">
        <v>216</v>
      </c>
      <c r="D294" s="68" t="s">
        <v>88</v>
      </c>
      <c r="E294" s="69">
        <v>1</v>
      </c>
      <c r="F294" s="70"/>
      <c r="G294" s="71">
        <f t="shared" si="7"/>
        <v>0</v>
      </c>
      <c r="H294" s="70"/>
      <c r="I294" s="71">
        <f t="shared" si="8"/>
        <v>0</v>
      </c>
      <c r="J294" s="70"/>
      <c r="K294" s="71">
        <f t="shared" si="9"/>
        <v>0</v>
      </c>
      <c r="L294" s="71">
        <v>21</v>
      </c>
      <c r="M294" s="71">
        <f t="shared" si="10"/>
        <v>0</v>
      </c>
      <c r="N294" s="72">
        <v>0.0156</v>
      </c>
      <c r="O294" s="72">
        <f t="shared" si="11"/>
        <v>0.0156</v>
      </c>
      <c r="P294" s="73">
        <v>0</v>
      </c>
      <c r="Q294" s="73">
        <f t="shared" si="12"/>
        <v>0</v>
      </c>
      <c r="R294" s="73"/>
      <c r="S294" s="73"/>
      <c r="T294" s="74">
        <v>0</v>
      </c>
      <c r="U294" s="73">
        <f t="shared" si="13"/>
        <v>0</v>
      </c>
      <c r="V294" s="75"/>
      <c r="W294" s="75"/>
      <c r="X294" s="75"/>
      <c r="Y294" s="75"/>
      <c r="Z294" s="75"/>
      <c r="AA294" s="75"/>
      <c r="AB294" s="75"/>
      <c r="AC294" s="75"/>
      <c r="AD294" s="75"/>
      <c r="AE294" s="75" t="s">
        <v>93</v>
      </c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</row>
    <row r="295" spans="1:60" ht="12.75" outlineLevel="1">
      <c r="A295" s="65">
        <v>65</v>
      </c>
      <c r="B295" s="66" t="s">
        <v>217</v>
      </c>
      <c r="C295" s="67" t="s">
        <v>218</v>
      </c>
      <c r="D295" s="68" t="s">
        <v>88</v>
      </c>
      <c r="E295" s="69">
        <v>1</v>
      </c>
      <c r="F295" s="70"/>
      <c r="G295" s="71">
        <f t="shared" si="7"/>
        <v>0</v>
      </c>
      <c r="H295" s="70"/>
      <c r="I295" s="71">
        <f t="shared" si="8"/>
        <v>0</v>
      </c>
      <c r="J295" s="70"/>
      <c r="K295" s="71">
        <f t="shared" si="9"/>
        <v>0</v>
      </c>
      <c r="L295" s="71">
        <v>21</v>
      </c>
      <c r="M295" s="71">
        <f t="shared" si="10"/>
        <v>0</v>
      </c>
      <c r="N295" s="72">
        <v>0.0139</v>
      </c>
      <c r="O295" s="72">
        <f t="shared" si="11"/>
        <v>0.0139</v>
      </c>
      <c r="P295" s="73">
        <v>0</v>
      </c>
      <c r="Q295" s="73">
        <f t="shared" si="12"/>
        <v>0</v>
      </c>
      <c r="R295" s="73"/>
      <c r="S295" s="73"/>
      <c r="T295" s="74">
        <v>0</v>
      </c>
      <c r="U295" s="73">
        <f t="shared" si="13"/>
        <v>0</v>
      </c>
      <c r="V295" s="75"/>
      <c r="W295" s="75"/>
      <c r="X295" s="75"/>
      <c r="Y295" s="75"/>
      <c r="Z295" s="75"/>
      <c r="AA295" s="75"/>
      <c r="AB295" s="75"/>
      <c r="AC295" s="75"/>
      <c r="AD295" s="75"/>
      <c r="AE295" s="75" t="s">
        <v>93</v>
      </c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</row>
    <row r="296" spans="1:60" ht="12.75" outlineLevel="1">
      <c r="A296" s="65">
        <v>66</v>
      </c>
      <c r="B296" s="66" t="s">
        <v>219</v>
      </c>
      <c r="C296" s="67" t="s">
        <v>220</v>
      </c>
      <c r="D296" s="68" t="s">
        <v>88</v>
      </c>
      <c r="E296" s="69">
        <v>1</v>
      </c>
      <c r="F296" s="70"/>
      <c r="G296" s="71">
        <f t="shared" si="7"/>
        <v>0</v>
      </c>
      <c r="H296" s="70"/>
      <c r="I296" s="71">
        <f t="shared" si="8"/>
        <v>0</v>
      </c>
      <c r="J296" s="70"/>
      <c r="K296" s="71">
        <f t="shared" si="9"/>
        <v>0</v>
      </c>
      <c r="L296" s="71">
        <v>21</v>
      </c>
      <c r="M296" s="71">
        <f t="shared" si="10"/>
        <v>0</v>
      </c>
      <c r="N296" s="72">
        <v>0.0128</v>
      </c>
      <c r="O296" s="72">
        <f t="shared" si="11"/>
        <v>0.0128</v>
      </c>
      <c r="P296" s="73">
        <v>0</v>
      </c>
      <c r="Q296" s="73">
        <f t="shared" si="12"/>
        <v>0</v>
      </c>
      <c r="R296" s="73"/>
      <c r="S296" s="73"/>
      <c r="T296" s="74">
        <v>0</v>
      </c>
      <c r="U296" s="73">
        <f t="shared" si="13"/>
        <v>0</v>
      </c>
      <c r="V296" s="75"/>
      <c r="W296" s="75"/>
      <c r="X296" s="75"/>
      <c r="Y296" s="75"/>
      <c r="Z296" s="75"/>
      <c r="AA296" s="75"/>
      <c r="AB296" s="75"/>
      <c r="AC296" s="75"/>
      <c r="AD296" s="75"/>
      <c r="AE296" s="75" t="s">
        <v>93</v>
      </c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</row>
    <row r="297" spans="1:60" ht="12.75" outlineLevel="1">
      <c r="A297" s="65">
        <v>67</v>
      </c>
      <c r="B297" s="66" t="s">
        <v>221</v>
      </c>
      <c r="C297" s="67" t="s">
        <v>222</v>
      </c>
      <c r="D297" s="68" t="s">
        <v>88</v>
      </c>
      <c r="E297" s="69">
        <v>5</v>
      </c>
      <c r="F297" s="70"/>
      <c r="G297" s="71">
        <f t="shared" si="7"/>
        <v>0</v>
      </c>
      <c r="H297" s="70"/>
      <c r="I297" s="71">
        <f t="shared" si="8"/>
        <v>0</v>
      </c>
      <c r="J297" s="70"/>
      <c r="K297" s="71">
        <f t="shared" si="9"/>
        <v>0</v>
      </c>
      <c r="L297" s="71">
        <v>21</v>
      </c>
      <c r="M297" s="71">
        <f t="shared" si="10"/>
        <v>0</v>
      </c>
      <c r="N297" s="72">
        <v>0</v>
      </c>
      <c r="O297" s="72">
        <f t="shared" si="11"/>
        <v>0</v>
      </c>
      <c r="P297" s="73">
        <v>0</v>
      </c>
      <c r="Q297" s="73">
        <f t="shared" si="12"/>
        <v>0</v>
      </c>
      <c r="R297" s="73"/>
      <c r="S297" s="73"/>
      <c r="T297" s="74">
        <v>1.2216</v>
      </c>
      <c r="U297" s="73">
        <f t="shared" si="13"/>
        <v>6.11</v>
      </c>
      <c r="V297" s="75"/>
      <c r="W297" s="75"/>
      <c r="X297" s="75"/>
      <c r="Y297" s="75"/>
      <c r="Z297" s="75"/>
      <c r="AA297" s="75"/>
      <c r="AB297" s="75"/>
      <c r="AC297" s="75"/>
      <c r="AD297" s="75"/>
      <c r="AE297" s="75" t="s">
        <v>1246</v>
      </c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</row>
    <row r="298" spans="1:60" ht="12.75" outlineLevel="1">
      <c r="A298" s="65">
        <v>68</v>
      </c>
      <c r="B298" s="66" t="s">
        <v>223</v>
      </c>
      <c r="C298" s="67" t="s">
        <v>224</v>
      </c>
      <c r="D298" s="68" t="s">
        <v>88</v>
      </c>
      <c r="E298" s="69">
        <v>1</v>
      </c>
      <c r="F298" s="70"/>
      <c r="G298" s="71">
        <f t="shared" si="7"/>
        <v>0</v>
      </c>
      <c r="H298" s="70"/>
      <c r="I298" s="71">
        <f t="shared" si="8"/>
        <v>0</v>
      </c>
      <c r="J298" s="70"/>
      <c r="K298" s="71">
        <f t="shared" si="9"/>
        <v>0</v>
      </c>
      <c r="L298" s="71">
        <v>21</v>
      </c>
      <c r="M298" s="71">
        <f t="shared" si="10"/>
        <v>0</v>
      </c>
      <c r="N298" s="72">
        <v>0.0087</v>
      </c>
      <c r="O298" s="72">
        <f t="shared" si="11"/>
        <v>0.0087</v>
      </c>
      <c r="P298" s="73">
        <v>0</v>
      </c>
      <c r="Q298" s="73">
        <f t="shared" si="12"/>
        <v>0</v>
      </c>
      <c r="R298" s="73"/>
      <c r="S298" s="73"/>
      <c r="T298" s="74">
        <v>0</v>
      </c>
      <c r="U298" s="73">
        <f t="shared" si="13"/>
        <v>0</v>
      </c>
      <c r="V298" s="75"/>
      <c r="W298" s="75"/>
      <c r="X298" s="75"/>
      <c r="Y298" s="75"/>
      <c r="Z298" s="75"/>
      <c r="AA298" s="75"/>
      <c r="AB298" s="75"/>
      <c r="AC298" s="75"/>
      <c r="AD298" s="75"/>
      <c r="AE298" s="75" t="s">
        <v>93</v>
      </c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</row>
    <row r="299" spans="1:60" ht="12.75" outlineLevel="1">
      <c r="A299" s="65">
        <v>69</v>
      </c>
      <c r="B299" s="66" t="s">
        <v>225</v>
      </c>
      <c r="C299" s="67" t="s">
        <v>226</v>
      </c>
      <c r="D299" s="68" t="s">
        <v>88</v>
      </c>
      <c r="E299" s="69">
        <v>4</v>
      </c>
      <c r="F299" s="70"/>
      <c r="G299" s="71">
        <f t="shared" si="7"/>
        <v>0</v>
      </c>
      <c r="H299" s="70"/>
      <c r="I299" s="71">
        <f t="shared" si="8"/>
        <v>0</v>
      </c>
      <c r="J299" s="70"/>
      <c r="K299" s="71">
        <f t="shared" si="9"/>
        <v>0</v>
      </c>
      <c r="L299" s="71">
        <v>21</v>
      </c>
      <c r="M299" s="71">
        <f t="shared" si="10"/>
        <v>0</v>
      </c>
      <c r="N299" s="72">
        <v>0.0065</v>
      </c>
      <c r="O299" s="72">
        <f t="shared" si="11"/>
        <v>0.026</v>
      </c>
      <c r="P299" s="73">
        <v>0</v>
      </c>
      <c r="Q299" s="73">
        <f t="shared" si="12"/>
        <v>0</v>
      </c>
      <c r="R299" s="73"/>
      <c r="S299" s="73"/>
      <c r="T299" s="74">
        <v>0</v>
      </c>
      <c r="U299" s="73">
        <f t="shared" si="13"/>
        <v>0</v>
      </c>
      <c r="V299" s="75"/>
      <c r="W299" s="75"/>
      <c r="X299" s="75"/>
      <c r="Y299" s="75"/>
      <c r="Z299" s="75"/>
      <c r="AA299" s="75"/>
      <c r="AB299" s="75"/>
      <c r="AC299" s="75"/>
      <c r="AD299" s="75"/>
      <c r="AE299" s="75" t="s">
        <v>93</v>
      </c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</row>
    <row r="300" spans="1:60" ht="12.75" outlineLevel="1">
      <c r="A300" s="65">
        <v>70</v>
      </c>
      <c r="B300" s="66" t="s">
        <v>227</v>
      </c>
      <c r="C300" s="67" t="s">
        <v>228</v>
      </c>
      <c r="D300" s="68" t="s">
        <v>88</v>
      </c>
      <c r="E300" s="69">
        <v>7</v>
      </c>
      <c r="F300" s="70"/>
      <c r="G300" s="71">
        <f t="shared" si="7"/>
        <v>0</v>
      </c>
      <c r="H300" s="70"/>
      <c r="I300" s="71">
        <f t="shared" si="8"/>
        <v>0</v>
      </c>
      <c r="J300" s="70"/>
      <c r="K300" s="71">
        <f t="shared" si="9"/>
        <v>0</v>
      </c>
      <c r="L300" s="71">
        <v>21</v>
      </c>
      <c r="M300" s="71">
        <f t="shared" si="10"/>
        <v>0</v>
      </c>
      <c r="N300" s="72">
        <v>0</v>
      </c>
      <c r="O300" s="72">
        <f t="shared" si="11"/>
        <v>0</v>
      </c>
      <c r="P300" s="73">
        <v>0</v>
      </c>
      <c r="Q300" s="73">
        <f t="shared" si="12"/>
        <v>0</v>
      </c>
      <c r="R300" s="73"/>
      <c r="S300" s="73"/>
      <c r="T300" s="74">
        <v>1.2736</v>
      </c>
      <c r="U300" s="73">
        <f t="shared" si="13"/>
        <v>8.92</v>
      </c>
      <c r="V300" s="75"/>
      <c r="W300" s="75"/>
      <c r="X300" s="75"/>
      <c r="Y300" s="75"/>
      <c r="Z300" s="75"/>
      <c r="AA300" s="75"/>
      <c r="AB300" s="75"/>
      <c r="AC300" s="75"/>
      <c r="AD300" s="75"/>
      <c r="AE300" s="75" t="s">
        <v>1246</v>
      </c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</row>
    <row r="301" spans="1:60" ht="12.75" outlineLevel="1">
      <c r="A301" s="65">
        <v>71</v>
      </c>
      <c r="B301" s="66" t="s">
        <v>229</v>
      </c>
      <c r="C301" s="67" t="s">
        <v>230</v>
      </c>
      <c r="D301" s="68" t="s">
        <v>88</v>
      </c>
      <c r="E301" s="69">
        <v>3</v>
      </c>
      <c r="F301" s="70"/>
      <c r="G301" s="71">
        <f t="shared" si="7"/>
        <v>0</v>
      </c>
      <c r="H301" s="70"/>
      <c r="I301" s="71">
        <f t="shared" si="8"/>
        <v>0</v>
      </c>
      <c r="J301" s="70"/>
      <c r="K301" s="71">
        <f t="shared" si="9"/>
        <v>0</v>
      </c>
      <c r="L301" s="71">
        <v>21</v>
      </c>
      <c r="M301" s="71">
        <f t="shared" si="10"/>
        <v>0</v>
      </c>
      <c r="N301" s="72">
        <v>0.0092</v>
      </c>
      <c r="O301" s="72">
        <f t="shared" si="11"/>
        <v>0.0276</v>
      </c>
      <c r="P301" s="73">
        <v>0</v>
      </c>
      <c r="Q301" s="73">
        <f t="shared" si="12"/>
        <v>0</v>
      </c>
      <c r="R301" s="73"/>
      <c r="S301" s="73"/>
      <c r="T301" s="74">
        <v>0</v>
      </c>
      <c r="U301" s="73">
        <f t="shared" si="13"/>
        <v>0</v>
      </c>
      <c r="V301" s="75"/>
      <c r="W301" s="75"/>
      <c r="X301" s="75"/>
      <c r="Y301" s="75"/>
      <c r="Z301" s="75"/>
      <c r="AA301" s="75"/>
      <c r="AB301" s="75"/>
      <c r="AC301" s="75"/>
      <c r="AD301" s="75"/>
      <c r="AE301" s="75" t="s">
        <v>93</v>
      </c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</row>
    <row r="302" spans="1:60" ht="12.75" outlineLevel="1">
      <c r="A302" s="65">
        <v>72</v>
      </c>
      <c r="B302" s="66" t="s">
        <v>231</v>
      </c>
      <c r="C302" s="67" t="s">
        <v>232</v>
      </c>
      <c r="D302" s="68" t="s">
        <v>88</v>
      </c>
      <c r="E302" s="69">
        <v>2</v>
      </c>
      <c r="F302" s="70"/>
      <c r="G302" s="71">
        <f t="shared" si="7"/>
        <v>0</v>
      </c>
      <c r="H302" s="70"/>
      <c r="I302" s="71">
        <f t="shared" si="8"/>
        <v>0</v>
      </c>
      <c r="J302" s="70"/>
      <c r="K302" s="71">
        <f t="shared" si="9"/>
        <v>0</v>
      </c>
      <c r="L302" s="71">
        <v>21</v>
      </c>
      <c r="M302" s="71">
        <f t="shared" si="10"/>
        <v>0</v>
      </c>
      <c r="N302" s="72">
        <v>0.0104</v>
      </c>
      <c r="O302" s="72">
        <f t="shared" si="11"/>
        <v>0.0208</v>
      </c>
      <c r="P302" s="73">
        <v>0</v>
      </c>
      <c r="Q302" s="73">
        <f t="shared" si="12"/>
        <v>0</v>
      </c>
      <c r="R302" s="73"/>
      <c r="S302" s="73"/>
      <c r="T302" s="74">
        <v>0</v>
      </c>
      <c r="U302" s="73">
        <f t="shared" si="13"/>
        <v>0</v>
      </c>
      <c r="V302" s="75"/>
      <c r="W302" s="75"/>
      <c r="X302" s="75"/>
      <c r="Y302" s="75"/>
      <c r="Z302" s="75"/>
      <c r="AA302" s="75"/>
      <c r="AB302" s="75"/>
      <c r="AC302" s="75"/>
      <c r="AD302" s="75"/>
      <c r="AE302" s="75" t="s">
        <v>93</v>
      </c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</row>
    <row r="303" spans="1:60" ht="12.75" outlineLevel="1">
      <c r="A303" s="65">
        <v>73</v>
      </c>
      <c r="B303" s="66" t="s">
        <v>233</v>
      </c>
      <c r="C303" s="67" t="s">
        <v>234</v>
      </c>
      <c r="D303" s="68" t="s">
        <v>88</v>
      </c>
      <c r="E303" s="69">
        <v>2</v>
      </c>
      <c r="F303" s="70"/>
      <c r="G303" s="71">
        <f t="shared" si="7"/>
        <v>0</v>
      </c>
      <c r="H303" s="70"/>
      <c r="I303" s="71">
        <f t="shared" si="8"/>
        <v>0</v>
      </c>
      <c r="J303" s="70"/>
      <c r="K303" s="71">
        <f t="shared" si="9"/>
        <v>0</v>
      </c>
      <c r="L303" s="71">
        <v>21</v>
      </c>
      <c r="M303" s="71">
        <f t="shared" si="10"/>
        <v>0</v>
      </c>
      <c r="N303" s="72">
        <v>0.0101</v>
      </c>
      <c r="O303" s="72">
        <f t="shared" si="11"/>
        <v>0.0202</v>
      </c>
      <c r="P303" s="73">
        <v>0</v>
      </c>
      <c r="Q303" s="73">
        <f t="shared" si="12"/>
        <v>0</v>
      </c>
      <c r="R303" s="73"/>
      <c r="S303" s="73"/>
      <c r="T303" s="74">
        <v>0</v>
      </c>
      <c r="U303" s="73">
        <f t="shared" si="13"/>
        <v>0</v>
      </c>
      <c r="V303" s="75"/>
      <c r="W303" s="75"/>
      <c r="X303" s="75"/>
      <c r="Y303" s="75"/>
      <c r="Z303" s="75"/>
      <c r="AA303" s="75"/>
      <c r="AB303" s="75"/>
      <c r="AC303" s="75"/>
      <c r="AD303" s="75"/>
      <c r="AE303" s="75" t="s">
        <v>93</v>
      </c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</row>
    <row r="304" spans="1:60" ht="12.75" outlineLevel="1">
      <c r="A304" s="65">
        <v>74</v>
      </c>
      <c r="B304" s="66" t="s">
        <v>235</v>
      </c>
      <c r="C304" s="67" t="s">
        <v>236</v>
      </c>
      <c r="D304" s="68" t="s">
        <v>88</v>
      </c>
      <c r="E304" s="69">
        <v>1</v>
      </c>
      <c r="F304" s="70"/>
      <c r="G304" s="71">
        <f t="shared" si="7"/>
        <v>0</v>
      </c>
      <c r="H304" s="70"/>
      <c r="I304" s="71">
        <f t="shared" si="8"/>
        <v>0</v>
      </c>
      <c r="J304" s="70"/>
      <c r="K304" s="71">
        <f t="shared" si="9"/>
        <v>0</v>
      </c>
      <c r="L304" s="71">
        <v>21</v>
      </c>
      <c r="M304" s="71">
        <f t="shared" si="10"/>
        <v>0</v>
      </c>
      <c r="N304" s="72">
        <v>0</v>
      </c>
      <c r="O304" s="72">
        <f t="shared" si="11"/>
        <v>0</v>
      </c>
      <c r="P304" s="73">
        <v>0</v>
      </c>
      <c r="Q304" s="73">
        <f t="shared" si="12"/>
        <v>0</v>
      </c>
      <c r="R304" s="73"/>
      <c r="S304" s="73"/>
      <c r="T304" s="74">
        <v>1.6056</v>
      </c>
      <c r="U304" s="73">
        <f t="shared" si="13"/>
        <v>1.61</v>
      </c>
      <c r="V304" s="75"/>
      <c r="W304" s="75"/>
      <c r="X304" s="75"/>
      <c r="Y304" s="75"/>
      <c r="Z304" s="75"/>
      <c r="AA304" s="75"/>
      <c r="AB304" s="75"/>
      <c r="AC304" s="75"/>
      <c r="AD304" s="75"/>
      <c r="AE304" s="75" t="s">
        <v>1246</v>
      </c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</row>
    <row r="305" spans="1:60" ht="12.75" outlineLevel="1">
      <c r="A305" s="65">
        <v>75</v>
      </c>
      <c r="B305" s="66" t="s">
        <v>237</v>
      </c>
      <c r="C305" s="67" t="s">
        <v>238</v>
      </c>
      <c r="D305" s="68" t="s">
        <v>88</v>
      </c>
      <c r="E305" s="69">
        <v>1</v>
      </c>
      <c r="F305" s="70"/>
      <c r="G305" s="71">
        <f t="shared" si="7"/>
        <v>0</v>
      </c>
      <c r="H305" s="70"/>
      <c r="I305" s="71">
        <f t="shared" si="8"/>
        <v>0</v>
      </c>
      <c r="J305" s="70"/>
      <c r="K305" s="71">
        <f t="shared" si="9"/>
        <v>0</v>
      </c>
      <c r="L305" s="71">
        <v>21</v>
      </c>
      <c r="M305" s="71">
        <f t="shared" si="10"/>
        <v>0</v>
      </c>
      <c r="N305" s="72">
        <v>0.0098</v>
      </c>
      <c r="O305" s="72">
        <f t="shared" si="11"/>
        <v>0.0098</v>
      </c>
      <c r="P305" s="73">
        <v>0</v>
      </c>
      <c r="Q305" s="73">
        <f t="shared" si="12"/>
        <v>0</v>
      </c>
      <c r="R305" s="73"/>
      <c r="S305" s="73"/>
      <c r="T305" s="74">
        <v>0</v>
      </c>
      <c r="U305" s="73">
        <f t="shared" si="13"/>
        <v>0</v>
      </c>
      <c r="V305" s="75"/>
      <c r="W305" s="75"/>
      <c r="X305" s="75"/>
      <c r="Y305" s="75"/>
      <c r="Z305" s="75"/>
      <c r="AA305" s="75"/>
      <c r="AB305" s="75"/>
      <c r="AC305" s="75"/>
      <c r="AD305" s="75"/>
      <c r="AE305" s="75" t="s">
        <v>93</v>
      </c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</row>
    <row r="306" spans="1:60" ht="12.75" outlineLevel="1">
      <c r="A306" s="65">
        <v>76</v>
      </c>
      <c r="B306" s="66" t="s">
        <v>239</v>
      </c>
      <c r="C306" s="67" t="s">
        <v>240</v>
      </c>
      <c r="D306" s="68" t="s">
        <v>88</v>
      </c>
      <c r="E306" s="69">
        <v>2</v>
      </c>
      <c r="F306" s="70"/>
      <c r="G306" s="71">
        <f t="shared" si="7"/>
        <v>0</v>
      </c>
      <c r="H306" s="70"/>
      <c r="I306" s="71">
        <f t="shared" si="8"/>
        <v>0</v>
      </c>
      <c r="J306" s="70"/>
      <c r="K306" s="71">
        <f t="shared" si="9"/>
        <v>0</v>
      </c>
      <c r="L306" s="71">
        <v>21</v>
      </c>
      <c r="M306" s="71">
        <f t="shared" si="10"/>
        <v>0</v>
      </c>
      <c r="N306" s="72">
        <v>0.00011</v>
      </c>
      <c r="O306" s="72">
        <f t="shared" si="11"/>
        <v>0.00022</v>
      </c>
      <c r="P306" s="73">
        <v>0</v>
      </c>
      <c r="Q306" s="73">
        <f t="shared" si="12"/>
        <v>0</v>
      </c>
      <c r="R306" s="73"/>
      <c r="S306" s="73"/>
      <c r="T306" s="74">
        <v>1.56</v>
      </c>
      <c r="U306" s="73">
        <f t="shared" si="13"/>
        <v>3.12</v>
      </c>
      <c r="V306" s="75"/>
      <c r="W306" s="75"/>
      <c r="X306" s="75"/>
      <c r="Y306" s="75"/>
      <c r="Z306" s="75"/>
      <c r="AA306" s="75"/>
      <c r="AB306" s="75"/>
      <c r="AC306" s="75"/>
      <c r="AD306" s="75"/>
      <c r="AE306" s="75" t="s">
        <v>1246</v>
      </c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</row>
    <row r="307" spans="1:60" ht="12.75" outlineLevel="1">
      <c r="A307" s="65">
        <v>77</v>
      </c>
      <c r="B307" s="66" t="s">
        <v>241</v>
      </c>
      <c r="C307" s="67" t="s">
        <v>242</v>
      </c>
      <c r="D307" s="68" t="s">
        <v>88</v>
      </c>
      <c r="E307" s="69">
        <v>2</v>
      </c>
      <c r="F307" s="70"/>
      <c r="G307" s="71">
        <f t="shared" si="7"/>
        <v>0</v>
      </c>
      <c r="H307" s="70"/>
      <c r="I307" s="71">
        <f t="shared" si="8"/>
        <v>0</v>
      </c>
      <c r="J307" s="70"/>
      <c r="K307" s="71">
        <f t="shared" si="9"/>
        <v>0</v>
      </c>
      <c r="L307" s="71">
        <v>21</v>
      </c>
      <c r="M307" s="71">
        <f t="shared" si="10"/>
        <v>0</v>
      </c>
      <c r="N307" s="72">
        <v>0.013</v>
      </c>
      <c r="O307" s="72">
        <f t="shared" si="11"/>
        <v>0.026</v>
      </c>
      <c r="P307" s="73">
        <v>0</v>
      </c>
      <c r="Q307" s="73">
        <f t="shared" si="12"/>
        <v>0</v>
      </c>
      <c r="R307" s="73"/>
      <c r="S307" s="73"/>
      <c r="T307" s="74">
        <v>0</v>
      </c>
      <c r="U307" s="73">
        <f t="shared" si="13"/>
        <v>0</v>
      </c>
      <c r="V307" s="75"/>
      <c r="W307" s="75"/>
      <c r="X307" s="75"/>
      <c r="Y307" s="75"/>
      <c r="Z307" s="75"/>
      <c r="AA307" s="75"/>
      <c r="AB307" s="75"/>
      <c r="AC307" s="75"/>
      <c r="AD307" s="75"/>
      <c r="AE307" s="75" t="s">
        <v>93</v>
      </c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</row>
    <row r="308" spans="1:60" ht="12.75" outlineLevel="1">
      <c r="A308" s="65">
        <v>78</v>
      </c>
      <c r="B308" s="66" t="s">
        <v>243</v>
      </c>
      <c r="C308" s="67" t="s">
        <v>244</v>
      </c>
      <c r="D308" s="68" t="s">
        <v>88</v>
      </c>
      <c r="E308" s="69">
        <v>3</v>
      </c>
      <c r="F308" s="70"/>
      <c r="G308" s="71">
        <f t="shared" si="7"/>
        <v>0</v>
      </c>
      <c r="H308" s="70"/>
      <c r="I308" s="71">
        <f t="shared" si="8"/>
        <v>0</v>
      </c>
      <c r="J308" s="70"/>
      <c r="K308" s="71">
        <f t="shared" si="9"/>
        <v>0</v>
      </c>
      <c r="L308" s="71">
        <v>21</v>
      </c>
      <c r="M308" s="71">
        <f t="shared" si="10"/>
        <v>0</v>
      </c>
      <c r="N308" s="72">
        <v>0.00022</v>
      </c>
      <c r="O308" s="72">
        <f t="shared" si="11"/>
        <v>0.00066</v>
      </c>
      <c r="P308" s="73">
        <v>0</v>
      </c>
      <c r="Q308" s="73">
        <f t="shared" si="12"/>
        <v>0</v>
      </c>
      <c r="R308" s="73"/>
      <c r="S308" s="73"/>
      <c r="T308" s="74">
        <v>1.554</v>
      </c>
      <c r="U308" s="73">
        <f t="shared" si="13"/>
        <v>4.66</v>
      </c>
      <c r="V308" s="75"/>
      <c r="W308" s="75"/>
      <c r="X308" s="75"/>
      <c r="Y308" s="75"/>
      <c r="Z308" s="75"/>
      <c r="AA308" s="75"/>
      <c r="AB308" s="75"/>
      <c r="AC308" s="75"/>
      <c r="AD308" s="75"/>
      <c r="AE308" s="75" t="s">
        <v>1246</v>
      </c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</row>
    <row r="309" spans="1:60" ht="12.75" outlineLevel="1">
      <c r="A309" s="65">
        <v>79</v>
      </c>
      <c r="B309" s="66" t="s">
        <v>245</v>
      </c>
      <c r="C309" s="67" t="s">
        <v>246</v>
      </c>
      <c r="D309" s="68" t="s">
        <v>88</v>
      </c>
      <c r="E309" s="69">
        <v>3</v>
      </c>
      <c r="F309" s="70"/>
      <c r="G309" s="71">
        <f t="shared" si="7"/>
        <v>0</v>
      </c>
      <c r="H309" s="70"/>
      <c r="I309" s="71">
        <f t="shared" si="8"/>
        <v>0</v>
      </c>
      <c r="J309" s="70"/>
      <c r="K309" s="71">
        <f t="shared" si="9"/>
        <v>0</v>
      </c>
      <c r="L309" s="71">
        <v>21</v>
      </c>
      <c r="M309" s="71">
        <f t="shared" si="10"/>
        <v>0</v>
      </c>
      <c r="N309" s="72">
        <v>0.00041</v>
      </c>
      <c r="O309" s="72">
        <f t="shared" si="11"/>
        <v>0.00123</v>
      </c>
      <c r="P309" s="73">
        <v>0</v>
      </c>
      <c r="Q309" s="73">
        <f t="shared" si="12"/>
        <v>0</v>
      </c>
      <c r="R309" s="73"/>
      <c r="S309" s="73"/>
      <c r="T309" s="74">
        <v>1.866</v>
      </c>
      <c r="U309" s="73">
        <f t="shared" si="13"/>
        <v>5.6</v>
      </c>
      <c r="V309" s="75"/>
      <c r="W309" s="75"/>
      <c r="X309" s="75"/>
      <c r="Y309" s="75"/>
      <c r="Z309" s="75"/>
      <c r="AA309" s="75"/>
      <c r="AB309" s="75"/>
      <c r="AC309" s="75"/>
      <c r="AD309" s="75"/>
      <c r="AE309" s="75" t="s">
        <v>1246</v>
      </c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</row>
    <row r="310" spans="1:60" ht="12.75" outlineLevel="1">
      <c r="A310" s="65">
        <v>80</v>
      </c>
      <c r="B310" s="66" t="s">
        <v>247</v>
      </c>
      <c r="C310" s="67" t="s">
        <v>248</v>
      </c>
      <c r="D310" s="68" t="s">
        <v>88</v>
      </c>
      <c r="E310" s="69">
        <v>3</v>
      </c>
      <c r="F310" s="70"/>
      <c r="G310" s="71">
        <f t="shared" si="7"/>
        <v>0</v>
      </c>
      <c r="H310" s="70"/>
      <c r="I310" s="71">
        <f t="shared" si="8"/>
        <v>0</v>
      </c>
      <c r="J310" s="70"/>
      <c r="K310" s="71">
        <f t="shared" si="9"/>
        <v>0</v>
      </c>
      <c r="L310" s="71">
        <v>21</v>
      </c>
      <c r="M310" s="71">
        <f t="shared" si="10"/>
        <v>0</v>
      </c>
      <c r="N310" s="72">
        <v>0.0131</v>
      </c>
      <c r="O310" s="72">
        <f t="shared" si="11"/>
        <v>0.0393</v>
      </c>
      <c r="P310" s="73">
        <v>0</v>
      </c>
      <c r="Q310" s="73">
        <f t="shared" si="12"/>
        <v>0</v>
      </c>
      <c r="R310" s="73"/>
      <c r="S310" s="73"/>
      <c r="T310" s="74">
        <v>0</v>
      </c>
      <c r="U310" s="73">
        <f t="shared" si="13"/>
        <v>0</v>
      </c>
      <c r="V310" s="75"/>
      <c r="W310" s="75"/>
      <c r="X310" s="75"/>
      <c r="Y310" s="75"/>
      <c r="Z310" s="75"/>
      <c r="AA310" s="75"/>
      <c r="AB310" s="75"/>
      <c r="AC310" s="75"/>
      <c r="AD310" s="75"/>
      <c r="AE310" s="75" t="s">
        <v>93</v>
      </c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</row>
    <row r="311" spans="1:60" ht="12.75" outlineLevel="1">
      <c r="A311" s="65">
        <v>81</v>
      </c>
      <c r="B311" s="66" t="s">
        <v>249</v>
      </c>
      <c r="C311" s="67" t="s">
        <v>250</v>
      </c>
      <c r="D311" s="68" t="s">
        <v>88</v>
      </c>
      <c r="E311" s="69">
        <v>3</v>
      </c>
      <c r="F311" s="70"/>
      <c r="G311" s="71">
        <f t="shared" si="7"/>
        <v>0</v>
      </c>
      <c r="H311" s="70"/>
      <c r="I311" s="71">
        <f t="shared" si="8"/>
        <v>0</v>
      </c>
      <c r="J311" s="70"/>
      <c r="K311" s="71">
        <f t="shared" si="9"/>
        <v>0</v>
      </c>
      <c r="L311" s="71">
        <v>21</v>
      </c>
      <c r="M311" s="71">
        <f t="shared" si="10"/>
        <v>0</v>
      </c>
      <c r="N311" s="72">
        <v>0.0183</v>
      </c>
      <c r="O311" s="72">
        <f t="shared" si="11"/>
        <v>0.0549</v>
      </c>
      <c r="P311" s="73">
        <v>0</v>
      </c>
      <c r="Q311" s="73">
        <f t="shared" si="12"/>
        <v>0</v>
      </c>
      <c r="R311" s="73"/>
      <c r="S311" s="73"/>
      <c r="T311" s="74">
        <v>0</v>
      </c>
      <c r="U311" s="73">
        <f t="shared" si="13"/>
        <v>0</v>
      </c>
      <c r="V311" s="75"/>
      <c r="W311" s="75"/>
      <c r="X311" s="75"/>
      <c r="Y311" s="75"/>
      <c r="Z311" s="75"/>
      <c r="AA311" s="75"/>
      <c r="AB311" s="75"/>
      <c r="AC311" s="75"/>
      <c r="AD311" s="75"/>
      <c r="AE311" s="75" t="s">
        <v>93</v>
      </c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</row>
    <row r="312" spans="1:60" ht="12.75" outlineLevel="1">
      <c r="A312" s="65">
        <v>82</v>
      </c>
      <c r="B312" s="66" t="s">
        <v>251</v>
      </c>
      <c r="C312" s="67" t="s">
        <v>252</v>
      </c>
      <c r="D312" s="68" t="s">
        <v>88</v>
      </c>
      <c r="E312" s="69">
        <v>5</v>
      </c>
      <c r="F312" s="70"/>
      <c r="G312" s="71">
        <f t="shared" si="7"/>
        <v>0</v>
      </c>
      <c r="H312" s="70"/>
      <c r="I312" s="71">
        <f t="shared" si="8"/>
        <v>0</v>
      </c>
      <c r="J312" s="70"/>
      <c r="K312" s="71">
        <f t="shared" si="9"/>
        <v>0</v>
      </c>
      <c r="L312" s="71">
        <v>21</v>
      </c>
      <c r="M312" s="71">
        <f t="shared" si="10"/>
        <v>0</v>
      </c>
      <c r="N312" s="72">
        <v>0</v>
      </c>
      <c r="O312" s="72">
        <f t="shared" si="11"/>
        <v>0</v>
      </c>
      <c r="P312" s="73">
        <v>0</v>
      </c>
      <c r="Q312" s="73">
        <f t="shared" si="12"/>
        <v>0</v>
      </c>
      <c r="R312" s="73"/>
      <c r="S312" s="73"/>
      <c r="T312" s="74">
        <v>3.474</v>
      </c>
      <c r="U312" s="73">
        <f t="shared" si="13"/>
        <v>17.37</v>
      </c>
      <c r="V312" s="75"/>
      <c r="W312" s="75"/>
      <c r="X312" s="75"/>
      <c r="Y312" s="75"/>
      <c r="Z312" s="75"/>
      <c r="AA312" s="75"/>
      <c r="AB312" s="75"/>
      <c r="AC312" s="75"/>
      <c r="AD312" s="75"/>
      <c r="AE312" s="75" t="s">
        <v>1246</v>
      </c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</row>
    <row r="313" spans="1:60" ht="12.75" outlineLevel="1">
      <c r="A313" s="65">
        <v>83</v>
      </c>
      <c r="B313" s="66" t="s">
        <v>253</v>
      </c>
      <c r="C313" s="67" t="s">
        <v>254</v>
      </c>
      <c r="D313" s="68" t="s">
        <v>88</v>
      </c>
      <c r="E313" s="69">
        <v>4</v>
      </c>
      <c r="F313" s="70"/>
      <c r="G313" s="71">
        <f t="shared" si="7"/>
        <v>0</v>
      </c>
      <c r="H313" s="70"/>
      <c r="I313" s="71">
        <f t="shared" si="8"/>
        <v>0</v>
      </c>
      <c r="J313" s="70"/>
      <c r="K313" s="71">
        <f t="shared" si="9"/>
        <v>0</v>
      </c>
      <c r="L313" s="71">
        <v>21</v>
      </c>
      <c r="M313" s="71">
        <f t="shared" si="10"/>
        <v>0</v>
      </c>
      <c r="N313" s="72">
        <v>0.0028</v>
      </c>
      <c r="O313" s="72">
        <f t="shared" si="11"/>
        <v>0.0112</v>
      </c>
      <c r="P313" s="73">
        <v>0</v>
      </c>
      <c r="Q313" s="73">
        <f t="shared" si="12"/>
        <v>0</v>
      </c>
      <c r="R313" s="73"/>
      <c r="S313" s="73"/>
      <c r="T313" s="74">
        <v>0</v>
      </c>
      <c r="U313" s="73">
        <f t="shared" si="13"/>
        <v>0</v>
      </c>
      <c r="V313" s="75"/>
      <c r="W313" s="75"/>
      <c r="X313" s="75"/>
      <c r="Y313" s="75"/>
      <c r="Z313" s="75"/>
      <c r="AA313" s="75"/>
      <c r="AB313" s="75"/>
      <c r="AC313" s="75"/>
      <c r="AD313" s="75"/>
      <c r="AE313" s="75" t="s">
        <v>93</v>
      </c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</row>
    <row r="314" spans="1:60" ht="12.75" outlineLevel="1">
      <c r="A314" s="65">
        <v>84</v>
      </c>
      <c r="B314" s="66" t="s">
        <v>255</v>
      </c>
      <c r="C314" s="67" t="s">
        <v>256</v>
      </c>
      <c r="D314" s="68" t="s">
        <v>88</v>
      </c>
      <c r="E314" s="69">
        <v>1</v>
      </c>
      <c r="F314" s="70"/>
      <c r="G314" s="71">
        <f t="shared" si="7"/>
        <v>0</v>
      </c>
      <c r="H314" s="70"/>
      <c r="I314" s="71">
        <f t="shared" si="8"/>
        <v>0</v>
      </c>
      <c r="J314" s="70"/>
      <c r="K314" s="71">
        <f t="shared" si="9"/>
        <v>0</v>
      </c>
      <c r="L314" s="71">
        <v>21</v>
      </c>
      <c r="M314" s="71">
        <f t="shared" si="10"/>
        <v>0</v>
      </c>
      <c r="N314" s="72">
        <v>0.0029</v>
      </c>
      <c r="O314" s="72">
        <f t="shared" si="11"/>
        <v>0.0029</v>
      </c>
      <c r="P314" s="73">
        <v>0</v>
      </c>
      <c r="Q314" s="73">
        <f t="shared" si="12"/>
        <v>0</v>
      </c>
      <c r="R314" s="73"/>
      <c r="S314" s="73"/>
      <c r="T314" s="74">
        <v>0</v>
      </c>
      <c r="U314" s="73">
        <f t="shared" si="13"/>
        <v>0</v>
      </c>
      <c r="V314" s="75"/>
      <c r="W314" s="75"/>
      <c r="X314" s="75"/>
      <c r="Y314" s="75"/>
      <c r="Z314" s="75"/>
      <c r="AA314" s="75"/>
      <c r="AB314" s="75"/>
      <c r="AC314" s="75"/>
      <c r="AD314" s="75"/>
      <c r="AE314" s="75" t="s">
        <v>93</v>
      </c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</row>
    <row r="315" spans="1:60" ht="12.75" outlineLevel="1">
      <c r="A315" s="65">
        <v>85</v>
      </c>
      <c r="B315" s="66" t="s">
        <v>257</v>
      </c>
      <c r="C315" s="67" t="s">
        <v>258</v>
      </c>
      <c r="D315" s="68" t="s">
        <v>88</v>
      </c>
      <c r="E315" s="69">
        <v>1</v>
      </c>
      <c r="F315" s="70"/>
      <c r="G315" s="71">
        <f t="shared" si="7"/>
        <v>0</v>
      </c>
      <c r="H315" s="70"/>
      <c r="I315" s="71">
        <f t="shared" si="8"/>
        <v>0</v>
      </c>
      <c r="J315" s="70"/>
      <c r="K315" s="71">
        <f t="shared" si="9"/>
        <v>0</v>
      </c>
      <c r="L315" s="71">
        <v>21</v>
      </c>
      <c r="M315" s="71">
        <f t="shared" si="10"/>
        <v>0</v>
      </c>
      <c r="N315" s="72">
        <v>0</v>
      </c>
      <c r="O315" s="72">
        <f t="shared" si="11"/>
        <v>0</v>
      </c>
      <c r="P315" s="73">
        <v>0</v>
      </c>
      <c r="Q315" s="73">
        <f t="shared" si="12"/>
        <v>0</v>
      </c>
      <c r="R315" s="73"/>
      <c r="S315" s="73"/>
      <c r="T315" s="74">
        <v>3.51</v>
      </c>
      <c r="U315" s="73">
        <f t="shared" si="13"/>
        <v>3.51</v>
      </c>
      <c r="V315" s="75"/>
      <c r="W315" s="75"/>
      <c r="X315" s="75"/>
      <c r="Y315" s="75"/>
      <c r="Z315" s="75"/>
      <c r="AA315" s="75"/>
      <c r="AB315" s="75"/>
      <c r="AC315" s="75"/>
      <c r="AD315" s="75"/>
      <c r="AE315" s="75" t="s">
        <v>1246</v>
      </c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</row>
    <row r="316" spans="1:60" ht="12.75" outlineLevel="1">
      <c r="A316" s="65">
        <v>86</v>
      </c>
      <c r="B316" s="66" t="s">
        <v>259</v>
      </c>
      <c r="C316" s="67" t="s">
        <v>260</v>
      </c>
      <c r="D316" s="68" t="s">
        <v>88</v>
      </c>
      <c r="E316" s="69">
        <v>1</v>
      </c>
      <c r="F316" s="70"/>
      <c r="G316" s="71">
        <f t="shared" si="7"/>
        <v>0</v>
      </c>
      <c r="H316" s="70"/>
      <c r="I316" s="71">
        <f t="shared" si="8"/>
        <v>0</v>
      </c>
      <c r="J316" s="70"/>
      <c r="K316" s="71">
        <f t="shared" si="9"/>
        <v>0</v>
      </c>
      <c r="L316" s="71">
        <v>21</v>
      </c>
      <c r="M316" s="71">
        <f t="shared" si="10"/>
        <v>0</v>
      </c>
      <c r="N316" s="72">
        <v>0.003</v>
      </c>
      <c r="O316" s="72">
        <f t="shared" si="11"/>
        <v>0.003</v>
      </c>
      <c r="P316" s="73">
        <v>0</v>
      </c>
      <c r="Q316" s="73">
        <f t="shared" si="12"/>
        <v>0</v>
      </c>
      <c r="R316" s="73"/>
      <c r="S316" s="73"/>
      <c r="T316" s="74">
        <v>0</v>
      </c>
      <c r="U316" s="73">
        <f t="shared" si="13"/>
        <v>0</v>
      </c>
      <c r="V316" s="75"/>
      <c r="W316" s="75"/>
      <c r="X316" s="75"/>
      <c r="Y316" s="75"/>
      <c r="Z316" s="75"/>
      <c r="AA316" s="75"/>
      <c r="AB316" s="75"/>
      <c r="AC316" s="75"/>
      <c r="AD316" s="75"/>
      <c r="AE316" s="75" t="s">
        <v>93</v>
      </c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</row>
    <row r="317" spans="1:60" ht="12.75" outlineLevel="1">
      <c r="A317" s="65">
        <v>87</v>
      </c>
      <c r="B317" s="66" t="s">
        <v>261</v>
      </c>
      <c r="C317" s="67" t="s">
        <v>262</v>
      </c>
      <c r="D317" s="68" t="s">
        <v>88</v>
      </c>
      <c r="E317" s="69">
        <v>6</v>
      </c>
      <c r="F317" s="70"/>
      <c r="G317" s="71">
        <f t="shared" si="7"/>
        <v>0</v>
      </c>
      <c r="H317" s="70"/>
      <c r="I317" s="71">
        <f t="shared" si="8"/>
        <v>0</v>
      </c>
      <c r="J317" s="70"/>
      <c r="K317" s="71">
        <f t="shared" si="9"/>
        <v>0</v>
      </c>
      <c r="L317" s="71">
        <v>21</v>
      </c>
      <c r="M317" s="71">
        <f t="shared" si="10"/>
        <v>0</v>
      </c>
      <c r="N317" s="72">
        <v>0.00023</v>
      </c>
      <c r="O317" s="72">
        <f t="shared" si="11"/>
        <v>0.00138</v>
      </c>
      <c r="P317" s="73">
        <v>0</v>
      </c>
      <c r="Q317" s="73">
        <f t="shared" si="12"/>
        <v>0</v>
      </c>
      <c r="R317" s="73"/>
      <c r="S317" s="73"/>
      <c r="T317" s="74">
        <v>1.182</v>
      </c>
      <c r="U317" s="73">
        <f t="shared" si="13"/>
        <v>7.09</v>
      </c>
      <c r="V317" s="75"/>
      <c r="W317" s="75"/>
      <c r="X317" s="75"/>
      <c r="Y317" s="75"/>
      <c r="Z317" s="75"/>
      <c r="AA317" s="75"/>
      <c r="AB317" s="75"/>
      <c r="AC317" s="75"/>
      <c r="AD317" s="75"/>
      <c r="AE317" s="75" t="s">
        <v>1246</v>
      </c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</row>
    <row r="318" spans="1:60" ht="12.75" outlineLevel="1">
      <c r="A318" s="65">
        <v>88</v>
      </c>
      <c r="B318" s="66" t="s">
        <v>263</v>
      </c>
      <c r="C318" s="67" t="s">
        <v>264</v>
      </c>
      <c r="D318" s="68" t="s">
        <v>88</v>
      </c>
      <c r="E318" s="69">
        <v>5</v>
      </c>
      <c r="F318" s="70"/>
      <c r="G318" s="71">
        <f t="shared" si="7"/>
        <v>0</v>
      </c>
      <c r="H318" s="70"/>
      <c r="I318" s="71">
        <f t="shared" si="8"/>
        <v>0</v>
      </c>
      <c r="J318" s="70"/>
      <c r="K318" s="71">
        <f t="shared" si="9"/>
        <v>0</v>
      </c>
      <c r="L318" s="71">
        <v>21</v>
      </c>
      <c r="M318" s="71">
        <f t="shared" si="10"/>
        <v>0</v>
      </c>
      <c r="N318" s="72">
        <v>0.00179</v>
      </c>
      <c r="O318" s="72">
        <f t="shared" si="11"/>
        <v>0.00895</v>
      </c>
      <c r="P318" s="73">
        <v>0</v>
      </c>
      <c r="Q318" s="73">
        <f t="shared" si="12"/>
        <v>0</v>
      </c>
      <c r="R318" s="73"/>
      <c r="S318" s="73"/>
      <c r="T318" s="74">
        <v>0</v>
      </c>
      <c r="U318" s="73">
        <f t="shared" si="13"/>
        <v>0</v>
      </c>
      <c r="V318" s="75"/>
      <c r="W318" s="75"/>
      <c r="X318" s="75"/>
      <c r="Y318" s="75"/>
      <c r="Z318" s="75"/>
      <c r="AA318" s="75"/>
      <c r="AB318" s="75"/>
      <c r="AC318" s="75"/>
      <c r="AD318" s="75"/>
      <c r="AE318" s="75" t="s">
        <v>93</v>
      </c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</row>
    <row r="319" spans="1:60" ht="12.75" outlineLevel="1">
      <c r="A319" s="65">
        <v>89</v>
      </c>
      <c r="B319" s="66" t="s">
        <v>265</v>
      </c>
      <c r="C319" s="67" t="s">
        <v>266</v>
      </c>
      <c r="D319" s="68" t="s">
        <v>88</v>
      </c>
      <c r="E319" s="69">
        <v>1</v>
      </c>
      <c r="F319" s="70"/>
      <c r="G319" s="71">
        <f t="shared" si="7"/>
        <v>0</v>
      </c>
      <c r="H319" s="70"/>
      <c r="I319" s="71">
        <f t="shared" si="8"/>
        <v>0</v>
      </c>
      <c r="J319" s="70"/>
      <c r="K319" s="71">
        <f t="shared" si="9"/>
        <v>0</v>
      </c>
      <c r="L319" s="71">
        <v>21</v>
      </c>
      <c r="M319" s="71">
        <f t="shared" si="10"/>
        <v>0</v>
      </c>
      <c r="N319" s="72">
        <v>0.00279</v>
      </c>
      <c r="O319" s="72">
        <f t="shared" si="11"/>
        <v>0.00279</v>
      </c>
      <c r="P319" s="73">
        <v>0</v>
      </c>
      <c r="Q319" s="73">
        <f t="shared" si="12"/>
        <v>0</v>
      </c>
      <c r="R319" s="73"/>
      <c r="S319" s="73"/>
      <c r="T319" s="74">
        <v>0</v>
      </c>
      <c r="U319" s="73">
        <f t="shared" si="13"/>
        <v>0</v>
      </c>
      <c r="V319" s="75"/>
      <c r="W319" s="75"/>
      <c r="X319" s="75"/>
      <c r="Y319" s="75"/>
      <c r="Z319" s="75"/>
      <c r="AA319" s="75"/>
      <c r="AB319" s="75"/>
      <c r="AC319" s="75"/>
      <c r="AD319" s="75"/>
      <c r="AE319" s="75" t="s">
        <v>93</v>
      </c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</row>
    <row r="320" spans="1:60" ht="12.75" outlineLevel="1">
      <c r="A320" s="65">
        <v>90</v>
      </c>
      <c r="B320" s="66" t="s">
        <v>267</v>
      </c>
      <c r="C320" s="67" t="s">
        <v>268</v>
      </c>
      <c r="D320" s="68" t="s">
        <v>88</v>
      </c>
      <c r="E320" s="69">
        <v>11</v>
      </c>
      <c r="F320" s="70"/>
      <c r="G320" s="71">
        <f t="shared" si="7"/>
        <v>0</v>
      </c>
      <c r="H320" s="70"/>
      <c r="I320" s="71">
        <f t="shared" si="8"/>
        <v>0</v>
      </c>
      <c r="J320" s="70"/>
      <c r="K320" s="71">
        <f t="shared" si="9"/>
        <v>0</v>
      </c>
      <c r="L320" s="71">
        <v>21</v>
      </c>
      <c r="M320" s="71">
        <f t="shared" si="10"/>
        <v>0</v>
      </c>
      <c r="N320" s="72">
        <v>0.00023</v>
      </c>
      <c r="O320" s="72">
        <f t="shared" si="11"/>
        <v>0.00253</v>
      </c>
      <c r="P320" s="73">
        <v>0</v>
      </c>
      <c r="Q320" s="73">
        <f t="shared" si="12"/>
        <v>0</v>
      </c>
      <c r="R320" s="73"/>
      <c r="S320" s="73"/>
      <c r="T320" s="74">
        <v>1.182</v>
      </c>
      <c r="U320" s="73">
        <f t="shared" si="13"/>
        <v>13</v>
      </c>
      <c r="V320" s="75"/>
      <c r="W320" s="75"/>
      <c r="X320" s="75"/>
      <c r="Y320" s="75"/>
      <c r="Z320" s="75"/>
      <c r="AA320" s="75"/>
      <c r="AB320" s="75"/>
      <c r="AC320" s="75"/>
      <c r="AD320" s="75"/>
      <c r="AE320" s="75" t="s">
        <v>1246</v>
      </c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</row>
    <row r="321" spans="1:60" ht="12.75" outlineLevel="1">
      <c r="A321" s="65"/>
      <c r="B321" s="66"/>
      <c r="C321" s="76" t="s">
        <v>269</v>
      </c>
      <c r="D321" s="77"/>
      <c r="E321" s="78">
        <v>5</v>
      </c>
      <c r="F321" s="71"/>
      <c r="G321" s="71"/>
      <c r="H321" s="71"/>
      <c r="I321" s="71"/>
      <c r="J321" s="71"/>
      <c r="K321" s="71"/>
      <c r="L321" s="71"/>
      <c r="M321" s="71"/>
      <c r="N321" s="72"/>
      <c r="O321" s="72"/>
      <c r="P321" s="73"/>
      <c r="Q321" s="73"/>
      <c r="R321" s="73"/>
      <c r="S321" s="73"/>
      <c r="T321" s="74"/>
      <c r="U321" s="73"/>
      <c r="V321" s="75"/>
      <c r="W321" s="75"/>
      <c r="X321" s="75"/>
      <c r="Y321" s="75"/>
      <c r="Z321" s="75"/>
      <c r="AA321" s="75"/>
      <c r="AB321" s="75"/>
      <c r="AC321" s="75"/>
      <c r="AD321" s="75"/>
      <c r="AE321" s="75" t="s">
        <v>1069</v>
      </c>
      <c r="AF321" s="75">
        <v>0</v>
      </c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</row>
    <row r="322" spans="1:60" ht="12.75" outlineLevel="1">
      <c r="A322" s="65"/>
      <c r="B322" s="66"/>
      <c r="C322" s="76" t="s">
        <v>270</v>
      </c>
      <c r="D322" s="77"/>
      <c r="E322" s="78">
        <v>6</v>
      </c>
      <c r="F322" s="71"/>
      <c r="G322" s="71"/>
      <c r="H322" s="71"/>
      <c r="I322" s="71"/>
      <c r="J322" s="71"/>
      <c r="K322" s="71"/>
      <c r="L322" s="71"/>
      <c r="M322" s="71"/>
      <c r="N322" s="72"/>
      <c r="O322" s="72"/>
      <c r="P322" s="73"/>
      <c r="Q322" s="73"/>
      <c r="R322" s="73"/>
      <c r="S322" s="73"/>
      <c r="T322" s="74"/>
      <c r="U322" s="73"/>
      <c r="V322" s="75"/>
      <c r="W322" s="75"/>
      <c r="X322" s="75"/>
      <c r="Y322" s="75"/>
      <c r="Z322" s="75"/>
      <c r="AA322" s="75"/>
      <c r="AB322" s="75"/>
      <c r="AC322" s="75"/>
      <c r="AD322" s="75"/>
      <c r="AE322" s="75" t="s">
        <v>1069</v>
      </c>
      <c r="AF322" s="75">
        <v>0</v>
      </c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</row>
    <row r="323" spans="1:60" ht="12.75" outlineLevel="1">
      <c r="A323" s="65">
        <v>91</v>
      </c>
      <c r="B323" s="66" t="s">
        <v>271</v>
      </c>
      <c r="C323" s="67" t="s">
        <v>272</v>
      </c>
      <c r="D323" s="68" t="s">
        <v>88</v>
      </c>
      <c r="E323" s="69">
        <v>11</v>
      </c>
      <c r="F323" s="70"/>
      <c r="G323" s="71">
        <f>ROUND(E323*F323,2)</f>
        <v>0</v>
      </c>
      <c r="H323" s="70"/>
      <c r="I323" s="71">
        <f>ROUND(E323*H323,2)</f>
        <v>0</v>
      </c>
      <c r="J323" s="70"/>
      <c r="K323" s="71">
        <f>ROUND(E323*J323,2)</f>
        <v>0</v>
      </c>
      <c r="L323" s="71">
        <v>21</v>
      </c>
      <c r="M323" s="71">
        <f>G323*(1+L323/100)</f>
        <v>0</v>
      </c>
      <c r="N323" s="72">
        <v>0.0055</v>
      </c>
      <c r="O323" s="72">
        <f>ROUND(E323*N323,5)</f>
        <v>0.0605</v>
      </c>
      <c r="P323" s="73">
        <v>0</v>
      </c>
      <c r="Q323" s="73">
        <f>ROUND(E323*P323,5)</f>
        <v>0</v>
      </c>
      <c r="R323" s="73"/>
      <c r="S323" s="73"/>
      <c r="T323" s="74">
        <v>0</v>
      </c>
      <c r="U323" s="73">
        <f>ROUND(E323*T323,2)</f>
        <v>0</v>
      </c>
      <c r="V323" s="75"/>
      <c r="W323" s="75"/>
      <c r="X323" s="75"/>
      <c r="Y323" s="75"/>
      <c r="Z323" s="75"/>
      <c r="AA323" s="75"/>
      <c r="AB323" s="75"/>
      <c r="AC323" s="75"/>
      <c r="AD323" s="75"/>
      <c r="AE323" s="75" t="s">
        <v>93</v>
      </c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</row>
    <row r="324" spans="1:60" ht="12.75" outlineLevel="1">
      <c r="A324" s="65"/>
      <c r="B324" s="66"/>
      <c r="C324" s="76" t="s">
        <v>269</v>
      </c>
      <c r="D324" s="77"/>
      <c r="E324" s="78">
        <v>5</v>
      </c>
      <c r="F324" s="71"/>
      <c r="G324" s="71"/>
      <c r="H324" s="71"/>
      <c r="I324" s="71"/>
      <c r="J324" s="71"/>
      <c r="K324" s="71"/>
      <c r="L324" s="71"/>
      <c r="M324" s="71"/>
      <c r="N324" s="72"/>
      <c r="O324" s="72"/>
      <c r="P324" s="73"/>
      <c r="Q324" s="73"/>
      <c r="R324" s="73"/>
      <c r="S324" s="73"/>
      <c r="T324" s="74"/>
      <c r="U324" s="73"/>
      <c r="V324" s="75"/>
      <c r="W324" s="75"/>
      <c r="X324" s="75"/>
      <c r="Y324" s="75"/>
      <c r="Z324" s="75"/>
      <c r="AA324" s="75"/>
      <c r="AB324" s="75"/>
      <c r="AC324" s="75"/>
      <c r="AD324" s="75"/>
      <c r="AE324" s="75" t="s">
        <v>1069</v>
      </c>
      <c r="AF324" s="75">
        <v>0</v>
      </c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</row>
    <row r="325" spans="1:60" ht="12.75" outlineLevel="1">
      <c r="A325" s="65"/>
      <c r="B325" s="66"/>
      <c r="C325" s="76" t="s">
        <v>270</v>
      </c>
      <c r="D325" s="77"/>
      <c r="E325" s="78">
        <v>6</v>
      </c>
      <c r="F325" s="71"/>
      <c r="G325" s="71"/>
      <c r="H325" s="71"/>
      <c r="I325" s="71"/>
      <c r="J325" s="71"/>
      <c r="K325" s="71"/>
      <c r="L325" s="71"/>
      <c r="M325" s="71"/>
      <c r="N325" s="72"/>
      <c r="O325" s="72"/>
      <c r="P325" s="73"/>
      <c r="Q325" s="73"/>
      <c r="R325" s="73"/>
      <c r="S325" s="73"/>
      <c r="T325" s="74"/>
      <c r="U325" s="73"/>
      <c r="V325" s="75"/>
      <c r="W325" s="75"/>
      <c r="X325" s="75"/>
      <c r="Y325" s="75"/>
      <c r="Z325" s="75"/>
      <c r="AA325" s="75"/>
      <c r="AB325" s="75"/>
      <c r="AC325" s="75"/>
      <c r="AD325" s="75"/>
      <c r="AE325" s="75" t="s">
        <v>1069</v>
      </c>
      <c r="AF325" s="75">
        <v>0</v>
      </c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</row>
    <row r="326" spans="1:60" ht="12.75" outlineLevel="1">
      <c r="A326" s="65">
        <v>92</v>
      </c>
      <c r="B326" s="66" t="s">
        <v>273</v>
      </c>
      <c r="C326" s="67" t="s">
        <v>274</v>
      </c>
      <c r="D326" s="68" t="s">
        <v>88</v>
      </c>
      <c r="E326" s="69">
        <v>11</v>
      </c>
      <c r="F326" s="70"/>
      <c r="G326" s="71">
        <f>ROUND(E326*F326,2)</f>
        <v>0</v>
      </c>
      <c r="H326" s="70"/>
      <c r="I326" s="71">
        <f>ROUND(E326*H326,2)</f>
        <v>0</v>
      </c>
      <c r="J326" s="70"/>
      <c r="K326" s="71">
        <f>ROUND(E326*J326,2)</f>
        <v>0</v>
      </c>
      <c r="L326" s="71">
        <v>21</v>
      </c>
      <c r="M326" s="71">
        <f>G326*(1+L326/100)</f>
        <v>0</v>
      </c>
      <c r="N326" s="72">
        <v>0.11178</v>
      </c>
      <c r="O326" s="72">
        <f>ROUND(E326*N326,5)</f>
        <v>1.22958</v>
      </c>
      <c r="P326" s="73">
        <v>0</v>
      </c>
      <c r="Q326" s="73">
        <f>ROUND(E326*P326,5)</f>
        <v>0</v>
      </c>
      <c r="R326" s="73"/>
      <c r="S326" s="73"/>
      <c r="T326" s="74">
        <v>0.863</v>
      </c>
      <c r="U326" s="73">
        <f>ROUND(E326*T326,2)</f>
        <v>9.49</v>
      </c>
      <c r="V326" s="75"/>
      <c r="W326" s="75"/>
      <c r="X326" s="75"/>
      <c r="Y326" s="75"/>
      <c r="Z326" s="75"/>
      <c r="AA326" s="75"/>
      <c r="AB326" s="75"/>
      <c r="AC326" s="75"/>
      <c r="AD326" s="75"/>
      <c r="AE326" s="75" t="s">
        <v>1246</v>
      </c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</row>
    <row r="327" spans="1:60" ht="12.75" outlineLevel="1">
      <c r="A327" s="65"/>
      <c r="B327" s="66"/>
      <c r="C327" s="76" t="s">
        <v>269</v>
      </c>
      <c r="D327" s="77"/>
      <c r="E327" s="78">
        <v>5</v>
      </c>
      <c r="F327" s="71"/>
      <c r="G327" s="71"/>
      <c r="H327" s="71"/>
      <c r="I327" s="71"/>
      <c r="J327" s="71"/>
      <c r="K327" s="71"/>
      <c r="L327" s="71"/>
      <c r="M327" s="71"/>
      <c r="N327" s="72"/>
      <c r="O327" s="72"/>
      <c r="P327" s="73"/>
      <c r="Q327" s="73"/>
      <c r="R327" s="73"/>
      <c r="S327" s="73"/>
      <c r="T327" s="74"/>
      <c r="U327" s="73"/>
      <c r="V327" s="75"/>
      <c r="W327" s="75"/>
      <c r="X327" s="75"/>
      <c r="Y327" s="75"/>
      <c r="Z327" s="75"/>
      <c r="AA327" s="75"/>
      <c r="AB327" s="75"/>
      <c r="AC327" s="75"/>
      <c r="AD327" s="75"/>
      <c r="AE327" s="75" t="s">
        <v>1069</v>
      </c>
      <c r="AF327" s="75">
        <v>0</v>
      </c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</row>
    <row r="328" spans="1:60" ht="12.75" outlineLevel="1">
      <c r="A328" s="65"/>
      <c r="B328" s="66"/>
      <c r="C328" s="76" t="s">
        <v>270</v>
      </c>
      <c r="D328" s="77"/>
      <c r="E328" s="78">
        <v>6</v>
      </c>
      <c r="F328" s="71"/>
      <c r="G328" s="71"/>
      <c r="H328" s="71"/>
      <c r="I328" s="71"/>
      <c r="J328" s="71"/>
      <c r="K328" s="71"/>
      <c r="L328" s="71"/>
      <c r="M328" s="71"/>
      <c r="N328" s="72"/>
      <c r="O328" s="72"/>
      <c r="P328" s="73"/>
      <c r="Q328" s="73"/>
      <c r="R328" s="73"/>
      <c r="S328" s="73"/>
      <c r="T328" s="74"/>
      <c r="U328" s="73"/>
      <c r="V328" s="75"/>
      <c r="W328" s="75"/>
      <c r="X328" s="75"/>
      <c r="Y328" s="75"/>
      <c r="Z328" s="75"/>
      <c r="AA328" s="75"/>
      <c r="AB328" s="75"/>
      <c r="AC328" s="75"/>
      <c r="AD328" s="75"/>
      <c r="AE328" s="75" t="s">
        <v>1069</v>
      </c>
      <c r="AF328" s="75">
        <v>0</v>
      </c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</row>
    <row r="329" spans="1:60" ht="12.75" outlineLevel="1">
      <c r="A329" s="65">
        <v>93</v>
      </c>
      <c r="B329" s="66" t="s">
        <v>275</v>
      </c>
      <c r="C329" s="67" t="s">
        <v>276</v>
      </c>
      <c r="D329" s="68" t="s">
        <v>88</v>
      </c>
      <c r="E329" s="69">
        <v>11</v>
      </c>
      <c r="F329" s="70"/>
      <c r="G329" s="71">
        <f>ROUND(E329*F329,2)</f>
        <v>0</v>
      </c>
      <c r="H329" s="70"/>
      <c r="I329" s="71">
        <f>ROUND(E329*H329,2)</f>
        <v>0</v>
      </c>
      <c r="J329" s="70"/>
      <c r="K329" s="71">
        <f>ROUND(E329*J329,2)</f>
        <v>0</v>
      </c>
      <c r="L329" s="71">
        <v>21</v>
      </c>
      <c r="M329" s="71">
        <f>G329*(1+L329/100)</f>
        <v>0</v>
      </c>
      <c r="N329" s="72">
        <v>0.016</v>
      </c>
      <c r="O329" s="72">
        <f>ROUND(E329*N329,5)</f>
        <v>0.176</v>
      </c>
      <c r="P329" s="73">
        <v>0</v>
      </c>
      <c r="Q329" s="73">
        <f>ROUND(E329*P329,5)</f>
        <v>0</v>
      </c>
      <c r="R329" s="73"/>
      <c r="S329" s="73"/>
      <c r="T329" s="74">
        <v>0</v>
      </c>
      <c r="U329" s="73">
        <f>ROUND(E329*T329,2)</f>
        <v>0</v>
      </c>
      <c r="V329" s="75"/>
      <c r="W329" s="75"/>
      <c r="X329" s="75"/>
      <c r="Y329" s="75"/>
      <c r="Z329" s="75"/>
      <c r="AA329" s="75"/>
      <c r="AB329" s="75"/>
      <c r="AC329" s="75"/>
      <c r="AD329" s="75"/>
      <c r="AE329" s="75" t="s">
        <v>93</v>
      </c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</row>
    <row r="330" spans="1:60" ht="12.75" outlineLevel="1">
      <c r="A330" s="65"/>
      <c r="B330" s="66"/>
      <c r="C330" s="76" t="s">
        <v>269</v>
      </c>
      <c r="D330" s="77"/>
      <c r="E330" s="78">
        <v>5</v>
      </c>
      <c r="F330" s="71"/>
      <c r="G330" s="71"/>
      <c r="H330" s="71"/>
      <c r="I330" s="71"/>
      <c r="J330" s="71"/>
      <c r="K330" s="71"/>
      <c r="L330" s="71"/>
      <c r="M330" s="71"/>
      <c r="N330" s="72"/>
      <c r="O330" s="72"/>
      <c r="P330" s="73"/>
      <c r="Q330" s="73"/>
      <c r="R330" s="73"/>
      <c r="S330" s="73"/>
      <c r="T330" s="74"/>
      <c r="U330" s="73"/>
      <c r="V330" s="75"/>
      <c r="W330" s="75"/>
      <c r="X330" s="75"/>
      <c r="Y330" s="75"/>
      <c r="Z330" s="75"/>
      <c r="AA330" s="75"/>
      <c r="AB330" s="75"/>
      <c r="AC330" s="75"/>
      <c r="AD330" s="75"/>
      <c r="AE330" s="75" t="s">
        <v>1069</v>
      </c>
      <c r="AF330" s="75">
        <v>0</v>
      </c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</row>
    <row r="331" spans="1:60" ht="12.75" outlineLevel="1">
      <c r="A331" s="65"/>
      <c r="B331" s="66"/>
      <c r="C331" s="76" t="s">
        <v>270</v>
      </c>
      <c r="D331" s="77"/>
      <c r="E331" s="78">
        <v>6</v>
      </c>
      <c r="F331" s="71"/>
      <c r="G331" s="71"/>
      <c r="H331" s="71"/>
      <c r="I331" s="71"/>
      <c r="J331" s="71"/>
      <c r="K331" s="71"/>
      <c r="L331" s="71"/>
      <c r="M331" s="71"/>
      <c r="N331" s="72"/>
      <c r="O331" s="72"/>
      <c r="P331" s="73"/>
      <c r="Q331" s="73"/>
      <c r="R331" s="73"/>
      <c r="S331" s="73"/>
      <c r="T331" s="74"/>
      <c r="U331" s="73"/>
      <c r="V331" s="75"/>
      <c r="W331" s="75"/>
      <c r="X331" s="75"/>
      <c r="Y331" s="75"/>
      <c r="Z331" s="75"/>
      <c r="AA331" s="75"/>
      <c r="AB331" s="75"/>
      <c r="AC331" s="75"/>
      <c r="AD331" s="75"/>
      <c r="AE331" s="75" t="s">
        <v>1069</v>
      </c>
      <c r="AF331" s="75">
        <v>0</v>
      </c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</row>
    <row r="332" spans="1:60" ht="12.75" outlineLevel="1">
      <c r="A332" s="65">
        <v>94</v>
      </c>
      <c r="B332" s="66" t="s">
        <v>277</v>
      </c>
      <c r="C332" s="67" t="s">
        <v>278</v>
      </c>
      <c r="D332" s="68" t="s">
        <v>88</v>
      </c>
      <c r="E332" s="69">
        <v>11</v>
      </c>
      <c r="F332" s="70"/>
      <c r="G332" s="71">
        <f>ROUND(E332*F332,2)</f>
        <v>0</v>
      </c>
      <c r="H332" s="70"/>
      <c r="I332" s="71">
        <f>ROUND(E332*H332,2)</f>
        <v>0</v>
      </c>
      <c r="J332" s="70"/>
      <c r="K332" s="71">
        <f>ROUND(E332*J332,2)</f>
        <v>0</v>
      </c>
      <c r="L332" s="71">
        <v>21</v>
      </c>
      <c r="M332" s="71">
        <f>G332*(1+L332/100)</f>
        <v>0</v>
      </c>
      <c r="N332" s="72">
        <v>0</v>
      </c>
      <c r="O332" s="72">
        <f>ROUND(E332*N332,5)</f>
        <v>0</v>
      </c>
      <c r="P332" s="73">
        <v>0</v>
      </c>
      <c r="Q332" s="73">
        <f>ROUND(E332*P332,5)</f>
        <v>0</v>
      </c>
      <c r="R332" s="73"/>
      <c r="S332" s="73"/>
      <c r="T332" s="74">
        <v>0</v>
      </c>
      <c r="U332" s="73">
        <f>ROUND(E332*T332,2)</f>
        <v>0</v>
      </c>
      <c r="V332" s="75"/>
      <c r="W332" s="75"/>
      <c r="X332" s="75"/>
      <c r="Y332" s="75"/>
      <c r="Z332" s="75"/>
      <c r="AA332" s="75"/>
      <c r="AB332" s="75"/>
      <c r="AC332" s="75"/>
      <c r="AD332" s="75"/>
      <c r="AE332" s="75" t="s">
        <v>93</v>
      </c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</row>
    <row r="333" spans="1:60" ht="12.75" outlineLevel="1">
      <c r="A333" s="65"/>
      <c r="B333" s="66"/>
      <c r="C333" s="76" t="s">
        <v>269</v>
      </c>
      <c r="D333" s="77"/>
      <c r="E333" s="78">
        <v>5</v>
      </c>
      <c r="F333" s="71"/>
      <c r="G333" s="71"/>
      <c r="H333" s="71"/>
      <c r="I333" s="71"/>
      <c r="J333" s="71"/>
      <c r="K333" s="71"/>
      <c r="L333" s="71"/>
      <c r="M333" s="71"/>
      <c r="N333" s="72"/>
      <c r="O333" s="72"/>
      <c r="P333" s="73"/>
      <c r="Q333" s="73"/>
      <c r="R333" s="73"/>
      <c r="S333" s="73"/>
      <c r="T333" s="74"/>
      <c r="U333" s="73"/>
      <c r="V333" s="75"/>
      <c r="W333" s="75"/>
      <c r="X333" s="75"/>
      <c r="Y333" s="75"/>
      <c r="Z333" s="75"/>
      <c r="AA333" s="75"/>
      <c r="AB333" s="75"/>
      <c r="AC333" s="75"/>
      <c r="AD333" s="75"/>
      <c r="AE333" s="75" t="s">
        <v>1069</v>
      </c>
      <c r="AF333" s="75">
        <v>0</v>
      </c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</row>
    <row r="334" spans="1:60" ht="12.75" outlineLevel="1">
      <c r="A334" s="65"/>
      <c r="B334" s="66"/>
      <c r="C334" s="76" t="s">
        <v>270</v>
      </c>
      <c r="D334" s="77"/>
      <c r="E334" s="78">
        <v>6</v>
      </c>
      <c r="F334" s="71"/>
      <c r="G334" s="71"/>
      <c r="H334" s="71"/>
      <c r="I334" s="71"/>
      <c r="J334" s="71"/>
      <c r="K334" s="71"/>
      <c r="L334" s="71"/>
      <c r="M334" s="71"/>
      <c r="N334" s="72"/>
      <c r="O334" s="72"/>
      <c r="P334" s="73"/>
      <c r="Q334" s="73"/>
      <c r="R334" s="73"/>
      <c r="S334" s="73"/>
      <c r="T334" s="74"/>
      <c r="U334" s="73"/>
      <c r="V334" s="75"/>
      <c r="W334" s="75"/>
      <c r="X334" s="75"/>
      <c r="Y334" s="75"/>
      <c r="Z334" s="75"/>
      <c r="AA334" s="75"/>
      <c r="AB334" s="75"/>
      <c r="AC334" s="75"/>
      <c r="AD334" s="75"/>
      <c r="AE334" s="75" t="s">
        <v>1069</v>
      </c>
      <c r="AF334" s="75">
        <v>0</v>
      </c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</row>
    <row r="335" spans="1:31" ht="12.75">
      <c r="A335" s="56" t="s">
        <v>1241</v>
      </c>
      <c r="B335" s="79" t="s">
        <v>279</v>
      </c>
      <c r="C335" s="80" t="s">
        <v>280</v>
      </c>
      <c r="D335" s="81"/>
      <c r="E335" s="82"/>
      <c r="F335" s="83"/>
      <c r="G335" s="83">
        <f>SUMIF(AE336:AE348,"&lt;&gt;NOR",G336:G348)</f>
        <v>0</v>
      </c>
      <c r="H335" s="83"/>
      <c r="I335" s="83">
        <f>SUM(I336:I348)</f>
        <v>0</v>
      </c>
      <c r="J335" s="83"/>
      <c r="K335" s="83">
        <f>SUM(K336:K348)</f>
        <v>0</v>
      </c>
      <c r="L335" s="83"/>
      <c r="M335" s="83">
        <f>SUM(M336:M348)</f>
        <v>0</v>
      </c>
      <c r="N335" s="84"/>
      <c r="O335" s="84">
        <f>SUM(O336:O348)</f>
        <v>0.00455</v>
      </c>
      <c r="P335" s="85"/>
      <c r="Q335" s="85">
        <f>SUM(Q336:Q348)</f>
        <v>0</v>
      </c>
      <c r="R335" s="85"/>
      <c r="S335" s="85"/>
      <c r="T335" s="86"/>
      <c r="U335" s="85">
        <f>SUM(U336:U348)</f>
        <v>122.08999999999999</v>
      </c>
      <c r="AE335" s="33" t="s">
        <v>1242</v>
      </c>
    </row>
    <row r="336" spans="1:60" ht="12.75" outlineLevel="1">
      <c r="A336" s="65">
        <v>95</v>
      </c>
      <c r="B336" s="66" t="s">
        <v>281</v>
      </c>
      <c r="C336" s="67" t="s">
        <v>282</v>
      </c>
      <c r="D336" s="68" t="s">
        <v>1245</v>
      </c>
      <c r="E336" s="69">
        <v>213</v>
      </c>
      <c r="F336" s="70"/>
      <c r="G336" s="71">
        <f>ROUND(E336*F336,2)</f>
        <v>0</v>
      </c>
      <c r="H336" s="70"/>
      <c r="I336" s="71">
        <f>ROUND(E336*H336,2)</f>
        <v>0</v>
      </c>
      <c r="J336" s="70"/>
      <c r="K336" s="71">
        <f>ROUND(E336*J336,2)</f>
        <v>0</v>
      </c>
      <c r="L336" s="71">
        <v>21</v>
      </c>
      <c r="M336" s="71">
        <f>G336*(1+L336/100)</f>
        <v>0</v>
      </c>
      <c r="N336" s="72">
        <v>0</v>
      </c>
      <c r="O336" s="72">
        <f>ROUND(E336*N336,5)</f>
        <v>0</v>
      </c>
      <c r="P336" s="73">
        <v>0</v>
      </c>
      <c r="Q336" s="73">
        <f>ROUND(E336*P336,5)</f>
        <v>0</v>
      </c>
      <c r="R336" s="73"/>
      <c r="S336" s="73"/>
      <c r="T336" s="74">
        <v>0.044</v>
      </c>
      <c r="U336" s="73">
        <f>ROUND(E336*T336,2)</f>
        <v>9.37</v>
      </c>
      <c r="V336" s="75"/>
      <c r="W336" s="75"/>
      <c r="X336" s="75"/>
      <c r="Y336" s="75"/>
      <c r="Z336" s="75"/>
      <c r="AA336" s="75"/>
      <c r="AB336" s="75"/>
      <c r="AC336" s="75"/>
      <c r="AD336" s="75"/>
      <c r="AE336" s="75" t="s">
        <v>1246</v>
      </c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</row>
    <row r="337" spans="1:60" ht="12.75" outlineLevel="1">
      <c r="A337" s="65">
        <v>96</v>
      </c>
      <c r="B337" s="66" t="s">
        <v>283</v>
      </c>
      <c r="C337" s="67" t="s">
        <v>284</v>
      </c>
      <c r="D337" s="68" t="s">
        <v>1245</v>
      </c>
      <c r="E337" s="69">
        <v>213</v>
      </c>
      <c r="F337" s="70"/>
      <c r="G337" s="71">
        <f>ROUND(E337*F337,2)</f>
        <v>0</v>
      </c>
      <c r="H337" s="70"/>
      <c r="I337" s="71">
        <f>ROUND(E337*H337,2)</f>
        <v>0</v>
      </c>
      <c r="J337" s="70"/>
      <c r="K337" s="71">
        <f>ROUND(E337*J337,2)</f>
        <v>0</v>
      </c>
      <c r="L337" s="71">
        <v>21</v>
      </c>
      <c r="M337" s="71">
        <f>G337*(1+L337/100)</f>
        <v>0</v>
      </c>
      <c r="N337" s="72">
        <v>1E-05</v>
      </c>
      <c r="O337" s="72">
        <f>ROUND(E337*N337,5)</f>
        <v>0.00213</v>
      </c>
      <c r="P337" s="73">
        <v>0</v>
      </c>
      <c r="Q337" s="73">
        <f>ROUND(E337*P337,5)</f>
        <v>0</v>
      </c>
      <c r="R337" s="73"/>
      <c r="S337" s="73"/>
      <c r="T337" s="74">
        <v>0.062</v>
      </c>
      <c r="U337" s="73">
        <f>ROUND(E337*T337,2)</f>
        <v>13.21</v>
      </c>
      <c r="V337" s="75"/>
      <c r="W337" s="75"/>
      <c r="X337" s="75"/>
      <c r="Y337" s="75"/>
      <c r="Z337" s="75"/>
      <c r="AA337" s="75"/>
      <c r="AB337" s="75"/>
      <c r="AC337" s="75"/>
      <c r="AD337" s="75"/>
      <c r="AE337" s="75" t="s">
        <v>1246</v>
      </c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</row>
    <row r="338" spans="1:60" ht="12.75" outlineLevel="1">
      <c r="A338" s="65">
        <v>97</v>
      </c>
      <c r="B338" s="66" t="s">
        <v>285</v>
      </c>
      <c r="C338" s="67" t="s">
        <v>286</v>
      </c>
      <c r="D338" s="68" t="s">
        <v>1245</v>
      </c>
      <c r="E338" s="69">
        <v>62</v>
      </c>
      <c r="F338" s="70"/>
      <c r="G338" s="71">
        <f>ROUND(E338*F338,2)</f>
        <v>0</v>
      </c>
      <c r="H338" s="70"/>
      <c r="I338" s="71">
        <f>ROUND(E338*H338,2)</f>
        <v>0</v>
      </c>
      <c r="J338" s="70"/>
      <c r="K338" s="71">
        <f>ROUND(E338*J338,2)</f>
        <v>0</v>
      </c>
      <c r="L338" s="71">
        <v>21</v>
      </c>
      <c r="M338" s="71">
        <f>G338*(1+L338/100)</f>
        <v>0</v>
      </c>
      <c r="N338" s="72">
        <v>0</v>
      </c>
      <c r="O338" s="72">
        <f>ROUND(E338*N338,5)</f>
        <v>0</v>
      </c>
      <c r="P338" s="73">
        <v>0</v>
      </c>
      <c r="Q338" s="73">
        <f>ROUND(E338*P338,5)</f>
        <v>0</v>
      </c>
      <c r="R338" s="73"/>
      <c r="S338" s="73"/>
      <c r="T338" s="74">
        <v>0.055</v>
      </c>
      <c r="U338" s="73">
        <f>ROUND(E338*T338,2)</f>
        <v>3.41</v>
      </c>
      <c r="V338" s="75"/>
      <c r="W338" s="75"/>
      <c r="X338" s="75"/>
      <c r="Y338" s="75"/>
      <c r="Z338" s="75"/>
      <c r="AA338" s="75"/>
      <c r="AB338" s="75"/>
      <c r="AC338" s="75"/>
      <c r="AD338" s="75"/>
      <c r="AE338" s="75" t="s">
        <v>1246</v>
      </c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</row>
    <row r="339" spans="1:60" ht="12.75" outlineLevel="1">
      <c r="A339" s="65">
        <v>98</v>
      </c>
      <c r="B339" s="66" t="s">
        <v>287</v>
      </c>
      <c r="C339" s="67" t="s">
        <v>288</v>
      </c>
      <c r="D339" s="68" t="s">
        <v>1245</v>
      </c>
      <c r="E339" s="69">
        <v>62</v>
      </c>
      <c r="F339" s="70"/>
      <c r="G339" s="71">
        <f>ROUND(E339*F339,2)</f>
        <v>0</v>
      </c>
      <c r="H339" s="70"/>
      <c r="I339" s="71">
        <f>ROUND(E339*H339,2)</f>
        <v>0</v>
      </c>
      <c r="J339" s="70"/>
      <c r="K339" s="71">
        <f>ROUND(E339*J339,2)</f>
        <v>0</v>
      </c>
      <c r="L339" s="71">
        <v>21</v>
      </c>
      <c r="M339" s="71">
        <f>G339*(1+L339/100)</f>
        <v>0</v>
      </c>
      <c r="N339" s="72">
        <v>1E-05</v>
      </c>
      <c r="O339" s="72">
        <f>ROUND(E339*N339,5)</f>
        <v>0.00062</v>
      </c>
      <c r="P339" s="73">
        <v>0</v>
      </c>
      <c r="Q339" s="73">
        <f>ROUND(E339*P339,5)</f>
        <v>0</v>
      </c>
      <c r="R339" s="73"/>
      <c r="S339" s="73"/>
      <c r="T339" s="74">
        <v>0.093</v>
      </c>
      <c r="U339" s="73">
        <f>ROUND(E339*T339,2)</f>
        <v>5.77</v>
      </c>
      <c r="V339" s="75"/>
      <c r="W339" s="75"/>
      <c r="X339" s="75"/>
      <c r="Y339" s="75"/>
      <c r="Z339" s="75"/>
      <c r="AA339" s="75"/>
      <c r="AB339" s="75"/>
      <c r="AC339" s="75"/>
      <c r="AD339" s="75"/>
      <c r="AE339" s="75" t="s">
        <v>1246</v>
      </c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</row>
    <row r="340" spans="1:60" ht="12.75" outlineLevel="1">
      <c r="A340" s="65">
        <v>99</v>
      </c>
      <c r="B340" s="66" t="s">
        <v>289</v>
      </c>
      <c r="C340" s="67" t="s">
        <v>290</v>
      </c>
      <c r="D340" s="68" t="s">
        <v>1245</v>
      </c>
      <c r="E340" s="69">
        <v>328.7</v>
      </c>
      <c r="F340" s="70"/>
      <c r="G340" s="71">
        <f>ROUND(E340*F340,2)</f>
        <v>0</v>
      </c>
      <c r="H340" s="70"/>
      <c r="I340" s="71">
        <f>ROUND(E340*H340,2)</f>
        <v>0</v>
      </c>
      <c r="J340" s="70"/>
      <c r="K340" s="71">
        <f>ROUND(E340*J340,2)</f>
        <v>0</v>
      </c>
      <c r="L340" s="71">
        <v>21</v>
      </c>
      <c r="M340" s="71">
        <f>G340*(1+L340/100)</f>
        <v>0</v>
      </c>
      <c r="N340" s="72">
        <v>0</v>
      </c>
      <c r="O340" s="72">
        <f>ROUND(E340*N340,5)</f>
        <v>0</v>
      </c>
      <c r="P340" s="73">
        <v>0</v>
      </c>
      <c r="Q340" s="73">
        <f>ROUND(E340*P340,5)</f>
        <v>0</v>
      </c>
      <c r="R340" s="73"/>
      <c r="S340" s="73"/>
      <c r="T340" s="74">
        <v>0.026</v>
      </c>
      <c r="U340" s="73">
        <f>ROUND(E340*T340,2)</f>
        <v>8.55</v>
      </c>
      <c r="V340" s="75"/>
      <c r="W340" s="75"/>
      <c r="X340" s="75"/>
      <c r="Y340" s="75"/>
      <c r="Z340" s="75"/>
      <c r="AA340" s="75"/>
      <c r="AB340" s="75"/>
      <c r="AC340" s="75"/>
      <c r="AD340" s="75"/>
      <c r="AE340" s="75" t="s">
        <v>1246</v>
      </c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</row>
    <row r="341" spans="1:60" ht="12.75" outlineLevel="1">
      <c r="A341" s="65"/>
      <c r="B341" s="66"/>
      <c r="C341" s="76" t="s">
        <v>291</v>
      </c>
      <c r="D341" s="77"/>
      <c r="E341" s="78">
        <v>53.7</v>
      </c>
      <c r="F341" s="71"/>
      <c r="G341" s="71"/>
      <c r="H341" s="71"/>
      <c r="I341" s="71"/>
      <c r="J341" s="71"/>
      <c r="K341" s="71"/>
      <c r="L341" s="71"/>
      <c r="M341" s="71"/>
      <c r="N341" s="72"/>
      <c r="O341" s="72"/>
      <c r="P341" s="73"/>
      <c r="Q341" s="73"/>
      <c r="R341" s="73"/>
      <c r="S341" s="73"/>
      <c r="T341" s="74"/>
      <c r="U341" s="73"/>
      <c r="V341" s="75"/>
      <c r="W341" s="75"/>
      <c r="X341" s="75"/>
      <c r="Y341" s="75"/>
      <c r="Z341" s="75"/>
      <c r="AA341" s="75"/>
      <c r="AB341" s="75"/>
      <c r="AC341" s="75"/>
      <c r="AD341" s="75"/>
      <c r="AE341" s="75" t="s">
        <v>1069</v>
      </c>
      <c r="AF341" s="75">
        <v>0</v>
      </c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</row>
    <row r="342" spans="1:60" ht="12.75" outlineLevel="1">
      <c r="A342" s="65"/>
      <c r="B342" s="66"/>
      <c r="C342" s="76" t="s">
        <v>292</v>
      </c>
      <c r="D342" s="77"/>
      <c r="E342" s="78">
        <v>275</v>
      </c>
      <c r="F342" s="71"/>
      <c r="G342" s="71"/>
      <c r="H342" s="71"/>
      <c r="I342" s="71"/>
      <c r="J342" s="71"/>
      <c r="K342" s="71"/>
      <c r="L342" s="71"/>
      <c r="M342" s="71"/>
      <c r="N342" s="72"/>
      <c r="O342" s="72"/>
      <c r="P342" s="73"/>
      <c r="Q342" s="73"/>
      <c r="R342" s="73"/>
      <c r="S342" s="73"/>
      <c r="T342" s="74"/>
      <c r="U342" s="73"/>
      <c r="V342" s="75"/>
      <c r="W342" s="75"/>
      <c r="X342" s="75"/>
      <c r="Y342" s="75"/>
      <c r="Z342" s="75"/>
      <c r="AA342" s="75"/>
      <c r="AB342" s="75"/>
      <c r="AC342" s="75"/>
      <c r="AD342" s="75"/>
      <c r="AE342" s="75" t="s">
        <v>1069</v>
      </c>
      <c r="AF342" s="75">
        <v>0</v>
      </c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</row>
    <row r="343" spans="1:60" ht="12.75" outlineLevel="1">
      <c r="A343" s="65">
        <v>100</v>
      </c>
      <c r="B343" s="66" t="s">
        <v>293</v>
      </c>
      <c r="C343" s="67" t="s">
        <v>294</v>
      </c>
      <c r="D343" s="68" t="s">
        <v>1245</v>
      </c>
      <c r="E343" s="69">
        <v>340</v>
      </c>
      <c r="F343" s="70"/>
      <c r="G343" s="71">
        <f>ROUND(E343*F343,2)</f>
        <v>0</v>
      </c>
      <c r="H343" s="70"/>
      <c r="I343" s="71">
        <f>ROUND(E343*H343,2)</f>
        <v>0</v>
      </c>
      <c r="J343" s="70"/>
      <c r="K343" s="71">
        <f>ROUND(E343*J343,2)</f>
        <v>0</v>
      </c>
      <c r="L343" s="71">
        <v>21</v>
      </c>
      <c r="M343" s="71">
        <f>G343*(1+L343/100)</f>
        <v>0</v>
      </c>
      <c r="N343" s="72">
        <v>0</v>
      </c>
      <c r="O343" s="72">
        <f>ROUND(E343*N343,5)</f>
        <v>0</v>
      </c>
      <c r="P343" s="73">
        <v>0</v>
      </c>
      <c r="Q343" s="73">
        <f>ROUND(E343*P343,5)</f>
        <v>0</v>
      </c>
      <c r="R343" s="73"/>
      <c r="S343" s="73"/>
      <c r="T343" s="74">
        <v>0.026</v>
      </c>
      <c r="U343" s="73">
        <f>ROUND(E343*T343,2)</f>
        <v>8.84</v>
      </c>
      <c r="V343" s="75"/>
      <c r="W343" s="75"/>
      <c r="X343" s="75"/>
      <c r="Y343" s="75"/>
      <c r="Z343" s="75"/>
      <c r="AA343" s="75"/>
      <c r="AB343" s="75"/>
      <c r="AC343" s="75"/>
      <c r="AD343" s="75"/>
      <c r="AE343" s="75" t="s">
        <v>1246</v>
      </c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</row>
    <row r="344" spans="1:60" ht="12.75" outlineLevel="1">
      <c r="A344" s="65">
        <v>101</v>
      </c>
      <c r="B344" s="66" t="s">
        <v>295</v>
      </c>
      <c r="C344" s="67" t="s">
        <v>296</v>
      </c>
      <c r="D344" s="68" t="s">
        <v>1245</v>
      </c>
      <c r="E344" s="69">
        <v>13.6</v>
      </c>
      <c r="F344" s="70"/>
      <c r="G344" s="71">
        <f>ROUND(E344*F344,2)</f>
        <v>0</v>
      </c>
      <c r="H344" s="70"/>
      <c r="I344" s="71">
        <f>ROUND(E344*H344,2)</f>
        <v>0</v>
      </c>
      <c r="J344" s="70"/>
      <c r="K344" s="71">
        <f>ROUND(E344*J344,2)</f>
        <v>0</v>
      </c>
      <c r="L344" s="71">
        <v>21</v>
      </c>
      <c r="M344" s="71">
        <f>G344*(1+L344/100)</f>
        <v>0</v>
      </c>
      <c r="N344" s="72">
        <v>0</v>
      </c>
      <c r="O344" s="72">
        <f>ROUND(E344*N344,5)</f>
        <v>0</v>
      </c>
      <c r="P344" s="73">
        <v>0</v>
      </c>
      <c r="Q344" s="73">
        <f>ROUND(E344*P344,5)</f>
        <v>0</v>
      </c>
      <c r="R344" s="73"/>
      <c r="S344" s="73"/>
      <c r="T344" s="74">
        <v>0.059</v>
      </c>
      <c r="U344" s="73">
        <f>ROUND(E344*T344,2)</f>
        <v>0.8</v>
      </c>
      <c r="V344" s="75"/>
      <c r="W344" s="75"/>
      <c r="X344" s="75"/>
      <c r="Y344" s="75"/>
      <c r="Z344" s="75"/>
      <c r="AA344" s="75"/>
      <c r="AB344" s="75"/>
      <c r="AC344" s="75"/>
      <c r="AD344" s="75"/>
      <c r="AE344" s="75" t="s">
        <v>1246</v>
      </c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</row>
    <row r="345" spans="1:60" ht="12.75" outlineLevel="1">
      <c r="A345" s="65"/>
      <c r="B345" s="66"/>
      <c r="C345" s="76" t="s">
        <v>297</v>
      </c>
      <c r="D345" s="77"/>
      <c r="E345" s="78">
        <v>13.6</v>
      </c>
      <c r="F345" s="71"/>
      <c r="G345" s="71"/>
      <c r="H345" s="71"/>
      <c r="I345" s="71"/>
      <c r="J345" s="71"/>
      <c r="K345" s="71"/>
      <c r="L345" s="71"/>
      <c r="M345" s="71"/>
      <c r="N345" s="72"/>
      <c r="O345" s="72"/>
      <c r="P345" s="73"/>
      <c r="Q345" s="73"/>
      <c r="R345" s="73"/>
      <c r="S345" s="73"/>
      <c r="T345" s="74"/>
      <c r="U345" s="73"/>
      <c r="V345" s="75"/>
      <c r="W345" s="75"/>
      <c r="X345" s="75"/>
      <c r="Y345" s="75"/>
      <c r="Z345" s="75"/>
      <c r="AA345" s="75"/>
      <c r="AB345" s="75"/>
      <c r="AC345" s="75"/>
      <c r="AD345" s="75"/>
      <c r="AE345" s="75" t="s">
        <v>1069</v>
      </c>
      <c r="AF345" s="75">
        <v>0</v>
      </c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</row>
    <row r="346" spans="1:60" ht="12.75" outlineLevel="1">
      <c r="A346" s="65">
        <v>102</v>
      </c>
      <c r="B346" s="66" t="s">
        <v>298</v>
      </c>
      <c r="C346" s="67" t="s">
        <v>299</v>
      </c>
      <c r="D346" s="68" t="s">
        <v>300</v>
      </c>
      <c r="E346" s="69">
        <v>4</v>
      </c>
      <c r="F346" s="70"/>
      <c r="G346" s="71">
        <f>ROUND(E346*F346,2)</f>
        <v>0</v>
      </c>
      <c r="H346" s="70"/>
      <c r="I346" s="71">
        <f>ROUND(E346*H346,2)</f>
        <v>0</v>
      </c>
      <c r="J346" s="70"/>
      <c r="K346" s="71">
        <f>ROUND(E346*J346,2)</f>
        <v>0</v>
      </c>
      <c r="L346" s="71">
        <v>21</v>
      </c>
      <c r="M346" s="71">
        <f>G346*(1+L346/100)</f>
        <v>0</v>
      </c>
      <c r="N346" s="72">
        <v>0.00013</v>
      </c>
      <c r="O346" s="72">
        <f>ROUND(E346*N346,5)</f>
        <v>0.00052</v>
      </c>
      <c r="P346" s="73">
        <v>0</v>
      </c>
      <c r="Q346" s="73">
        <f>ROUND(E346*P346,5)</f>
        <v>0</v>
      </c>
      <c r="R346" s="73"/>
      <c r="S346" s="73"/>
      <c r="T346" s="74">
        <v>6.2</v>
      </c>
      <c r="U346" s="73">
        <f>ROUND(E346*T346,2)</f>
        <v>24.8</v>
      </c>
      <c r="V346" s="75"/>
      <c r="W346" s="75"/>
      <c r="X346" s="75"/>
      <c r="Y346" s="75"/>
      <c r="Z346" s="75"/>
      <c r="AA346" s="75"/>
      <c r="AB346" s="75"/>
      <c r="AC346" s="75"/>
      <c r="AD346" s="75"/>
      <c r="AE346" s="75" t="s">
        <v>1246</v>
      </c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</row>
    <row r="347" spans="1:60" ht="12.75" outlineLevel="1">
      <c r="A347" s="65">
        <v>103</v>
      </c>
      <c r="B347" s="66" t="s">
        <v>301</v>
      </c>
      <c r="C347" s="67" t="s">
        <v>302</v>
      </c>
      <c r="D347" s="68" t="s">
        <v>1245</v>
      </c>
      <c r="E347" s="69">
        <v>158</v>
      </c>
      <c r="F347" s="70"/>
      <c r="G347" s="71">
        <f>ROUND(E347*F347,2)</f>
        <v>0</v>
      </c>
      <c r="H347" s="70"/>
      <c r="I347" s="71">
        <f>ROUND(E347*H347,2)</f>
        <v>0</v>
      </c>
      <c r="J347" s="70"/>
      <c r="K347" s="71">
        <f>ROUND(E347*J347,2)</f>
        <v>0</v>
      </c>
      <c r="L347" s="71">
        <v>21</v>
      </c>
      <c r="M347" s="71">
        <f>G347*(1+L347/100)</f>
        <v>0</v>
      </c>
      <c r="N347" s="72">
        <v>0</v>
      </c>
      <c r="O347" s="72">
        <f>ROUND(E347*N347,5)</f>
        <v>0</v>
      </c>
      <c r="P347" s="73">
        <v>0</v>
      </c>
      <c r="Q347" s="73">
        <f>ROUND(E347*P347,5)</f>
        <v>0</v>
      </c>
      <c r="R347" s="73"/>
      <c r="S347" s="73"/>
      <c r="T347" s="74">
        <v>0.092</v>
      </c>
      <c r="U347" s="73">
        <f>ROUND(E347*T347,2)</f>
        <v>14.54</v>
      </c>
      <c r="V347" s="75"/>
      <c r="W347" s="75"/>
      <c r="X347" s="75"/>
      <c r="Y347" s="75"/>
      <c r="Z347" s="75"/>
      <c r="AA347" s="75"/>
      <c r="AB347" s="75"/>
      <c r="AC347" s="75"/>
      <c r="AD347" s="75"/>
      <c r="AE347" s="75" t="s">
        <v>1246</v>
      </c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</row>
    <row r="348" spans="1:60" ht="12.75" outlineLevel="1">
      <c r="A348" s="65">
        <v>104</v>
      </c>
      <c r="B348" s="66" t="s">
        <v>303</v>
      </c>
      <c r="C348" s="67" t="s">
        <v>304</v>
      </c>
      <c r="D348" s="68" t="s">
        <v>300</v>
      </c>
      <c r="E348" s="69">
        <v>4</v>
      </c>
      <c r="F348" s="70"/>
      <c r="G348" s="71">
        <f>ROUND(E348*F348,2)</f>
        <v>0</v>
      </c>
      <c r="H348" s="70"/>
      <c r="I348" s="71">
        <f>ROUND(E348*H348,2)</f>
        <v>0</v>
      </c>
      <c r="J348" s="70"/>
      <c r="K348" s="71">
        <f>ROUND(E348*J348,2)</f>
        <v>0</v>
      </c>
      <c r="L348" s="71">
        <v>21</v>
      </c>
      <c r="M348" s="71">
        <f>G348*(1+L348/100)</f>
        <v>0</v>
      </c>
      <c r="N348" s="72">
        <v>0.00032</v>
      </c>
      <c r="O348" s="72">
        <f>ROUND(E348*N348,5)</f>
        <v>0.00128</v>
      </c>
      <c r="P348" s="73">
        <v>0</v>
      </c>
      <c r="Q348" s="73">
        <f>ROUND(E348*P348,5)</f>
        <v>0</v>
      </c>
      <c r="R348" s="73"/>
      <c r="S348" s="73"/>
      <c r="T348" s="74">
        <v>8.2</v>
      </c>
      <c r="U348" s="73">
        <f>ROUND(E348*T348,2)</f>
        <v>32.8</v>
      </c>
      <c r="V348" s="75"/>
      <c r="W348" s="75"/>
      <c r="X348" s="75"/>
      <c r="Y348" s="75"/>
      <c r="Z348" s="75"/>
      <c r="AA348" s="75"/>
      <c r="AB348" s="75"/>
      <c r="AC348" s="75"/>
      <c r="AD348" s="75"/>
      <c r="AE348" s="75" t="s">
        <v>1246</v>
      </c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</row>
    <row r="349" spans="1:31" ht="12.75">
      <c r="A349" s="56" t="s">
        <v>1241</v>
      </c>
      <c r="B349" s="79" t="s">
        <v>305</v>
      </c>
      <c r="C349" s="80" t="s">
        <v>306</v>
      </c>
      <c r="D349" s="81"/>
      <c r="E349" s="82"/>
      <c r="F349" s="83"/>
      <c r="G349" s="83">
        <f>SUMIF(AE350:AE360,"&lt;&gt;NOR",G350:G360)</f>
        <v>0</v>
      </c>
      <c r="H349" s="83"/>
      <c r="I349" s="83">
        <f>SUM(I350:I360)</f>
        <v>0</v>
      </c>
      <c r="J349" s="83"/>
      <c r="K349" s="83">
        <f>SUM(K350:K360)</f>
        <v>0</v>
      </c>
      <c r="L349" s="83"/>
      <c r="M349" s="83">
        <f>SUM(M350:M360)</f>
        <v>0</v>
      </c>
      <c r="N349" s="84"/>
      <c r="O349" s="84">
        <f>SUM(O350:O360)</f>
        <v>12.86252</v>
      </c>
      <c r="P349" s="85"/>
      <c r="Q349" s="85">
        <f>SUM(Q350:Q360)</f>
        <v>0</v>
      </c>
      <c r="R349" s="85"/>
      <c r="S349" s="85"/>
      <c r="T349" s="86"/>
      <c r="U349" s="85">
        <f>SUM(U350:U360)</f>
        <v>21.62</v>
      </c>
      <c r="AE349" s="33" t="s">
        <v>1242</v>
      </c>
    </row>
    <row r="350" spans="1:60" ht="12.75" outlineLevel="1">
      <c r="A350" s="65">
        <v>105</v>
      </c>
      <c r="B350" s="66" t="s">
        <v>307</v>
      </c>
      <c r="C350" s="67" t="s">
        <v>308</v>
      </c>
      <c r="D350" s="68" t="s">
        <v>88</v>
      </c>
      <c r="E350" s="69">
        <v>1</v>
      </c>
      <c r="F350" s="70"/>
      <c r="G350" s="71">
        <f aca="true" t="shared" si="14" ref="G350:G360">ROUND(E350*F350,2)</f>
        <v>0</v>
      </c>
      <c r="H350" s="70"/>
      <c r="I350" s="71">
        <f aca="true" t="shared" si="15" ref="I350:I360">ROUND(E350*H350,2)</f>
        <v>0</v>
      </c>
      <c r="J350" s="70"/>
      <c r="K350" s="71">
        <f aca="true" t="shared" si="16" ref="K350:K360">ROUND(E350*J350,2)</f>
        <v>0</v>
      </c>
      <c r="L350" s="71">
        <v>21</v>
      </c>
      <c r="M350" s="71">
        <f aca="true" t="shared" si="17" ref="M350:M360">G350*(1+L350/100)</f>
        <v>0</v>
      </c>
      <c r="N350" s="72">
        <v>0</v>
      </c>
      <c r="O350" s="72">
        <f aca="true" t="shared" si="18" ref="O350:O360">ROUND(E350*N350,5)</f>
        <v>0</v>
      </c>
      <c r="P350" s="73">
        <v>0</v>
      </c>
      <c r="Q350" s="73">
        <f aca="true" t="shared" si="19" ref="Q350:Q360">ROUND(E350*P350,5)</f>
        <v>0</v>
      </c>
      <c r="R350" s="73"/>
      <c r="S350" s="73"/>
      <c r="T350" s="74">
        <v>0.79</v>
      </c>
      <c r="U350" s="73">
        <f aca="true" t="shared" si="20" ref="U350:U360">ROUND(E350*T350,2)</f>
        <v>0.79</v>
      </c>
      <c r="V350" s="75"/>
      <c r="W350" s="75"/>
      <c r="X350" s="75"/>
      <c r="Y350" s="75"/>
      <c r="Z350" s="75"/>
      <c r="AA350" s="75"/>
      <c r="AB350" s="75"/>
      <c r="AC350" s="75"/>
      <c r="AD350" s="75"/>
      <c r="AE350" s="75" t="s">
        <v>1246</v>
      </c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</row>
    <row r="351" spans="1:60" ht="12.75" outlineLevel="1">
      <c r="A351" s="65">
        <v>106</v>
      </c>
      <c r="B351" s="66" t="s">
        <v>309</v>
      </c>
      <c r="C351" s="67" t="s">
        <v>310</v>
      </c>
      <c r="D351" s="68" t="s">
        <v>88</v>
      </c>
      <c r="E351" s="69">
        <v>1</v>
      </c>
      <c r="F351" s="70"/>
      <c r="G351" s="71">
        <f t="shared" si="14"/>
        <v>0</v>
      </c>
      <c r="H351" s="70"/>
      <c r="I351" s="71">
        <f t="shared" si="15"/>
        <v>0</v>
      </c>
      <c r="J351" s="70"/>
      <c r="K351" s="71">
        <f t="shared" si="16"/>
        <v>0</v>
      </c>
      <c r="L351" s="71">
        <v>21</v>
      </c>
      <c r="M351" s="71">
        <f t="shared" si="17"/>
        <v>0</v>
      </c>
      <c r="N351" s="72">
        <v>0.483</v>
      </c>
      <c r="O351" s="72">
        <f t="shared" si="18"/>
        <v>0.483</v>
      </c>
      <c r="P351" s="73">
        <v>0</v>
      </c>
      <c r="Q351" s="73">
        <f t="shared" si="19"/>
        <v>0</v>
      </c>
      <c r="R351" s="73"/>
      <c r="S351" s="73"/>
      <c r="T351" s="74">
        <v>0</v>
      </c>
      <c r="U351" s="73">
        <f t="shared" si="20"/>
        <v>0</v>
      </c>
      <c r="V351" s="75"/>
      <c r="W351" s="75"/>
      <c r="X351" s="75"/>
      <c r="Y351" s="75"/>
      <c r="Z351" s="75"/>
      <c r="AA351" s="75"/>
      <c r="AB351" s="75"/>
      <c r="AC351" s="75"/>
      <c r="AD351" s="75"/>
      <c r="AE351" s="75" t="s">
        <v>93</v>
      </c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</row>
    <row r="352" spans="1:60" ht="12.75" outlineLevel="1">
      <c r="A352" s="65">
        <v>107</v>
      </c>
      <c r="B352" s="66" t="s">
        <v>311</v>
      </c>
      <c r="C352" s="67" t="s">
        <v>312</v>
      </c>
      <c r="D352" s="68" t="s">
        <v>88</v>
      </c>
      <c r="E352" s="69">
        <v>7</v>
      </c>
      <c r="F352" s="70"/>
      <c r="G352" s="71">
        <f t="shared" si="14"/>
        <v>0</v>
      </c>
      <c r="H352" s="70"/>
      <c r="I352" s="71">
        <f t="shared" si="15"/>
        <v>0</v>
      </c>
      <c r="J352" s="70"/>
      <c r="K352" s="71">
        <f t="shared" si="16"/>
        <v>0</v>
      </c>
      <c r="L352" s="71">
        <v>21</v>
      </c>
      <c r="M352" s="71">
        <f t="shared" si="17"/>
        <v>0</v>
      </c>
      <c r="N352" s="72">
        <v>0</v>
      </c>
      <c r="O352" s="72">
        <f t="shared" si="18"/>
        <v>0</v>
      </c>
      <c r="P352" s="73">
        <v>0</v>
      </c>
      <c r="Q352" s="73">
        <f t="shared" si="19"/>
        <v>0</v>
      </c>
      <c r="R352" s="73"/>
      <c r="S352" s="73"/>
      <c r="T352" s="74">
        <v>0.946</v>
      </c>
      <c r="U352" s="73">
        <f t="shared" si="20"/>
        <v>6.62</v>
      </c>
      <c r="V352" s="75"/>
      <c r="W352" s="75"/>
      <c r="X352" s="75"/>
      <c r="Y352" s="75"/>
      <c r="Z352" s="75"/>
      <c r="AA352" s="75"/>
      <c r="AB352" s="75"/>
      <c r="AC352" s="75"/>
      <c r="AD352" s="75"/>
      <c r="AE352" s="75" t="s">
        <v>1246</v>
      </c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</row>
    <row r="353" spans="1:60" ht="12.75" outlineLevel="1">
      <c r="A353" s="65">
        <v>108</v>
      </c>
      <c r="B353" s="66" t="s">
        <v>313</v>
      </c>
      <c r="C353" s="67" t="s">
        <v>314</v>
      </c>
      <c r="D353" s="68" t="s">
        <v>88</v>
      </c>
      <c r="E353" s="69">
        <v>3</v>
      </c>
      <c r="F353" s="70"/>
      <c r="G353" s="71">
        <f t="shared" si="14"/>
        <v>0</v>
      </c>
      <c r="H353" s="70"/>
      <c r="I353" s="71">
        <f t="shared" si="15"/>
        <v>0</v>
      </c>
      <c r="J353" s="70"/>
      <c r="K353" s="71">
        <f t="shared" si="16"/>
        <v>0</v>
      </c>
      <c r="L353" s="71">
        <v>21</v>
      </c>
      <c r="M353" s="71">
        <f t="shared" si="17"/>
        <v>0</v>
      </c>
      <c r="N353" s="72">
        <v>0.61</v>
      </c>
      <c r="O353" s="72">
        <f t="shared" si="18"/>
        <v>1.83</v>
      </c>
      <c r="P353" s="73">
        <v>0</v>
      </c>
      <c r="Q353" s="73">
        <f t="shared" si="19"/>
        <v>0</v>
      </c>
      <c r="R353" s="73"/>
      <c r="S353" s="73"/>
      <c r="T353" s="74">
        <v>0</v>
      </c>
      <c r="U353" s="73">
        <f t="shared" si="20"/>
        <v>0</v>
      </c>
      <c r="V353" s="75"/>
      <c r="W353" s="75"/>
      <c r="X353" s="75"/>
      <c r="Y353" s="75"/>
      <c r="Z353" s="75"/>
      <c r="AA353" s="75"/>
      <c r="AB353" s="75"/>
      <c r="AC353" s="75"/>
      <c r="AD353" s="75"/>
      <c r="AE353" s="75" t="s">
        <v>93</v>
      </c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</row>
    <row r="354" spans="1:60" ht="12.75" outlineLevel="1">
      <c r="A354" s="65">
        <v>109</v>
      </c>
      <c r="B354" s="66" t="s">
        <v>315</v>
      </c>
      <c r="C354" s="67" t="s">
        <v>316</v>
      </c>
      <c r="D354" s="68" t="s">
        <v>88</v>
      </c>
      <c r="E354" s="69">
        <v>2</v>
      </c>
      <c r="F354" s="70"/>
      <c r="G354" s="71">
        <f t="shared" si="14"/>
        <v>0</v>
      </c>
      <c r="H354" s="70"/>
      <c r="I354" s="71">
        <f t="shared" si="15"/>
        <v>0</v>
      </c>
      <c r="J354" s="70"/>
      <c r="K354" s="71">
        <f t="shared" si="16"/>
        <v>0</v>
      </c>
      <c r="L354" s="71">
        <v>21</v>
      </c>
      <c r="M354" s="71">
        <f t="shared" si="17"/>
        <v>0</v>
      </c>
      <c r="N354" s="72">
        <v>0.52</v>
      </c>
      <c r="O354" s="72">
        <f t="shared" si="18"/>
        <v>1.04</v>
      </c>
      <c r="P354" s="73">
        <v>0</v>
      </c>
      <c r="Q354" s="73">
        <f t="shared" si="19"/>
        <v>0</v>
      </c>
      <c r="R354" s="73"/>
      <c r="S354" s="73"/>
      <c r="T354" s="74">
        <v>0</v>
      </c>
      <c r="U354" s="73">
        <f t="shared" si="20"/>
        <v>0</v>
      </c>
      <c r="V354" s="75"/>
      <c r="W354" s="75"/>
      <c r="X354" s="75"/>
      <c r="Y354" s="75"/>
      <c r="Z354" s="75"/>
      <c r="AA354" s="75"/>
      <c r="AB354" s="75"/>
      <c r="AC354" s="75"/>
      <c r="AD354" s="75"/>
      <c r="AE354" s="75" t="s">
        <v>93</v>
      </c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</row>
    <row r="355" spans="1:60" ht="12.75" outlineLevel="1">
      <c r="A355" s="65">
        <v>110</v>
      </c>
      <c r="B355" s="66" t="s">
        <v>317</v>
      </c>
      <c r="C355" s="67" t="s">
        <v>318</v>
      </c>
      <c r="D355" s="68" t="s">
        <v>88</v>
      </c>
      <c r="E355" s="69">
        <v>2</v>
      </c>
      <c r="F355" s="70"/>
      <c r="G355" s="71">
        <f t="shared" si="14"/>
        <v>0</v>
      </c>
      <c r="H355" s="70"/>
      <c r="I355" s="71">
        <f t="shared" si="15"/>
        <v>0</v>
      </c>
      <c r="J355" s="70"/>
      <c r="K355" s="71">
        <f t="shared" si="16"/>
        <v>0</v>
      </c>
      <c r="L355" s="71">
        <v>21</v>
      </c>
      <c r="M355" s="71">
        <f t="shared" si="17"/>
        <v>0</v>
      </c>
      <c r="N355" s="72">
        <v>1.035</v>
      </c>
      <c r="O355" s="72">
        <f t="shared" si="18"/>
        <v>2.07</v>
      </c>
      <c r="P355" s="73">
        <v>0</v>
      </c>
      <c r="Q355" s="73">
        <f t="shared" si="19"/>
        <v>0</v>
      </c>
      <c r="R355" s="73"/>
      <c r="S355" s="73"/>
      <c r="T355" s="74">
        <v>0</v>
      </c>
      <c r="U355" s="73">
        <f t="shared" si="20"/>
        <v>0</v>
      </c>
      <c r="V355" s="75"/>
      <c r="W355" s="75"/>
      <c r="X355" s="75"/>
      <c r="Y355" s="75"/>
      <c r="Z355" s="75"/>
      <c r="AA355" s="75"/>
      <c r="AB355" s="75"/>
      <c r="AC355" s="75"/>
      <c r="AD355" s="75"/>
      <c r="AE355" s="75" t="s">
        <v>93</v>
      </c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</row>
    <row r="356" spans="1:60" ht="12.75" outlineLevel="1">
      <c r="A356" s="65">
        <v>111</v>
      </c>
      <c r="B356" s="66" t="s">
        <v>319</v>
      </c>
      <c r="C356" s="67" t="s">
        <v>320</v>
      </c>
      <c r="D356" s="68" t="s">
        <v>88</v>
      </c>
      <c r="E356" s="69">
        <v>4</v>
      </c>
      <c r="F356" s="70"/>
      <c r="G356" s="71">
        <f t="shared" si="14"/>
        <v>0</v>
      </c>
      <c r="H356" s="70"/>
      <c r="I356" s="71">
        <f t="shared" si="15"/>
        <v>0</v>
      </c>
      <c r="J356" s="70"/>
      <c r="K356" s="71">
        <f t="shared" si="16"/>
        <v>0</v>
      </c>
      <c r="L356" s="71">
        <v>21</v>
      </c>
      <c r="M356" s="71">
        <f t="shared" si="17"/>
        <v>0</v>
      </c>
      <c r="N356" s="72">
        <v>0</v>
      </c>
      <c r="O356" s="72">
        <f t="shared" si="18"/>
        <v>0</v>
      </c>
      <c r="P356" s="73">
        <v>0</v>
      </c>
      <c r="Q356" s="73">
        <f t="shared" si="19"/>
        <v>0</v>
      </c>
      <c r="R356" s="73"/>
      <c r="S356" s="73"/>
      <c r="T356" s="74">
        <v>3.252</v>
      </c>
      <c r="U356" s="73">
        <f t="shared" si="20"/>
        <v>13.01</v>
      </c>
      <c r="V356" s="75"/>
      <c r="W356" s="75"/>
      <c r="X356" s="75"/>
      <c r="Y356" s="75"/>
      <c r="Z356" s="75"/>
      <c r="AA356" s="75"/>
      <c r="AB356" s="75"/>
      <c r="AC356" s="75"/>
      <c r="AD356" s="75"/>
      <c r="AE356" s="75" t="s">
        <v>1246</v>
      </c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</row>
    <row r="357" spans="1:60" ht="12.75" outlineLevel="1">
      <c r="A357" s="65">
        <v>112</v>
      </c>
      <c r="B357" s="66" t="s">
        <v>321</v>
      </c>
      <c r="C357" s="67" t="s">
        <v>322</v>
      </c>
      <c r="D357" s="68" t="s">
        <v>88</v>
      </c>
      <c r="E357" s="69">
        <v>2</v>
      </c>
      <c r="F357" s="70"/>
      <c r="G357" s="71">
        <f t="shared" si="14"/>
        <v>0</v>
      </c>
      <c r="H357" s="70"/>
      <c r="I357" s="71">
        <f t="shared" si="15"/>
        <v>0</v>
      </c>
      <c r="J357" s="70"/>
      <c r="K357" s="71">
        <f t="shared" si="16"/>
        <v>0</v>
      </c>
      <c r="L357" s="71">
        <v>21</v>
      </c>
      <c r="M357" s="71">
        <f t="shared" si="17"/>
        <v>0</v>
      </c>
      <c r="N357" s="72">
        <v>1.6</v>
      </c>
      <c r="O357" s="72">
        <f t="shared" si="18"/>
        <v>3.2</v>
      </c>
      <c r="P357" s="73">
        <v>0</v>
      </c>
      <c r="Q357" s="73">
        <f t="shared" si="19"/>
        <v>0</v>
      </c>
      <c r="R357" s="73"/>
      <c r="S357" s="73"/>
      <c r="T357" s="74">
        <v>0</v>
      </c>
      <c r="U357" s="73">
        <f t="shared" si="20"/>
        <v>0</v>
      </c>
      <c r="V357" s="75"/>
      <c r="W357" s="75"/>
      <c r="X357" s="75"/>
      <c r="Y357" s="75"/>
      <c r="Z357" s="75"/>
      <c r="AA357" s="75"/>
      <c r="AB357" s="75"/>
      <c r="AC357" s="75"/>
      <c r="AD357" s="75"/>
      <c r="AE357" s="75" t="s">
        <v>93</v>
      </c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</row>
    <row r="358" spans="1:60" ht="12.75" outlineLevel="1">
      <c r="A358" s="65">
        <v>113</v>
      </c>
      <c r="B358" s="66" t="s">
        <v>323</v>
      </c>
      <c r="C358" s="67" t="s">
        <v>324</v>
      </c>
      <c r="D358" s="68" t="s">
        <v>88</v>
      </c>
      <c r="E358" s="69">
        <v>2</v>
      </c>
      <c r="F358" s="70"/>
      <c r="G358" s="71">
        <f t="shared" si="14"/>
        <v>0</v>
      </c>
      <c r="H358" s="70"/>
      <c r="I358" s="71">
        <f t="shared" si="15"/>
        <v>0</v>
      </c>
      <c r="J358" s="70"/>
      <c r="K358" s="71">
        <f t="shared" si="16"/>
        <v>0</v>
      </c>
      <c r="L358" s="71">
        <v>21</v>
      </c>
      <c r="M358" s="71">
        <f t="shared" si="17"/>
        <v>0</v>
      </c>
      <c r="N358" s="72">
        <v>2.1</v>
      </c>
      <c r="O358" s="72">
        <f t="shared" si="18"/>
        <v>4.2</v>
      </c>
      <c r="P358" s="73">
        <v>0</v>
      </c>
      <c r="Q358" s="73">
        <f t="shared" si="19"/>
        <v>0</v>
      </c>
      <c r="R358" s="73"/>
      <c r="S358" s="73"/>
      <c r="T358" s="74">
        <v>0</v>
      </c>
      <c r="U358" s="73">
        <f t="shared" si="20"/>
        <v>0</v>
      </c>
      <c r="V358" s="75"/>
      <c r="W358" s="75"/>
      <c r="X358" s="75"/>
      <c r="Y358" s="75"/>
      <c r="Z358" s="75"/>
      <c r="AA358" s="75"/>
      <c r="AB358" s="75"/>
      <c r="AC358" s="75"/>
      <c r="AD358" s="75"/>
      <c r="AE358" s="75" t="s">
        <v>93</v>
      </c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</row>
    <row r="359" spans="1:60" ht="12.75" outlineLevel="1">
      <c r="A359" s="65">
        <v>114</v>
      </c>
      <c r="B359" s="66" t="s">
        <v>325</v>
      </c>
      <c r="C359" s="67" t="s">
        <v>326</v>
      </c>
      <c r="D359" s="68" t="s">
        <v>88</v>
      </c>
      <c r="E359" s="69">
        <v>8</v>
      </c>
      <c r="F359" s="70"/>
      <c r="G359" s="71">
        <f t="shared" si="14"/>
        <v>0</v>
      </c>
      <c r="H359" s="70"/>
      <c r="I359" s="71">
        <f t="shared" si="15"/>
        <v>0</v>
      </c>
      <c r="J359" s="70"/>
      <c r="K359" s="71">
        <f t="shared" si="16"/>
        <v>0</v>
      </c>
      <c r="L359" s="71">
        <v>21</v>
      </c>
      <c r="M359" s="71">
        <f t="shared" si="17"/>
        <v>0</v>
      </c>
      <c r="N359" s="72">
        <v>0.002</v>
      </c>
      <c r="O359" s="72">
        <f t="shared" si="18"/>
        <v>0.016</v>
      </c>
      <c r="P359" s="73">
        <v>0</v>
      </c>
      <c r="Q359" s="73">
        <f t="shared" si="19"/>
        <v>0</v>
      </c>
      <c r="R359" s="73"/>
      <c r="S359" s="73"/>
      <c r="T359" s="74">
        <v>0</v>
      </c>
      <c r="U359" s="73">
        <f t="shared" si="20"/>
        <v>0</v>
      </c>
      <c r="V359" s="75"/>
      <c r="W359" s="75"/>
      <c r="X359" s="75"/>
      <c r="Y359" s="75"/>
      <c r="Z359" s="75"/>
      <c r="AA359" s="75"/>
      <c r="AB359" s="75"/>
      <c r="AC359" s="75"/>
      <c r="AD359" s="75"/>
      <c r="AE359" s="75" t="s">
        <v>93</v>
      </c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</row>
    <row r="360" spans="1:60" ht="22.5" outlineLevel="1">
      <c r="A360" s="65">
        <v>115</v>
      </c>
      <c r="B360" s="66" t="s">
        <v>327</v>
      </c>
      <c r="C360" s="67" t="s">
        <v>328</v>
      </c>
      <c r="D360" s="68" t="s">
        <v>88</v>
      </c>
      <c r="E360" s="69">
        <v>1</v>
      </c>
      <c r="F360" s="70"/>
      <c r="G360" s="71">
        <f t="shared" si="14"/>
        <v>0</v>
      </c>
      <c r="H360" s="70"/>
      <c r="I360" s="71">
        <f t="shared" si="15"/>
        <v>0</v>
      </c>
      <c r="J360" s="70"/>
      <c r="K360" s="71">
        <f t="shared" si="16"/>
        <v>0</v>
      </c>
      <c r="L360" s="71">
        <v>21</v>
      </c>
      <c r="M360" s="71">
        <f t="shared" si="17"/>
        <v>0</v>
      </c>
      <c r="N360" s="72">
        <v>0.02352</v>
      </c>
      <c r="O360" s="72">
        <f t="shared" si="18"/>
        <v>0.02352</v>
      </c>
      <c r="P360" s="73">
        <v>0</v>
      </c>
      <c r="Q360" s="73">
        <f t="shared" si="19"/>
        <v>0</v>
      </c>
      <c r="R360" s="73"/>
      <c r="S360" s="73"/>
      <c r="T360" s="74">
        <v>1.20497</v>
      </c>
      <c r="U360" s="73">
        <f t="shared" si="20"/>
        <v>1.2</v>
      </c>
      <c r="V360" s="75"/>
      <c r="W360" s="75"/>
      <c r="X360" s="75"/>
      <c r="Y360" s="75"/>
      <c r="Z360" s="75"/>
      <c r="AA360" s="75"/>
      <c r="AB360" s="75"/>
      <c r="AC360" s="75"/>
      <c r="AD360" s="75"/>
      <c r="AE360" s="75" t="s">
        <v>1246</v>
      </c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</row>
    <row r="361" spans="1:31" ht="12.75">
      <c r="A361" s="56" t="s">
        <v>1241</v>
      </c>
      <c r="B361" s="79" t="s">
        <v>1199</v>
      </c>
      <c r="C361" s="80" t="s">
        <v>329</v>
      </c>
      <c r="D361" s="81"/>
      <c r="E361" s="82"/>
      <c r="F361" s="83"/>
      <c r="G361" s="83">
        <f>SUMIF(AE362:AE362,"&lt;&gt;NOR",G362:G362)</f>
        <v>0</v>
      </c>
      <c r="H361" s="83"/>
      <c r="I361" s="83">
        <f>SUM(I362:I362)</f>
        <v>0</v>
      </c>
      <c r="J361" s="83"/>
      <c r="K361" s="83">
        <f>SUM(K362:K362)</f>
        <v>0</v>
      </c>
      <c r="L361" s="83"/>
      <c r="M361" s="83">
        <f>SUM(M362:M362)</f>
        <v>0</v>
      </c>
      <c r="N361" s="85"/>
      <c r="O361" s="85">
        <f>SUM(O362:O362)</f>
        <v>0</v>
      </c>
      <c r="P361" s="85"/>
      <c r="Q361" s="85">
        <f>SUM(Q362:Q362)</f>
        <v>0</v>
      </c>
      <c r="R361" s="85"/>
      <c r="S361" s="85"/>
      <c r="T361" s="86"/>
      <c r="U361" s="85">
        <f>SUM(U362:U362)</f>
        <v>147.74</v>
      </c>
      <c r="AE361" s="33" t="s">
        <v>1242</v>
      </c>
    </row>
    <row r="362" spans="1:60" ht="12.75" outlineLevel="1">
      <c r="A362" s="65">
        <v>116</v>
      </c>
      <c r="B362" s="66" t="s">
        <v>330</v>
      </c>
      <c r="C362" s="67" t="s">
        <v>331</v>
      </c>
      <c r="D362" s="68" t="s">
        <v>332</v>
      </c>
      <c r="E362" s="69">
        <v>1413.77</v>
      </c>
      <c r="F362" s="70"/>
      <c r="G362" s="71">
        <f>ROUND(E362*F362,2)</f>
        <v>0</v>
      </c>
      <c r="H362" s="70"/>
      <c r="I362" s="71">
        <f>ROUND(E362*H362,2)</f>
        <v>0</v>
      </c>
      <c r="J362" s="70"/>
      <c r="K362" s="71">
        <f>ROUND(E362*J362,2)</f>
        <v>0</v>
      </c>
      <c r="L362" s="71">
        <v>21</v>
      </c>
      <c r="M362" s="71">
        <f>G362*(1+L362/100)</f>
        <v>0</v>
      </c>
      <c r="N362" s="73">
        <v>0</v>
      </c>
      <c r="O362" s="73">
        <f>ROUND(E362*N362,5)</f>
        <v>0</v>
      </c>
      <c r="P362" s="73">
        <v>0</v>
      </c>
      <c r="Q362" s="73">
        <f>ROUND(E362*P362,5)</f>
        <v>0</v>
      </c>
      <c r="R362" s="73"/>
      <c r="S362" s="73"/>
      <c r="T362" s="74">
        <v>0.1045</v>
      </c>
      <c r="U362" s="73">
        <f>ROUND(E362*T362,2)</f>
        <v>147.74</v>
      </c>
      <c r="V362" s="75"/>
      <c r="W362" s="75"/>
      <c r="X362" s="75"/>
      <c r="Y362" s="75"/>
      <c r="Z362" s="75"/>
      <c r="AA362" s="75"/>
      <c r="AB362" s="75"/>
      <c r="AC362" s="75"/>
      <c r="AD362" s="75"/>
      <c r="AE362" s="75" t="s">
        <v>1246</v>
      </c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</row>
    <row r="363" spans="1:31" ht="12.75">
      <c r="A363" s="56" t="s">
        <v>1241</v>
      </c>
      <c r="B363" s="79" t="s">
        <v>333</v>
      </c>
      <c r="C363" s="80" t="s">
        <v>334</v>
      </c>
      <c r="D363" s="81"/>
      <c r="E363" s="82"/>
      <c r="F363" s="83"/>
      <c r="G363" s="83">
        <f>SUMIF(AE364:AE368,"&lt;&gt;NOR",G364:G368)</f>
        <v>0</v>
      </c>
      <c r="H363" s="83"/>
      <c r="I363" s="83">
        <f>SUM(I364:I368)</f>
        <v>0</v>
      </c>
      <c r="J363" s="83"/>
      <c r="K363" s="83">
        <f>SUM(K364:K368)</f>
        <v>0</v>
      </c>
      <c r="L363" s="83"/>
      <c r="M363" s="83">
        <f>SUM(M364:M368)</f>
        <v>0</v>
      </c>
      <c r="N363" s="85"/>
      <c r="O363" s="85">
        <f>SUM(O364:O368)</f>
        <v>0</v>
      </c>
      <c r="P363" s="85"/>
      <c r="Q363" s="85">
        <f>SUM(Q364:Q368)</f>
        <v>0</v>
      </c>
      <c r="R363" s="85"/>
      <c r="S363" s="85"/>
      <c r="T363" s="86"/>
      <c r="U363" s="85">
        <f>SUM(U364:U368)</f>
        <v>0</v>
      </c>
      <c r="AE363" s="33" t="s">
        <v>1242</v>
      </c>
    </row>
    <row r="364" spans="1:60" ht="12.75" outlineLevel="1">
      <c r="A364" s="65">
        <v>117</v>
      </c>
      <c r="B364" s="66" t="s">
        <v>335</v>
      </c>
      <c r="C364" s="67" t="s">
        <v>336</v>
      </c>
      <c r="D364" s="68" t="s">
        <v>337</v>
      </c>
      <c r="E364" s="69">
        <v>1</v>
      </c>
      <c r="F364" s="70"/>
      <c r="G364" s="71">
        <f>ROUND(E364*F364,2)</f>
        <v>0</v>
      </c>
      <c r="H364" s="70"/>
      <c r="I364" s="71">
        <f>ROUND(E364*H364,2)</f>
        <v>0</v>
      </c>
      <c r="J364" s="70"/>
      <c r="K364" s="71">
        <f>ROUND(E364*J364,2)</f>
        <v>0</v>
      </c>
      <c r="L364" s="71">
        <v>21</v>
      </c>
      <c r="M364" s="71">
        <f>G364*(1+L364/100)</f>
        <v>0</v>
      </c>
      <c r="N364" s="73">
        <v>0</v>
      </c>
      <c r="O364" s="73">
        <f>ROUND(E364*N364,5)</f>
        <v>0</v>
      </c>
      <c r="P364" s="73">
        <v>0</v>
      </c>
      <c r="Q364" s="73">
        <f>ROUND(E364*P364,5)</f>
        <v>0</v>
      </c>
      <c r="R364" s="73"/>
      <c r="S364" s="73"/>
      <c r="T364" s="74">
        <v>0</v>
      </c>
      <c r="U364" s="73">
        <f>ROUND(E364*T364,2)</f>
        <v>0</v>
      </c>
      <c r="V364" s="75"/>
      <c r="W364" s="75"/>
      <c r="X364" s="75"/>
      <c r="Y364" s="75"/>
      <c r="Z364" s="75"/>
      <c r="AA364" s="75"/>
      <c r="AB364" s="75"/>
      <c r="AC364" s="75"/>
      <c r="AD364" s="75"/>
      <c r="AE364" s="75" t="s">
        <v>1246</v>
      </c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</row>
    <row r="365" spans="1:60" ht="12.75" outlineLevel="1">
      <c r="A365" s="65">
        <v>118</v>
      </c>
      <c r="B365" s="66" t="s">
        <v>338</v>
      </c>
      <c r="C365" s="67" t="s">
        <v>339</v>
      </c>
      <c r="D365" s="68" t="s">
        <v>337</v>
      </c>
      <c r="E365" s="69">
        <v>1</v>
      </c>
      <c r="F365" s="70"/>
      <c r="G365" s="71">
        <f>ROUND(E365*F365,2)</f>
        <v>0</v>
      </c>
      <c r="H365" s="70"/>
      <c r="I365" s="71">
        <f>ROUND(E365*H365,2)</f>
        <v>0</v>
      </c>
      <c r="J365" s="70"/>
      <c r="K365" s="71">
        <f>ROUND(E365*J365,2)</f>
        <v>0</v>
      </c>
      <c r="L365" s="71">
        <v>21</v>
      </c>
      <c r="M365" s="71">
        <f>G365*(1+L365/100)</f>
        <v>0</v>
      </c>
      <c r="N365" s="73">
        <v>0</v>
      </c>
      <c r="O365" s="73">
        <f>ROUND(E365*N365,5)</f>
        <v>0</v>
      </c>
      <c r="P365" s="73">
        <v>0</v>
      </c>
      <c r="Q365" s="73">
        <f>ROUND(E365*P365,5)</f>
        <v>0</v>
      </c>
      <c r="R365" s="73"/>
      <c r="S365" s="73"/>
      <c r="T365" s="74">
        <v>0</v>
      </c>
      <c r="U365" s="73">
        <f>ROUND(E365*T365,2)</f>
        <v>0</v>
      </c>
      <c r="V365" s="75"/>
      <c r="W365" s="75"/>
      <c r="X365" s="75"/>
      <c r="Y365" s="75"/>
      <c r="Z365" s="75"/>
      <c r="AA365" s="75"/>
      <c r="AB365" s="75"/>
      <c r="AC365" s="75"/>
      <c r="AD365" s="75"/>
      <c r="AE365" s="75" t="s">
        <v>1246</v>
      </c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</row>
    <row r="366" spans="1:60" ht="12.75" outlineLevel="1">
      <c r="A366" s="65">
        <v>119</v>
      </c>
      <c r="B366" s="66" t="s">
        <v>340</v>
      </c>
      <c r="C366" s="67" t="s">
        <v>341</v>
      </c>
      <c r="D366" s="68" t="s">
        <v>337</v>
      </c>
      <c r="E366" s="69">
        <v>1</v>
      </c>
      <c r="F366" s="70"/>
      <c r="G366" s="71">
        <f>ROUND(E366*F366,2)</f>
        <v>0</v>
      </c>
      <c r="H366" s="70"/>
      <c r="I366" s="71">
        <f>ROUND(E366*H366,2)</f>
        <v>0</v>
      </c>
      <c r="J366" s="70"/>
      <c r="K366" s="71">
        <f>ROUND(E366*J366,2)</f>
        <v>0</v>
      </c>
      <c r="L366" s="71">
        <v>21</v>
      </c>
      <c r="M366" s="71">
        <f>G366*(1+L366/100)</f>
        <v>0</v>
      </c>
      <c r="N366" s="73">
        <v>0</v>
      </c>
      <c r="O366" s="73">
        <f>ROUND(E366*N366,5)</f>
        <v>0</v>
      </c>
      <c r="P366" s="73">
        <v>0</v>
      </c>
      <c r="Q366" s="73">
        <f>ROUND(E366*P366,5)</f>
        <v>0</v>
      </c>
      <c r="R366" s="73"/>
      <c r="S366" s="73"/>
      <c r="T366" s="74">
        <v>0</v>
      </c>
      <c r="U366" s="73">
        <f>ROUND(E366*T366,2)</f>
        <v>0</v>
      </c>
      <c r="V366" s="75"/>
      <c r="W366" s="75"/>
      <c r="X366" s="75"/>
      <c r="Y366" s="75"/>
      <c r="Z366" s="75"/>
      <c r="AA366" s="75"/>
      <c r="AB366" s="75"/>
      <c r="AC366" s="75"/>
      <c r="AD366" s="75"/>
      <c r="AE366" s="75" t="s">
        <v>1246</v>
      </c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</row>
    <row r="367" spans="1:60" ht="22.5" outlineLevel="1">
      <c r="A367" s="65">
        <v>120</v>
      </c>
      <c r="B367" s="66" t="s">
        <v>342</v>
      </c>
      <c r="C367" s="67" t="s">
        <v>343</v>
      </c>
      <c r="D367" s="68" t="s">
        <v>337</v>
      </c>
      <c r="E367" s="69">
        <v>1</v>
      </c>
      <c r="F367" s="70"/>
      <c r="G367" s="71">
        <f>ROUND(E367*F367,2)</f>
        <v>0</v>
      </c>
      <c r="H367" s="70"/>
      <c r="I367" s="71">
        <f>ROUND(E367*H367,2)</f>
        <v>0</v>
      </c>
      <c r="J367" s="70"/>
      <c r="K367" s="71">
        <f>ROUND(E367*J367,2)</f>
        <v>0</v>
      </c>
      <c r="L367" s="71">
        <v>21</v>
      </c>
      <c r="M367" s="71">
        <f>G367*(1+L367/100)</f>
        <v>0</v>
      </c>
      <c r="N367" s="73">
        <v>0</v>
      </c>
      <c r="O367" s="73">
        <f>ROUND(E367*N367,5)</f>
        <v>0</v>
      </c>
      <c r="P367" s="73">
        <v>0</v>
      </c>
      <c r="Q367" s="73">
        <f>ROUND(E367*P367,5)</f>
        <v>0</v>
      </c>
      <c r="R367" s="73"/>
      <c r="S367" s="73"/>
      <c r="T367" s="74">
        <v>0</v>
      </c>
      <c r="U367" s="73">
        <f>ROUND(E367*T367,2)</f>
        <v>0</v>
      </c>
      <c r="V367" s="75"/>
      <c r="W367" s="75"/>
      <c r="X367" s="75"/>
      <c r="Y367" s="75"/>
      <c r="Z367" s="75"/>
      <c r="AA367" s="75"/>
      <c r="AB367" s="75"/>
      <c r="AC367" s="75"/>
      <c r="AD367" s="75"/>
      <c r="AE367" s="75" t="s">
        <v>1246</v>
      </c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</row>
    <row r="368" spans="1:60" ht="12.75" outlineLevel="1">
      <c r="A368" s="65">
        <v>121</v>
      </c>
      <c r="B368" s="66" t="s">
        <v>344</v>
      </c>
      <c r="C368" s="67" t="s">
        <v>345</v>
      </c>
      <c r="D368" s="68" t="s">
        <v>337</v>
      </c>
      <c r="E368" s="69">
        <v>1</v>
      </c>
      <c r="F368" s="70"/>
      <c r="G368" s="71">
        <f>ROUND(E368*F368,2)</f>
        <v>0</v>
      </c>
      <c r="H368" s="70"/>
      <c r="I368" s="71">
        <f>ROUND(E368*H368,2)</f>
        <v>0</v>
      </c>
      <c r="J368" s="70"/>
      <c r="K368" s="71">
        <f>ROUND(E368*J368,2)</f>
        <v>0</v>
      </c>
      <c r="L368" s="71">
        <v>21</v>
      </c>
      <c r="M368" s="71">
        <f>G368*(1+L368/100)</f>
        <v>0</v>
      </c>
      <c r="N368" s="73">
        <v>0</v>
      </c>
      <c r="O368" s="73">
        <f>ROUND(E368*N368,5)</f>
        <v>0</v>
      </c>
      <c r="P368" s="73">
        <v>0</v>
      </c>
      <c r="Q368" s="73">
        <f>ROUND(E368*P368,5)</f>
        <v>0</v>
      </c>
      <c r="R368" s="73"/>
      <c r="S368" s="73"/>
      <c r="T368" s="74">
        <v>0</v>
      </c>
      <c r="U368" s="73">
        <f>ROUND(E368*T368,2)</f>
        <v>0</v>
      </c>
      <c r="V368" s="75"/>
      <c r="W368" s="75"/>
      <c r="X368" s="75"/>
      <c r="Y368" s="75"/>
      <c r="Z368" s="75"/>
      <c r="AA368" s="75"/>
      <c r="AB368" s="75"/>
      <c r="AC368" s="75"/>
      <c r="AD368" s="75"/>
      <c r="AE368" s="75" t="s">
        <v>1246</v>
      </c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</row>
    <row r="369" spans="1:31" ht="12.75">
      <c r="A369" s="56" t="s">
        <v>1241</v>
      </c>
      <c r="B369" s="79" t="s">
        <v>346</v>
      </c>
      <c r="C369" s="80" t="s">
        <v>1205</v>
      </c>
      <c r="D369" s="81"/>
      <c r="E369" s="82"/>
      <c r="F369" s="83"/>
      <c r="G369" s="83">
        <f>SUMIF(AE370:AE372,"&lt;&gt;NOR",G370:G372)</f>
        <v>0</v>
      </c>
      <c r="H369" s="83"/>
      <c r="I369" s="83">
        <f>SUM(I370:I372)</f>
        <v>0</v>
      </c>
      <c r="J369" s="83"/>
      <c r="K369" s="83">
        <f>SUM(K370:K372)</f>
        <v>0</v>
      </c>
      <c r="L369" s="83"/>
      <c r="M369" s="83">
        <f>SUM(M370:M372)</f>
        <v>0</v>
      </c>
      <c r="N369" s="85"/>
      <c r="O369" s="85">
        <f>SUM(O370:O372)</f>
        <v>0</v>
      </c>
      <c r="P369" s="85"/>
      <c r="Q369" s="85">
        <f>SUM(Q370:Q372)</f>
        <v>0</v>
      </c>
      <c r="R369" s="85"/>
      <c r="S369" s="85"/>
      <c r="T369" s="86"/>
      <c r="U369" s="85">
        <f>SUM(U370:U372)</f>
        <v>0</v>
      </c>
      <c r="AE369" s="33" t="s">
        <v>1242</v>
      </c>
    </row>
    <row r="370" spans="1:60" ht="12.75" outlineLevel="1">
      <c r="A370" s="65">
        <v>122</v>
      </c>
      <c r="B370" s="66" t="s">
        <v>347</v>
      </c>
      <c r="C370" s="67" t="s">
        <v>348</v>
      </c>
      <c r="D370" s="68" t="s">
        <v>337</v>
      </c>
      <c r="E370" s="69">
        <v>1</v>
      </c>
      <c r="F370" s="70"/>
      <c r="G370" s="71">
        <f>ROUND(E370*F370,2)</f>
        <v>0</v>
      </c>
      <c r="H370" s="70"/>
      <c r="I370" s="71">
        <f>ROUND(E370*H370,2)</f>
        <v>0</v>
      </c>
      <c r="J370" s="70"/>
      <c r="K370" s="71">
        <f>ROUND(E370*J370,2)</f>
        <v>0</v>
      </c>
      <c r="L370" s="71">
        <v>21</v>
      </c>
      <c r="M370" s="71">
        <f>G370*(1+L370/100)</f>
        <v>0</v>
      </c>
      <c r="N370" s="73">
        <v>0</v>
      </c>
      <c r="O370" s="73">
        <f>ROUND(E370*N370,5)</f>
        <v>0</v>
      </c>
      <c r="P370" s="73">
        <v>0</v>
      </c>
      <c r="Q370" s="73">
        <f>ROUND(E370*P370,5)</f>
        <v>0</v>
      </c>
      <c r="R370" s="73"/>
      <c r="S370" s="73"/>
      <c r="T370" s="74">
        <v>0</v>
      </c>
      <c r="U370" s="73">
        <f>ROUND(E370*T370,2)</f>
        <v>0</v>
      </c>
      <c r="V370" s="75"/>
      <c r="W370" s="75"/>
      <c r="X370" s="75"/>
      <c r="Y370" s="75"/>
      <c r="Z370" s="75"/>
      <c r="AA370" s="75"/>
      <c r="AB370" s="75"/>
      <c r="AC370" s="75"/>
      <c r="AD370" s="75"/>
      <c r="AE370" s="75" t="s">
        <v>1246</v>
      </c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</row>
    <row r="371" spans="1:60" ht="12.75" outlineLevel="1">
      <c r="A371" s="65">
        <v>123</v>
      </c>
      <c r="B371" s="66" t="s">
        <v>349</v>
      </c>
      <c r="C371" s="67" t="s">
        <v>350</v>
      </c>
      <c r="D371" s="68" t="s">
        <v>337</v>
      </c>
      <c r="E371" s="69">
        <v>1</v>
      </c>
      <c r="F371" s="70"/>
      <c r="G371" s="71">
        <f>ROUND(E371*F371,2)</f>
        <v>0</v>
      </c>
      <c r="H371" s="70"/>
      <c r="I371" s="71">
        <f>ROUND(E371*H371,2)</f>
        <v>0</v>
      </c>
      <c r="J371" s="70"/>
      <c r="K371" s="71">
        <f>ROUND(E371*J371,2)</f>
        <v>0</v>
      </c>
      <c r="L371" s="71">
        <v>21</v>
      </c>
      <c r="M371" s="71">
        <f>G371*(1+L371/100)</f>
        <v>0</v>
      </c>
      <c r="N371" s="73">
        <v>0</v>
      </c>
      <c r="O371" s="73">
        <f>ROUND(E371*N371,5)</f>
        <v>0</v>
      </c>
      <c r="P371" s="73">
        <v>0</v>
      </c>
      <c r="Q371" s="73">
        <f>ROUND(E371*P371,5)</f>
        <v>0</v>
      </c>
      <c r="R371" s="73"/>
      <c r="S371" s="73"/>
      <c r="T371" s="74">
        <v>0</v>
      </c>
      <c r="U371" s="73">
        <f>ROUND(E371*T371,2)</f>
        <v>0</v>
      </c>
      <c r="V371" s="75"/>
      <c r="W371" s="75"/>
      <c r="X371" s="75"/>
      <c r="Y371" s="75"/>
      <c r="Z371" s="75"/>
      <c r="AA371" s="75"/>
      <c r="AB371" s="75"/>
      <c r="AC371" s="75"/>
      <c r="AD371" s="75"/>
      <c r="AE371" s="75" t="s">
        <v>1246</v>
      </c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</row>
    <row r="372" spans="1:60" ht="12.75" outlineLevel="1">
      <c r="A372" s="87">
        <v>124</v>
      </c>
      <c r="B372" s="88" t="s">
        <v>351</v>
      </c>
      <c r="C372" s="89" t="s">
        <v>352</v>
      </c>
      <c r="D372" s="90" t="s">
        <v>337</v>
      </c>
      <c r="E372" s="91">
        <v>1</v>
      </c>
      <c r="F372" s="92"/>
      <c r="G372" s="93">
        <f>ROUND(E372*F372,2)</f>
        <v>0</v>
      </c>
      <c r="H372" s="92"/>
      <c r="I372" s="93">
        <f>ROUND(E372*H372,2)</f>
        <v>0</v>
      </c>
      <c r="J372" s="92"/>
      <c r="K372" s="93">
        <f>ROUND(E372*J372,2)</f>
        <v>0</v>
      </c>
      <c r="L372" s="93">
        <v>21</v>
      </c>
      <c r="M372" s="93">
        <f>G372*(1+L372/100)</f>
        <v>0</v>
      </c>
      <c r="N372" s="94">
        <v>0</v>
      </c>
      <c r="O372" s="94">
        <f>ROUND(E372*N372,5)</f>
        <v>0</v>
      </c>
      <c r="P372" s="94">
        <v>0</v>
      </c>
      <c r="Q372" s="94">
        <f>ROUND(E372*P372,5)</f>
        <v>0</v>
      </c>
      <c r="R372" s="94"/>
      <c r="S372" s="94"/>
      <c r="T372" s="95">
        <v>0</v>
      </c>
      <c r="U372" s="94">
        <f>ROUND(E372*T372,2)</f>
        <v>0</v>
      </c>
      <c r="V372" s="75"/>
      <c r="W372" s="75"/>
      <c r="X372" s="75"/>
      <c r="Y372" s="75"/>
      <c r="Z372" s="75"/>
      <c r="AA372" s="75"/>
      <c r="AB372" s="75"/>
      <c r="AC372" s="75"/>
      <c r="AD372" s="75"/>
      <c r="AE372" s="75" t="s">
        <v>1246</v>
      </c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</row>
    <row r="373" spans="1:30" ht="12.75">
      <c r="A373" s="96"/>
      <c r="B373" s="97" t="s">
        <v>1064</v>
      </c>
      <c r="C373" s="98" t="s">
        <v>1064</v>
      </c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AC373" s="33">
        <v>15</v>
      </c>
      <c r="AD373" s="33">
        <v>21</v>
      </c>
    </row>
    <row r="374" spans="1:31" ht="12.75">
      <c r="A374" s="99"/>
      <c r="B374" s="100">
        <v>26</v>
      </c>
      <c r="C374" s="101" t="s">
        <v>1064</v>
      </c>
      <c r="D374" s="102"/>
      <c r="E374" s="102"/>
      <c r="F374" s="102"/>
      <c r="G374" s="103">
        <f>G9+G187+G231+G250+G335+G349+G361+G363+G369</f>
        <v>0</v>
      </c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AC374" s="33">
        <f>SUMIF(L7:L372,AC373,G7:G372)</f>
        <v>0</v>
      </c>
      <c r="AD374" s="33">
        <f>SUMIF(L7:L372,AD373,G7:G372)</f>
        <v>0</v>
      </c>
      <c r="AE374" s="33" t="s">
        <v>353</v>
      </c>
    </row>
    <row r="375" spans="1:21" ht="12.75">
      <c r="A375" s="96"/>
      <c r="B375" s="97" t="s">
        <v>1064</v>
      </c>
      <c r="C375" s="98" t="s">
        <v>1064</v>
      </c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</row>
    <row r="376" spans="1:21" ht="12.75">
      <c r="A376" s="96"/>
      <c r="B376" s="97" t="s">
        <v>1064</v>
      </c>
      <c r="C376" s="98" t="s">
        <v>1064</v>
      </c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</row>
    <row r="377" spans="1:21" ht="12.75">
      <c r="A377" s="150">
        <v>33</v>
      </c>
      <c r="B377" s="150"/>
      <c r="C377" s="151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</row>
    <row r="378" spans="1:31" ht="12.75">
      <c r="A378" s="152"/>
      <c r="B378" s="153"/>
      <c r="C378" s="154"/>
      <c r="D378" s="153"/>
      <c r="E378" s="153"/>
      <c r="F378" s="153"/>
      <c r="G378" s="155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AE378" s="33" t="s">
        <v>354</v>
      </c>
    </row>
    <row r="379" spans="1:21" ht="12.75">
      <c r="A379" s="156"/>
      <c r="B379" s="157"/>
      <c r="C379" s="158"/>
      <c r="D379" s="157"/>
      <c r="E379" s="157"/>
      <c r="F379" s="157"/>
      <c r="G379" s="159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</row>
    <row r="380" spans="1:21" ht="12.75">
      <c r="A380" s="156"/>
      <c r="B380" s="157"/>
      <c r="C380" s="158"/>
      <c r="D380" s="157"/>
      <c r="E380" s="157"/>
      <c r="F380" s="157"/>
      <c r="G380" s="159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</row>
    <row r="381" spans="1:21" ht="12.75">
      <c r="A381" s="156"/>
      <c r="B381" s="157"/>
      <c r="C381" s="158"/>
      <c r="D381" s="157"/>
      <c r="E381" s="157"/>
      <c r="F381" s="157"/>
      <c r="G381" s="159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</row>
    <row r="382" spans="1:21" ht="12.75">
      <c r="A382" s="160"/>
      <c r="B382" s="161"/>
      <c r="C382" s="162"/>
      <c r="D382" s="161"/>
      <c r="E382" s="161"/>
      <c r="F382" s="161"/>
      <c r="G382" s="163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</row>
    <row r="383" spans="1:21" ht="12.75">
      <c r="A383" s="96"/>
      <c r="B383" s="97" t="s">
        <v>1064</v>
      </c>
      <c r="C383" s="98" t="s">
        <v>1064</v>
      </c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</row>
    <row r="384" spans="3:31" ht="12.75">
      <c r="C384" s="105"/>
      <c r="AE384" s="33" t="s">
        <v>355</v>
      </c>
    </row>
  </sheetData>
  <sheetProtection password="CBC7" sheet="1" objects="1" scenarios="1"/>
  <mergeCells count="6">
    <mergeCell ref="A377:C377"/>
    <mergeCell ref="A378:G382"/>
    <mergeCell ref="A1:G1"/>
    <mergeCell ref="C2:G2"/>
    <mergeCell ref="C3:G3"/>
    <mergeCell ref="C4:G4"/>
  </mergeCells>
  <printOptions horizontalCentered="1"/>
  <pageMargins left="0.1968503937007874" right="0.1968503937007874" top="0.3937007874015748" bottom="0.3937007874015748" header="0" footer="0"/>
  <pageSetup firstPageNumber="4" useFirstPageNumber="1" horizontalDpi="600" verticalDpi="600" orientation="portrait" paperSize="9" scale="80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85"/>
  <sheetViews>
    <sheetView workbookViewId="0" topLeftCell="A1">
      <pane ySplit="1" topLeftCell="BM2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5.7109375" style="106" customWidth="1"/>
    <col min="2" max="2" width="10.140625" style="106" customWidth="1"/>
    <col min="3" max="3" width="42.8515625" style="106" customWidth="1"/>
    <col min="4" max="4" width="12.8515625" style="106" customWidth="1"/>
    <col min="5" max="5" width="9.140625" style="106" customWidth="1"/>
    <col min="6" max="6" width="5.8515625" style="106" customWidth="1"/>
    <col min="7" max="7" width="13.28125" style="106" customWidth="1"/>
    <col min="8" max="16384" width="9.140625" style="106" customWidth="1"/>
  </cols>
  <sheetData>
    <row r="1" ht="3.75" customHeight="1" hidden="1"/>
    <row r="2" ht="2.25" customHeight="1"/>
    <row r="3" spans="1:7" ht="16.5" customHeight="1">
      <c r="A3" s="168" t="s">
        <v>356</v>
      </c>
      <c r="B3" s="168"/>
      <c r="C3" s="168"/>
      <c r="D3" s="168"/>
      <c r="E3" s="168"/>
      <c r="F3" s="168"/>
      <c r="G3" s="168"/>
    </row>
    <row r="4" ht="2.25" customHeight="1"/>
    <row r="5" spans="1:7" ht="15">
      <c r="A5" s="107" t="s">
        <v>357</v>
      </c>
      <c r="B5" s="108" t="s">
        <v>358</v>
      </c>
      <c r="C5" s="108" t="s">
        <v>359</v>
      </c>
      <c r="D5" s="107" t="s">
        <v>360</v>
      </c>
      <c r="E5" s="107" t="s">
        <v>1053</v>
      </c>
      <c r="F5" s="108" t="s">
        <v>361</v>
      </c>
      <c r="G5" s="107" t="s">
        <v>362</v>
      </c>
    </row>
    <row r="6" spans="1:7" s="112" customFormat="1" ht="12.75" customHeight="1">
      <c r="A6" s="109">
        <v>1</v>
      </c>
      <c r="B6" s="110" t="s">
        <v>363</v>
      </c>
      <c r="C6" s="110" t="s">
        <v>364</v>
      </c>
      <c r="D6" s="111">
        <v>0</v>
      </c>
      <c r="E6" s="109" t="s">
        <v>365</v>
      </c>
      <c r="F6" s="110" t="s">
        <v>143</v>
      </c>
      <c r="G6" s="111">
        <f aca="true" t="shared" si="0" ref="G6:G14">D6*E6</f>
        <v>0</v>
      </c>
    </row>
    <row r="7" spans="1:7" s="112" customFormat="1" ht="12.75" customHeight="1">
      <c r="A7" s="109">
        <v>2</v>
      </c>
      <c r="B7" s="110" t="s">
        <v>363</v>
      </c>
      <c r="C7" s="110" t="s">
        <v>366</v>
      </c>
      <c r="D7" s="111">
        <v>0</v>
      </c>
      <c r="E7" s="109" t="s">
        <v>365</v>
      </c>
      <c r="F7" s="110" t="s">
        <v>143</v>
      </c>
      <c r="G7" s="111">
        <f t="shared" si="0"/>
        <v>0</v>
      </c>
    </row>
    <row r="8" spans="1:7" s="112" customFormat="1" ht="12.75" customHeight="1">
      <c r="A8" s="109">
        <v>3</v>
      </c>
      <c r="B8" s="110" t="s">
        <v>367</v>
      </c>
      <c r="C8" s="110" t="s">
        <v>368</v>
      </c>
      <c r="D8" s="111">
        <v>0</v>
      </c>
      <c r="E8" s="109" t="s">
        <v>365</v>
      </c>
      <c r="F8" s="110" t="s">
        <v>143</v>
      </c>
      <c r="G8" s="111">
        <f t="shared" si="0"/>
        <v>0</v>
      </c>
    </row>
    <row r="9" spans="1:7" s="112" customFormat="1" ht="12.75" customHeight="1">
      <c r="A9" s="109">
        <v>4</v>
      </c>
      <c r="B9" s="110" t="s">
        <v>367</v>
      </c>
      <c r="C9" s="110" t="s">
        <v>369</v>
      </c>
      <c r="D9" s="111">
        <v>0</v>
      </c>
      <c r="E9" s="109" t="s">
        <v>370</v>
      </c>
      <c r="F9" s="110" t="s">
        <v>143</v>
      </c>
      <c r="G9" s="111">
        <f t="shared" si="0"/>
        <v>0</v>
      </c>
    </row>
    <row r="10" spans="1:7" s="112" customFormat="1" ht="12.75" customHeight="1">
      <c r="A10" s="109">
        <v>5</v>
      </c>
      <c r="B10" s="110" t="s">
        <v>371</v>
      </c>
      <c r="C10" s="110" t="s">
        <v>372</v>
      </c>
      <c r="D10" s="111">
        <v>0</v>
      </c>
      <c r="E10" s="109" t="s">
        <v>365</v>
      </c>
      <c r="F10" s="110" t="s">
        <v>143</v>
      </c>
      <c r="G10" s="111">
        <f t="shared" si="0"/>
        <v>0</v>
      </c>
    </row>
    <row r="11" spans="1:7" s="112" customFormat="1" ht="24" customHeight="1">
      <c r="A11" s="109">
        <v>6</v>
      </c>
      <c r="B11" s="110" t="s">
        <v>371</v>
      </c>
      <c r="C11" s="110" t="s">
        <v>373</v>
      </c>
      <c r="D11" s="111">
        <v>0</v>
      </c>
      <c r="E11" s="109" t="s">
        <v>370</v>
      </c>
      <c r="F11" s="110" t="s">
        <v>143</v>
      </c>
      <c r="G11" s="111">
        <f t="shared" si="0"/>
        <v>0</v>
      </c>
    </row>
    <row r="12" spans="1:7" s="112" customFormat="1" ht="12.75" customHeight="1">
      <c r="A12" s="109">
        <v>7</v>
      </c>
      <c r="B12" s="110" t="s">
        <v>374</v>
      </c>
      <c r="C12" s="110" t="s">
        <v>375</v>
      </c>
      <c r="D12" s="111">
        <v>0</v>
      </c>
      <c r="E12" s="109" t="s">
        <v>376</v>
      </c>
      <c r="F12" s="110" t="s">
        <v>143</v>
      </c>
      <c r="G12" s="111">
        <f t="shared" si="0"/>
        <v>0</v>
      </c>
    </row>
    <row r="13" spans="1:7" s="112" customFormat="1" ht="12.75" customHeight="1">
      <c r="A13" s="109">
        <v>8</v>
      </c>
      <c r="B13" s="110" t="s">
        <v>377</v>
      </c>
      <c r="C13" s="110" t="s">
        <v>378</v>
      </c>
      <c r="D13" s="111">
        <v>0</v>
      </c>
      <c r="E13" s="109" t="s">
        <v>376</v>
      </c>
      <c r="F13" s="110" t="s">
        <v>143</v>
      </c>
      <c r="G13" s="111">
        <f t="shared" si="0"/>
        <v>0</v>
      </c>
    </row>
    <row r="14" spans="1:7" s="112" customFormat="1" ht="12.75" customHeight="1">
      <c r="A14" s="109">
        <v>9</v>
      </c>
      <c r="B14" s="110" t="s">
        <v>377</v>
      </c>
      <c r="C14" s="110" t="s">
        <v>379</v>
      </c>
      <c r="D14" s="111">
        <v>0</v>
      </c>
      <c r="E14" s="109" t="s">
        <v>380</v>
      </c>
      <c r="F14" s="110" t="s">
        <v>143</v>
      </c>
      <c r="G14" s="111">
        <f t="shared" si="0"/>
        <v>0</v>
      </c>
    </row>
    <row r="15" spans="1:7" s="112" customFormat="1" ht="12.75" customHeight="1">
      <c r="A15" s="113"/>
      <c r="B15" s="114"/>
      <c r="C15" s="141" t="s">
        <v>381</v>
      </c>
      <c r="D15" s="141"/>
      <c r="E15" s="141"/>
      <c r="F15" s="141"/>
      <c r="G15" s="115">
        <f>SUM(G6:G14)</f>
        <v>0</v>
      </c>
    </row>
    <row r="16" spans="1:7" s="112" customFormat="1" ht="12.75" customHeight="1">
      <c r="A16" s="116"/>
      <c r="B16" s="117"/>
      <c r="C16" s="117"/>
      <c r="D16" s="117"/>
      <c r="E16" s="117"/>
      <c r="F16" s="117"/>
      <c r="G16" s="117"/>
    </row>
    <row r="17" spans="1:7" s="112" customFormat="1" ht="12.75" customHeight="1">
      <c r="A17" s="109">
        <v>10</v>
      </c>
      <c r="B17" s="110" t="s">
        <v>367</v>
      </c>
      <c r="C17" s="110" t="s">
        <v>382</v>
      </c>
      <c r="D17" s="111">
        <v>0</v>
      </c>
      <c r="E17" s="109" t="s">
        <v>383</v>
      </c>
      <c r="F17" s="110" t="s">
        <v>143</v>
      </c>
      <c r="G17" s="111">
        <f>D17*E17</f>
        <v>0</v>
      </c>
    </row>
    <row r="18" spans="1:7" s="112" customFormat="1" ht="12.75" customHeight="1">
      <c r="A18" s="118" t="s">
        <v>1064</v>
      </c>
      <c r="B18" s="118" t="s">
        <v>1064</v>
      </c>
      <c r="C18" s="119" t="s">
        <v>384</v>
      </c>
      <c r="D18" s="118" t="s">
        <v>1064</v>
      </c>
      <c r="E18" s="118" t="s">
        <v>1064</v>
      </c>
      <c r="F18" s="118" t="s">
        <v>1064</v>
      </c>
      <c r="G18" s="111"/>
    </row>
    <row r="19" spans="1:7" s="112" customFormat="1" ht="12.75" customHeight="1">
      <c r="A19" s="109">
        <v>11</v>
      </c>
      <c r="B19" s="110" t="s">
        <v>371</v>
      </c>
      <c r="C19" s="110" t="s">
        <v>385</v>
      </c>
      <c r="D19" s="111">
        <v>0</v>
      </c>
      <c r="E19" s="109" t="s">
        <v>386</v>
      </c>
      <c r="F19" s="110" t="s">
        <v>143</v>
      </c>
      <c r="G19" s="111">
        <f>D19*E19</f>
        <v>0</v>
      </c>
    </row>
    <row r="20" spans="1:7" s="112" customFormat="1" ht="12.75" customHeight="1">
      <c r="A20" s="118" t="s">
        <v>1064</v>
      </c>
      <c r="B20" s="118" t="s">
        <v>1064</v>
      </c>
      <c r="C20" s="119" t="s">
        <v>387</v>
      </c>
      <c r="D20" s="118" t="s">
        <v>1064</v>
      </c>
      <c r="E20" s="118" t="s">
        <v>1064</v>
      </c>
      <c r="F20" s="118" t="s">
        <v>1064</v>
      </c>
      <c r="G20" s="111"/>
    </row>
    <row r="21" spans="1:7" s="112" customFormat="1" ht="12.75" customHeight="1">
      <c r="A21" s="109">
        <v>12</v>
      </c>
      <c r="B21" s="110" t="s">
        <v>377</v>
      </c>
      <c r="C21" s="110" t="s">
        <v>388</v>
      </c>
      <c r="D21" s="111">
        <v>0</v>
      </c>
      <c r="E21" s="109" t="s">
        <v>380</v>
      </c>
      <c r="F21" s="110" t="s">
        <v>143</v>
      </c>
      <c r="G21" s="111">
        <f>D21*E21</f>
        <v>0</v>
      </c>
    </row>
    <row r="22" spans="1:7" s="112" customFormat="1" ht="12.75" customHeight="1">
      <c r="A22" s="109">
        <v>13</v>
      </c>
      <c r="B22" s="110" t="s">
        <v>389</v>
      </c>
      <c r="C22" s="110" t="s">
        <v>390</v>
      </c>
      <c r="D22" s="111">
        <v>0</v>
      </c>
      <c r="E22" s="109" t="s">
        <v>376</v>
      </c>
      <c r="F22" s="110" t="s">
        <v>143</v>
      </c>
      <c r="G22" s="111">
        <f>D22*E22</f>
        <v>0</v>
      </c>
    </row>
    <row r="23" spans="1:7" s="112" customFormat="1" ht="12.75" customHeight="1">
      <c r="A23" s="113"/>
      <c r="B23" s="114"/>
      <c r="C23" s="141" t="s">
        <v>391</v>
      </c>
      <c r="D23" s="141"/>
      <c r="E23" s="141"/>
      <c r="F23" s="141"/>
      <c r="G23" s="115">
        <f>SUM(G17:G22)</f>
        <v>0</v>
      </c>
    </row>
    <row r="24" s="112" customFormat="1" ht="12.75" customHeight="1"/>
    <row r="25" s="112" customFormat="1" ht="12.75" customHeight="1"/>
    <row r="26" ht="2.25" customHeight="1"/>
    <row r="27" ht="409.5" customHeight="1" hidden="1"/>
    <row r="28" spans="1:7" ht="16.5" customHeight="1">
      <c r="A28" s="168" t="s">
        <v>392</v>
      </c>
      <c r="B28" s="168"/>
      <c r="C28" s="168"/>
      <c r="D28" s="168"/>
      <c r="E28" s="168"/>
      <c r="F28" s="168"/>
      <c r="G28" s="168"/>
    </row>
    <row r="29" ht="2.25" customHeight="1"/>
    <row r="30" spans="1:7" ht="15">
      <c r="A30" s="107" t="s">
        <v>357</v>
      </c>
      <c r="B30" s="108" t="s">
        <v>358</v>
      </c>
      <c r="C30" s="108" t="s">
        <v>359</v>
      </c>
      <c r="D30" s="107" t="s">
        <v>360</v>
      </c>
      <c r="E30" s="107" t="s">
        <v>1053</v>
      </c>
      <c r="F30" s="108" t="s">
        <v>361</v>
      </c>
      <c r="G30" s="107" t="s">
        <v>362</v>
      </c>
    </row>
    <row r="31" spans="1:7" s="112" customFormat="1" ht="12.75" customHeight="1">
      <c r="A31" s="109">
        <v>1</v>
      </c>
      <c r="B31" s="110" t="s">
        <v>393</v>
      </c>
      <c r="C31" s="110" t="s">
        <v>394</v>
      </c>
      <c r="D31" s="111">
        <v>0</v>
      </c>
      <c r="E31" s="109" t="s">
        <v>395</v>
      </c>
      <c r="F31" s="110" t="s">
        <v>396</v>
      </c>
      <c r="G31" s="111">
        <f>D31*E31</f>
        <v>0</v>
      </c>
    </row>
    <row r="32" spans="1:7" s="112" customFormat="1" ht="24" customHeight="1">
      <c r="A32" s="118" t="s">
        <v>1064</v>
      </c>
      <c r="B32" s="118" t="s">
        <v>1064</v>
      </c>
      <c r="C32" s="119" t="s">
        <v>397</v>
      </c>
      <c r="D32" s="118" t="s">
        <v>1064</v>
      </c>
      <c r="E32" s="118" t="s">
        <v>1064</v>
      </c>
      <c r="F32" s="118" t="s">
        <v>1064</v>
      </c>
      <c r="G32" s="111"/>
    </row>
    <row r="33" spans="1:7" s="112" customFormat="1" ht="12.75" customHeight="1">
      <c r="A33" s="109">
        <v>2</v>
      </c>
      <c r="B33" s="110" t="s">
        <v>398</v>
      </c>
      <c r="C33" s="110" t="s">
        <v>399</v>
      </c>
      <c r="D33" s="111">
        <v>0</v>
      </c>
      <c r="E33" s="109" t="s">
        <v>400</v>
      </c>
      <c r="F33" s="110" t="s">
        <v>1323</v>
      </c>
      <c r="G33" s="111">
        <f>D33*E33</f>
        <v>0</v>
      </c>
    </row>
    <row r="34" spans="1:7" s="112" customFormat="1" ht="12.75" customHeight="1">
      <c r="A34" s="118" t="s">
        <v>1064</v>
      </c>
      <c r="B34" s="118" t="s">
        <v>1064</v>
      </c>
      <c r="C34" s="119" t="s">
        <v>401</v>
      </c>
      <c r="D34" s="118" t="s">
        <v>1064</v>
      </c>
      <c r="E34" s="118" t="s">
        <v>1064</v>
      </c>
      <c r="F34" s="118" t="s">
        <v>1064</v>
      </c>
      <c r="G34" s="111"/>
    </row>
    <row r="35" spans="1:7" s="112" customFormat="1" ht="12.75" customHeight="1">
      <c r="A35" s="109">
        <v>3</v>
      </c>
      <c r="B35" s="110" t="s">
        <v>402</v>
      </c>
      <c r="C35" s="110" t="s">
        <v>403</v>
      </c>
      <c r="D35" s="111">
        <v>0</v>
      </c>
      <c r="E35" s="109" t="s">
        <v>370</v>
      </c>
      <c r="F35" s="110" t="s">
        <v>1245</v>
      </c>
      <c r="G35" s="111">
        <f>D35*E35</f>
        <v>0</v>
      </c>
    </row>
    <row r="36" spans="1:7" s="112" customFormat="1" ht="12.75" customHeight="1">
      <c r="A36" s="118" t="s">
        <v>1064</v>
      </c>
      <c r="B36" s="118" t="s">
        <v>1064</v>
      </c>
      <c r="C36" s="119" t="s">
        <v>404</v>
      </c>
      <c r="D36" s="118" t="s">
        <v>1064</v>
      </c>
      <c r="E36" s="118" t="s">
        <v>1064</v>
      </c>
      <c r="F36" s="118" t="s">
        <v>1064</v>
      </c>
      <c r="G36" s="111"/>
    </row>
    <row r="37" spans="1:7" s="112" customFormat="1" ht="12.75" customHeight="1">
      <c r="A37" s="109">
        <v>4</v>
      </c>
      <c r="B37" s="110" t="s">
        <v>405</v>
      </c>
      <c r="C37" s="110" t="s">
        <v>406</v>
      </c>
      <c r="D37" s="111">
        <v>0</v>
      </c>
      <c r="E37" s="109" t="s">
        <v>407</v>
      </c>
      <c r="F37" s="110" t="s">
        <v>1323</v>
      </c>
      <c r="G37" s="111">
        <f>D37*E37</f>
        <v>0</v>
      </c>
    </row>
    <row r="38" spans="1:7" s="112" customFormat="1" ht="12.75" customHeight="1">
      <c r="A38" s="118" t="s">
        <v>1064</v>
      </c>
      <c r="B38" s="118" t="s">
        <v>1064</v>
      </c>
      <c r="C38" s="119" t="s">
        <v>408</v>
      </c>
      <c r="D38" s="118" t="s">
        <v>1064</v>
      </c>
      <c r="E38" s="118" t="s">
        <v>1064</v>
      </c>
      <c r="F38" s="118" t="s">
        <v>1064</v>
      </c>
      <c r="G38" s="111"/>
    </row>
    <row r="39" spans="1:7" s="112" customFormat="1" ht="12.75" customHeight="1">
      <c r="A39" s="109">
        <v>5</v>
      </c>
      <c r="B39" s="110" t="s">
        <v>409</v>
      </c>
      <c r="C39" s="110" t="s">
        <v>410</v>
      </c>
      <c r="D39" s="111">
        <v>0</v>
      </c>
      <c r="E39" s="109" t="s">
        <v>411</v>
      </c>
      <c r="F39" s="110" t="s">
        <v>1245</v>
      </c>
      <c r="G39" s="111">
        <f>D39*E39</f>
        <v>0</v>
      </c>
    </row>
    <row r="40" spans="1:7" s="112" customFormat="1" ht="12.75" customHeight="1">
      <c r="A40" s="118" t="s">
        <v>1064</v>
      </c>
      <c r="B40" s="118" t="s">
        <v>1064</v>
      </c>
      <c r="C40" s="119" t="s">
        <v>412</v>
      </c>
      <c r="D40" s="118" t="s">
        <v>1064</v>
      </c>
      <c r="E40" s="118" t="s">
        <v>1064</v>
      </c>
      <c r="F40" s="118" t="s">
        <v>1064</v>
      </c>
      <c r="G40" s="111"/>
    </row>
    <row r="41" spans="1:7" s="112" customFormat="1" ht="24" customHeight="1">
      <c r="A41" s="109">
        <v>6</v>
      </c>
      <c r="B41" s="110" t="s">
        <v>413</v>
      </c>
      <c r="C41" s="110" t="s">
        <v>414</v>
      </c>
      <c r="D41" s="111">
        <v>0</v>
      </c>
      <c r="E41" s="109" t="s">
        <v>383</v>
      </c>
      <c r="F41" s="110" t="s">
        <v>143</v>
      </c>
      <c r="G41" s="111">
        <f>D41*E41</f>
        <v>0</v>
      </c>
    </row>
    <row r="42" spans="1:7" s="112" customFormat="1" ht="12.75" customHeight="1">
      <c r="A42" s="109">
        <v>7</v>
      </c>
      <c r="B42" s="110" t="s">
        <v>415</v>
      </c>
      <c r="C42" s="110" t="s">
        <v>416</v>
      </c>
      <c r="D42" s="111">
        <v>0</v>
      </c>
      <c r="E42" s="109" t="s">
        <v>417</v>
      </c>
      <c r="F42" s="110" t="s">
        <v>1259</v>
      </c>
      <c r="G42" s="111">
        <f>D42*E42</f>
        <v>0</v>
      </c>
    </row>
    <row r="43" spans="1:7" s="112" customFormat="1" ht="12.75" customHeight="1">
      <c r="A43" s="118" t="s">
        <v>1064</v>
      </c>
      <c r="B43" s="118" t="s">
        <v>1064</v>
      </c>
      <c r="C43" s="119" t="s">
        <v>418</v>
      </c>
      <c r="D43" s="118"/>
      <c r="E43" s="118" t="s">
        <v>1064</v>
      </c>
      <c r="F43" s="118" t="s">
        <v>1064</v>
      </c>
      <c r="G43" s="111"/>
    </row>
    <row r="44" spans="1:7" s="112" customFormat="1" ht="12.75" customHeight="1">
      <c r="A44" s="109">
        <v>8</v>
      </c>
      <c r="B44" s="110" t="s">
        <v>419</v>
      </c>
      <c r="C44" s="110" t="s">
        <v>420</v>
      </c>
      <c r="D44" s="111">
        <v>0</v>
      </c>
      <c r="E44" s="109" t="s">
        <v>421</v>
      </c>
      <c r="F44" s="110" t="s">
        <v>1245</v>
      </c>
      <c r="G44" s="111">
        <f>D44*E44</f>
        <v>0</v>
      </c>
    </row>
    <row r="45" spans="1:7" s="112" customFormat="1" ht="24" customHeight="1">
      <c r="A45" s="118" t="s">
        <v>1064</v>
      </c>
      <c r="B45" s="118" t="s">
        <v>1064</v>
      </c>
      <c r="C45" s="119" t="s">
        <v>422</v>
      </c>
      <c r="D45" s="118" t="s">
        <v>1064</v>
      </c>
      <c r="E45" s="118" t="s">
        <v>1064</v>
      </c>
      <c r="F45" s="118" t="s">
        <v>1064</v>
      </c>
      <c r="G45" s="111"/>
    </row>
    <row r="46" spans="1:7" s="112" customFormat="1" ht="12.75" customHeight="1">
      <c r="A46" s="109">
        <v>9</v>
      </c>
      <c r="B46" s="110" t="s">
        <v>423</v>
      </c>
      <c r="C46" s="110" t="s">
        <v>424</v>
      </c>
      <c r="D46" s="111">
        <v>0</v>
      </c>
      <c r="E46" s="109" t="s">
        <v>425</v>
      </c>
      <c r="F46" s="110" t="s">
        <v>1245</v>
      </c>
      <c r="G46" s="111">
        <f>D46*E46</f>
        <v>0</v>
      </c>
    </row>
    <row r="47" spans="1:7" s="112" customFormat="1" ht="24" customHeight="1">
      <c r="A47" s="118" t="s">
        <v>1064</v>
      </c>
      <c r="B47" s="118" t="s">
        <v>1064</v>
      </c>
      <c r="C47" s="119" t="s">
        <v>426</v>
      </c>
      <c r="D47" s="118" t="s">
        <v>1064</v>
      </c>
      <c r="E47" s="118" t="s">
        <v>1064</v>
      </c>
      <c r="F47" s="118" t="s">
        <v>1064</v>
      </c>
      <c r="G47" s="111"/>
    </row>
    <row r="48" spans="1:7" s="112" customFormat="1" ht="12.75" customHeight="1">
      <c r="A48" s="109">
        <v>10</v>
      </c>
      <c r="B48" s="110" t="s">
        <v>427</v>
      </c>
      <c r="C48" s="110" t="s">
        <v>428</v>
      </c>
      <c r="D48" s="111">
        <v>0</v>
      </c>
      <c r="E48" s="109" t="s">
        <v>429</v>
      </c>
      <c r="F48" s="110" t="s">
        <v>1245</v>
      </c>
      <c r="G48" s="111">
        <f>D48*E48</f>
        <v>0</v>
      </c>
    </row>
    <row r="49" spans="1:7" s="112" customFormat="1" ht="24" customHeight="1">
      <c r="A49" s="118" t="s">
        <v>1064</v>
      </c>
      <c r="B49" s="118" t="s">
        <v>1064</v>
      </c>
      <c r="C49" s="119" t="s">
        <v>430</v>
      </c>
      <c r="D49" s="118" t="s">
        <v>1064</v>
      </c>
      <c r="E49" s="118" t="s">
        <v>1064</v>
      </c>
      <c r="F49" s="118" t="s">
        <v>1064</v>
      </c>
      <c r="G49" s="111"/>
    </row>
    <row r="50" spans="1:7" s="112" customFormat="1" ht="12.75" customHeight="1">
      <c r="A50" s="109">
        <v>11</v>
      </c>
      <c r="B50" s="110" t="s">
        <v>431</v>
      </c>
      <c r="C50" s="110" t="s">
        <v>432</v>
      </c>
      <c r="D50" s="111">
        <v>0</v>
      </c>
      <c r="E50" s="109" t="s">
        <v>433</v>
      </c>
      <c r="F50" s="110" t="s">
        <v>1245</v>
      </c>
      <c r="G50" s="111">
        <f>D50*E50</f>
        <v>0</v>
      </c>
    </row>
    <row r="51" spans="1:7" s="112" customFormat="1" ht="12.75" customHeight="1">
      <c r="A51" s="118" t="s">
        <v>1064</v>
      </c>
      <c r="B51" s="118" t="s">
        <v>1064</v>
      </c>
      <c r="C51" s="119" t="s">
        <v>434</v>
      </c>
      <c r="D51" s="118" t="s">
        <v>1064</v>
      </c>
      <c r="E51" s="118" t="s">
        <v>1064</v>
      </c>
      <c r="F51" s="118" t="s">
        <v>1064</v>
      </c>
      <c r="G51" s="111"/>
    </row>
    <row r="52" spans="1:7" s="112" customFormat="1" ht="12.75" customHeight="1">
      <c r="A52" s="109">
        <v>12</v>
      </c>
      <c r="B52" s="110" t="s">
        <v>435</v>
      </c>
      <c r="C52" s="110" t="s">
        <v>436</v>
      </c>
      <c r="D52" s="111">
        <v>0</v>
      </c>
      <c r="E52" s="109" t="s">
        <v>437</v>
      </c>
      <c r="F52" s="110" t="s">
        <v>1245</v>
      </c>
      <c r="G52" s="111">
        <f>D52*E52</f>
        <v>0</v>
      </c>
    </row>
    <row r="53" spans="1:7" s="112" customFormat="1" ht="12.75" customHeight="1">
      <c r="A53" s="118" t="s">
        <v>1064</v>
      </c>
      <c r="B53" s="118" t="s">
        <v>1064</v>
      </c>
      <c r="C53" s="119" t="s">
        <v>438</v>
      </c>
      <c r="D53" s="118" t="s">
        <v>1064</v>
      </c>
      <c r="E53" s="118" t="s">
        <v>1064</v>
      </c>
      <c r="F53" s="118" t="s">
        <v>1064</v>
      </c>
      <c r="G53" s="111"/>
    </row>
    <row r="54" spans="1:7" s="112" customFormat="1" ht="12.75" customHeight="1">
      <c r="A54" s="109">
        <v>13</v>
      </c>
      <c r="B54" s="110" t="s">
        <v>439</v>
      </c>
      <c r="C54" s="110" t="s">
        <v>440</v>
      </c>
      <c r="D54" s="111">
        <v>0</v>
      </c>
      <c r="E54" s="109" t="s">
        <v>421</v>
      </c>
      <c r="F54" s="110" t="s">
        <v>1245</v>
      </c>
      <c r="G54" s="111">
        <f>D54*E54</f>
        <v>0</v>
      </c>
    </row>
    <row r="55" spans="1:7" s="112" customFormat="1" ht="24" customHeight="1">
      <c r="A55" s="118" t="s">
        <v>1064</v>
      </c>
      <c r="B55" s="118" t="s">
        <v>1064</v>
      </c>
      <c r="C55" s="119" t="s">
        <v>422</v>
      </c>
      <c r="D55" s="118" t="s">
        <v>1064</v>
      </c>
      <c r="E55" s="118" t="s">
        <v>1064</v>
      </c>
      <c r="F55" s="118" t="s">
        <v>1064</v>
      </c>
      <c r="G55" s="111"/>
    </row>
    <row r="56" spans="1:7" s="112" customFormat="1" ht="12.75" customHeight="1">
      <c r="A56" s="109">
        <v>14</v>
      </c>
      <c r="B56" s="110" t="s">
        <v>441</v>
      </c>
      <c r="C56" s="110" t="s">
        <v>442</v>
      </c>
      <c r="D56" s="111">
        <v>0</v>
      </c>
      <c r="E56" s="109" t="s">
        <v>425</v>
      </c>
      <c r="F56" s="110" t="s">
        <v>1245</v>
      </c>
      <c r="G56" s="111">
        <f>D56*E56</f>
        <v>0</v>
      </c>
    </row>
    <row r="57" spans="1:7" s="112" customFormat="1" ht="24" customHeight="1">
      <c r="A57" s="118" t="s">
        <v>1064</v>
      </c>
      <c r="B57" s="118" t="s">
        <v>1064</v>
      </c>
      <c r="C57" s="119" t="s">
        <v>426</v>
      </c>
      <c r="D57" s="118" t="s">
        <v>1064</v>
      </c>
      <c r="E57" s="118" t="s">
        <v>1064</v>
      </c>
      <c r="F57" s="118" t="s">
        <v>1064</v>
      </c>
      <c r="G57" s="111"/>
    </row>
    <row r="58" spans="1:7" s="112" customFormat="1" ht="12.75" customHeight="1">
      <c r="A58" s="109">
        <v>15</v>
      </c>
      <c r="B58" s="110" t="s">
        <v>443</v>
      </c>
      <c r="C58" s="110" t="s">
        <v>444</v>
      </c>
      <c r="D58" s="111">
        <v>0</v>
      </c>
      <c r="E58" s="109" t="s">
        <v>429</v>
      </c>
      <c r="F58" s="110" t="s">
        <v>1245</v>
      </c>
      <c r="G58" s="111">
        <f>D58*E58</f>
        <v>0</v>
      </c>
    </row>
    <row r="59" spans="1:7" s="112" customFormat="1" ht="24" customHeight="1">
      <c r="A59" s="118" t="s">
        <v>1064</v>
      </c>
      <c r="B59" s="118" t="s">
        <v>1064</v>
      </c>
      <c r="C59" s="119" t="s">
        <v>430</v>
      </c>
      <c r="D59" s="118" t="s">
        <v>1064</v>
      </c>
      <c r="E59" s="118" t="s">
        <v>1064</v>
      </c>
      <c r="F59" s="118" t="s">
        <v>1064</v>
      </c>
      <c r="G59" s="111"/>
    </row>
    <row r="60" spans="1:7" s="112" customFormat="1" ht="12.75" customHeight="1">
      <c r="A60" s="109">
        <v>16</v>
      </c>
      <c r="B60" s="110" t="s">
        <v>445</v>
      </c>
      <c r="C60" s="110" t="s">
        <v>446</v>
      </c>
      <c r="D60" s="111">
        <v>0</v>
      </c>
      <c r="E60" s="109" t="s">
        <v>447</v>
      </c>
      <c r="F60" s="110" t="s">
        <v>1259</v>
      </c>
      <c r="G60" s="111">
        <f>D60*E60</f>
        <v>0</v>
      </c>
    </row>
    <row r="61" spans="1:7" s="112" customFormat="1" ht="12.75" customHeight="1">
      <c r="A61" s="118" t="s">
        <v>1064</v>
      </c>
      <c r="B61" s="118" t="s">
        <v>1064</v>
      </c>
      <c r="C61" s="119" t="s">
        <v>448</v>
      </c>
      <c r="D61" s="118" t="s">
        <v>1064</v>
      </c>
      <c r="E61" s="118" t="s">
        <v>1064</v>
      </c>
      <c r="F61" s="118" t="s">
        <v>1064</v>
      </c>
      <c r="G61" s="111"/>
    </row>
    <row r="62" spans="1:7" s="112" customFormat="1" ht="12.75" customHeight="1">
      <c r="A62" s="109">
        <v>17</v>
      </c>
      <c r="B62" s="110" t="s">
        <v>449</v>
      </c>
      <c r="C62" s="110" t="s">
        <v>450</v>
      </c>
      <c r="D62" s="111">
        <v>0</v>
      </c>
      <c r="E62" s="109" t="s">
        <v>447</v>
      </c>
      <c r="F62" s="110" t="s">
        <v>1259</v>
      </c>
      <c r="G62" s="111">
        <f>D62*E62</f>
        <v>0</v>
      </c>
    </row>
    <row r="63" spans="1:7" s="112" customFormat="1" ht="12.75" customHeight="1">
      <c r="A63" s="118" t="s">
        <v>1064</v>
      </c>
      <c r="B63" s="118" t="s">
        <v>1064</v>
      </c>
      <c r="C63" s="119" t="s">
        <v>448</v>
      </c>
      <c r="D63" s="118" t="s">
        <v>1064</v>
      </c>
      <c r="E63" s="118" t="s">
        <v>1064</v>
      </c>
      <c r="F63" s="118" t="s">
        <v>1064</v>
      </c>
      <c r="G63" s="111"/>
    </row>
    <row r="64" spans="1:7" s="112" customFormat="1" ht="12.75" customHeight="1">
      <c r="A64" s="109">
        <v>18</v>
      </c>
      <c r="B64" s="110" t="s">
        <v>449</v>
      </c>
      <c r="C64" s="110" t="s">
        <v>450</v>
      </c>
      <c r="D64" s="111">
        <v>0</v>
      </c>
      <c r="E64" s="109" t="s">
        <v>447</v>
      </c>
      <c r="F64" s="110" t="s">
        <v>1259</v>
      </c>
      <c r="G64" s="111">
        <f>D64*E64</f>
        <v>0</v>
      </c>
    </row>
    <row r="65" spans="1:7" s="112" customFormat="1" ht="12.75" customHeight="1">
      <c r="A65" s="118" t="s">
        <v>1064</v>
      </c>
      <c r="B65" s="118" t="s">
        <v>1064</v>
      </c>
      <c r="C65" s="119" t="s">
        <v>448</v>
      </c>
      <c r="D65" s="118" t="s">
        <v>1064</v>
      </c>
      <c r="E65" s="118" t="s">
        <v>1064</v>
      </c>
      <c r="F65" s="118" t="s">
        <v>1064</v>
      </c>
      <c r="G65" s="111"/>
    </row>
    <row r="66" spans="1:7" s="112" customFormat="1" ht="24" customHeight="1">
      <c r="A66" s="109">
        <v>19</v>
      </c>
      <c r="B66" s="110" t="s">
        <v>451</v>
      </c>
      <c r="C66" s="110" t="s">
        <v>452</v>
      </c>
      <c r="D66" s="111">
        <v>0</v>
      </c>
      <c r="E66" s="109" t="s">
        <v>453</v>
      </c>
      <c r="F66" s="110" t="s">
        <v>1323</v>
      </c>
      <c r="G66" s="111">
        <f>D66*E66</f>
        <v>0</v>
      </c>
    </row>
    <row r="67" spans="1:7" s="112" customFormat="1" ht="12.75" customHeight="1">
      <c r="A67" s="118" t="s">
        <v>1064</v>
      </c>
      <c r="B67" s="118" t="s">
        <v>1064</v>
      </c>
      <c r="C67" s="119" t="s">
        <v>454</v>
      </c>
      <c r="D67" s="118" t="s">
        <v>1064</v>
      </c>
      <c r="E67" s="118" t="s">
        <v>1064</v>
      </c>
      <c r="F67" s="118" t="s">
        <v>1064</v>
      </c>
      <c r="G67" s="111"/>
    </row>
    <row r="68" spans="1:7" s="112" customFormat="1" ht="12.75" customHeight="1">
      <c r="A68" s="109">
        <v>20</v>
      </c>
      <c r="B68" s="110" t="s">
        <v>455</v>
      </c>
      <c r="C68" s="110" t="s">
        <v>456</v>
      </c>
      <c r="D68" s="111">
        <v>0</v>
      </c>
      <c r="E68" s="109" t="s">
        <v>407</v>
      </c>
      <c r="F68" s="110" t="s">
        <v>1323</v>
      </c>
      <c r="G68" s="111">
        <f>D68*E68</f>
        <v>0</v>
      </c>
    </row>
    <row r="69" spans="1:7" s="112" customFormat="1" ht="12.75" customHeight="1">
      <c r="A69" s="118" t="s">
        <v>1064</v>
      </c>
      <c r="B69" s="118" t="s">
        <v>1064</v>
      </c>
      <c r="C69" s="119" t="s">
        <v>408</v>
      </c>
      <c r="D69" s="118" t="s">
        <v>1064</v>
      </c>
      <c r="E69" s="118" t="s">
        <v>1064</v>
      </c>
      <c r="F69" s="118" t="s">
        <v>1064</v>
      </c>
      <c r="G69" s="111"/>
    </row>
    <row r="70" spans="1:7" s="112" customFormat="1" ht="12.75" customHeight="1">
      <c r="A70" s="109">
        <v>21</v>
      </c>
      <c r="B70" s="110" t="s">
        <v>457</v>
      </c>
      <c r="C70" s="110" t="s">
        <v>458</v>
      </c>
      <c r="D70" s="111">
        <v>0</v>
      </c>
      <c r="E70" s="109" t="s">
        <v>370</v>
      </c>
      <c r="F70" s="110" t="s">
        <v>1245</v>
      </c>
      <c r="G70" s="111">
        <f>D70*E70</f>
        <v>0</v>
      </c>
    </row>
    <row r="71" spans="1:7" s="112" customFormat="1" ht="12.75" customHeight="1">
      <c r="A71" s="118" t="s">
        <v>1064</v>
      </c>
      <c r="B71" s="118" t="s">
        <v>1064</v>
      </c>
      <c r="C71" s="119" t="s">
        <v>404</v>
      </c>
      <c r="D71" s="118" t="s">
        <v>1064</v>
      </c>
      <c r="E71" s="118" t="s">
        <v>1064</v>
      </c>
      <c r="F71" s="118" t="s">
        <v>1064</v>
      </c>
      <c r="G71" s="111"/>
    </row>
    <row r="72" spans="1:7" s="112" customFormat="1" ht="24" customHeight="1">
      <c r="A72" s="109">
        <v>22</v>
      </c>
      <c r="B72" s="110" t="s">
        <v>459</v>
      </c>
      <c r="C72" s="110" t="s">
        <v>460</v>
      </c>
      <c r="D72" s="111">
        <v>0</v>
      </c>
      <c r="E72" s="109" t="s">
        <v>400</v>
      </c>
      <c r="F72" s="110" t="s">
        <v>1323</v>
      </c>
      <c r="G72" s="111">
        <f>D72*E72</f>
        <v>0</v>
      </c>
    </row>
    <row r="73" spans="1:7" s="112" customFormat="1" ht="12.75" customHeight="1">
      <c r="A73" s="118" t="s">
        <v>1064</v>
      </c>
      <c r="B73" s="118" t="s">
        <v>1064</v>
      </c>
      <c r="C73" s="119" t="s">
        <v>401</v>
      </c>
      <c r="D73" s="118" t="s">
        <v>1064</v>
      </c>
      <c r="E73" s="118" t="s">
        <v>1064</v>
      </c>
      <c r="F73" s="118" t="s">
        <v>1064</v>
      </c>
      <c r="G73" s="118" t="s">
        <v>1064</v>
      </c>
    </row>
    <row r="74" spans="1:7" s="112" customFormat="1" ht="12.75" customHeight="1">
      <c r="A74" s="113"/>
      <c r="B74" s="114"/>
      <c r="C74" s="141" t="s">
        <v>461</v>
      </c>
      <c r="D74" s="141"/>
      <c r="E74" s="141"/>
      <c r="F74" s="141"/>
      <c r="G74" s="115">
        <f>SUM(G31:G73)</f>
        <v>0</v>
      </c>
    </row>
    <row r="75" s="112" customFormat="1" ht="12.75" customHeight="1"/>
    <row r="76" s="112" customFormat="1" ht="12.75" customHeight="1"/>
    <row r="77" ht="2.25" customHeight="1"/>
    <row r="78" ht="409.5" customHeight="1" hidden="1"/>
    <row r="79" spans="1:7" ht="16.5" customHeight="1">
      <c r="A79" s="142" t="s">
        <v>462</v>
      </c>
      <c r="B79" s="142"/>
      <c r="C79" s="142"/>
      <c r="D79" s="142"/>
      <c r="E79" s="142"/>
      <c r="F79" s="142"/>
      <c r="G79" s="142"/>
    </row>
    <row r="80" ht="2.25" customHeight="1"/>
    <row r="81" spans="1:7" ht="15">
      <c r="A81" s="107" t="s">
        <v>357</v>
      </c>
      <c r="B81" s="108" t="s">
        <v>358</v>
      </c>
      <c r="C81" s="108" t="s">
        <v>359</v>
      </c>
      <c r="D81" s="107" t="s">
        <v>360</v>
      </c>
      <c r="E81" s="107" t="s">
        <v>1053</v>
      </c>
      <c r="F81" s="108" t="s">
        <v>361</v>
      </c>
      <c r="G81" s="107" t="s">
        <v>362</v>
      </c>
    </row>
    <row r="82" spans="1:7" s="112" customFormat="1" ht="12.75" customHeight="1">
      <c r="A82" s="109">
        <v>1</v>
      </c>
      <c r="B82" s="110" t="s">
        <v>463</v>
      </c>
      <c r="C82" s="110" t="s">
        <v>464</v>
      </c>
      <c r="D82" s="111">
        <v>0</v>
      </c>
      <c r="E82" s="109" t="s">
        <v>465</v>
      </c>
      <c r="F82" s="110" t="s">
        <v>1245</v>
      </c>
      <c r="G82" s="111">
        <f>D82*E82</f>
        <v>0</v>
      </c>
    </row>
    <row r="83" spans="1:7" s="112" customFormat="1" ht="12.75" customHeight="1">
      <c r="A83" s="118" t="s">
        <v>1064</v>
      </c>
      <c r="B83" s="118" t="s">
        <v>1064</v>
      </c>
      <c r="C83" s="119" t="s">
        <v>466</v>
      </c>
      <c r="D83" s="118" t="s">
        <v>1064</v>
      </c>
      <c r="E83" s="118" t="s">
        <v>1064</v>
      </c>
      <c r="F83" s="118" t="s">
        <v>1064</v>
      </c>
      <c r="G83" s="111"/>
    </row>
    <row r="84" spans="1:7" s="112" customFormat="1" ht="12.75" customHeight="1">
      <c r="A84" s="109">
        <v>2</v>
      </c>
      <c r="B84" s="110" t="s">
        <v>467</v>
      </c>
      <c r="C84" s="110" t="s">
        <v>468</v>
      </c>
      <c r="D84" s="111">
        <v>0</v>
      </c>
      <c r="E84" s="109" t="s">
        <v>365</v>
      </c>
      <c r="F84" s="110" t="s">
        <v>143</v>
      </c>
      <c r="G84" s="111">
        <f>D84*E84</f>
        <v>0</v>
      </c>
    </row>
    <row r="85" spans="1:7" s="112" customFormat="1" ht="12.75" customHeight="1">
      <c r="A85" s="109">
        <v>3</v>
      </c>
      <c r="B85" s="110" t="s">
        <v>467</v>
      </c>
      <c r="C85" s="110" t="s">
        <v>469</v>
      </c>
      <c r="D85" s="111">
        <v>0</v>
      </c>
      <c r="E85" s="109" t="s">
        <v>370</v>
      </c>
      <c r="F85" s="110" t="s">
        <v>143</v>
      </c>
      <c r="G85" s="111">
        <f>D85*E85</f>
        <v>0</v>
      </c>
    </row>
    <row r="86" spans="1:7" s="112" customFormat="1" ht="12.75" customHeight="1">
      <c r="A86" s="109">
        <v>4</v>
      </c>
      <c r="B86" s="110" t="s">
        <v>470</v>
      </c>
      <c r="C86" s="110" t="s">
        <v>471</v>
      </c>
      <c r="D86" s="111">
        <v>0</v>
      </c>
      <c r="E86" s="109" t="s">
        <v>365</v>
      </c>
      <c r="F86" s="110" t="s">
        <v>143</v>
      </c>
      <c r="G86" s="111">
        <f>D86*E86</f>
        <v>0</v>
      </c>
    </row>
    <row r="87" spans="1:7" s="112" customFormat="1" ht="12.75" customHeight="1">
      <c r="A87" s="109">
        <v>5</v>
      </c>
      <c r="B87" s="110" t="s">
        <v>470</v>
      </c>
      <c r="C87" s="110" t="s">
        <v>472</v>
      </c>
      <c r="D87" s="111">
        <v>0</v>
      </c>
      <c r="E87" s="109" t="s">
        <v>365</v>
      </c>
      <c r="F87" s="110" t="s">
        <v>143</v>
      </c>
      <c r="G87" s="111">
        <f>D87*E87</f>
        <v>0</v>
      </c>
    </row>
    <row r="88" spans="1:7" s="112" customFormat="1" ht="24" customHeight="1">
      <c r="A88" s="109">
        <v>6</v>
      </c>
      <c r="B88" s="110" t="s">
        <v>473</v>
      </c>
      <c r="C88" s="110" t="s">
        <v>474</v>
      </c>
      <c r="D88" s="111">
        <v>0</v>
      </c>
      <c r="E88" s="109" t="s">
        <v>475</v>
      </c>
      <c r="F88" s="110" t="s">
        <v>1245</v>
      </c>
      <c r="G88" s="111">
        <f>D88*E88</f>
        <v>0</v>
      </c>
    </row>
    <row r="89" spans="1:7" s="112" customFormat="1" ht="12.75" customHeight="1">
      <c r="A89" s="118" t="s">
        <v>1064</v>
      </c>
      <c r="B89" s="118" t="s">
        <v>1064</v>
      </c>
      <c r="C89" s="119" t="s">
        <v>476</v>
      </c>
      <c r="D89" s="118" t="s">
        <v>1064</v>
      </c>
      <c r="E89" s="118" t="s">
        <v>1064</v>
      </c>
      <c r="F89" s="118" t="s">
        <v>1064</v>
      </c>
      <c r="G89" s="111"/>
    </row>
    <row r="90" spans="1:7" s="112" customFormat="1" ht="24" customHeight="1">
      <c r="A90" s="109">
        <v>7</v>
      </c>
      <c r="B90" s="110" t="s">
        <v>477</v>
      </c>
      <c r="C90" s="110" t="s">
        <v>478</v>
      </c>
      <c r="D90" s="111">
        <v>0</v>
      </c>
      <c r="E90" s="109" t="s">
        <v>479</v>
      </c>
      <c r="F90" s="110" t="s">
        <v>1245</v>
      </c>
      <c r="G90" s="111">
        <f>D90*E90</f>
        <v>0</v>
      </c>
    </row>
    <row r="91" spans="1:7" s="112" customFormat="1" ht="12.75" customHeight="1">
      <c r="A91" s="118" t="s">
        <v>1064</v>
      </c>
      <c r="B91" s="118" t="s">
        <v>1064</v>
      </c>
      <c r="C91" s="119" t="s">
        <v>480</v>
      </c>
      <c r="D91" s="118" t="s">
        <v>1064</v>
      </c>
      <c r="E91" s="118" t="s">
        <v>1064</v>
      </c>
      <c r="F91" s="118" t="s">
        <v>1064</v>
      </c>
      <c r="G91" s="111"/>
    </row>
    <row r="92" spans="1:7" s="112" customFormat="1" ht="24" customHeight="1">
      <c r="A92" s="109">
        <v>8</v>
      </c>
      <c r="B92" s="110" t="s">
        <v>481</v>
      </c>
      <c r="C92" s="110" t="s">
        <v>482</v>
      </c>
      <c r="D92" s="111">
        <v>0</v>
      </c>
      <c r="E92" s="109" t="s">
        <v>383</v>
      </c>
      <c r="F92" s="110" t="s">
        <v>143</v>
      </c>
      <c r="G92" s="111">
        <f>D92*E92</f>
        <v>0</v>
      </c>
    </row>
    <row r="93" spans="1:7" s="112" customFormat="1" ht="12.75" customHeight="1">
      <c r="A93" s="118" t="s">
        <v>1064</v>
      </c>
      <c r="B93" s="118" t="s">
        <v>1064</v>
      </c>
      <c r="C93" s="119" t="s">
        <v>384</v>
      </c>
      <c r="D93" s="118" t="s">
        <v>1064</v>
      </c>
      <c r="E93" s="118" t="s">
        <v>1064</v>
      </c>
      <c r="F93" s="118" t="s">
        <v>1064</v>
      </c>
      <c r="G93" s="118" t="s">
        <v>1064</v>
      </c>
    </row>
    <row r="94" spans="1:7" s="112" customFormat="1" ht="12.75" customHeight="1">
      <c r="A94" s="113"/>
      <c r="B94" s="114"/>
      <c r="C94" s="141" t="s">
        <v>483</v>
      </c>
      <c r="D94" s="141"/>
      <c r="E94" s="141"/>
      <c r="F94" s="141"/>
      <c r="G94" s="115">
        <f>SUM(G82:G93)</f>
        <v>0</v>
      </c>
    </row>
    <row r="95" spans="1:7" s="112" customFormat="1" ht="12.75" customHeight="1">
      <c r="A95" s="116"/>
      <c r="B95" s="117"/>
      <c r="C95" s="117"/>
      <c r="D95" s="117"/>
      <c r="E95" s="117"/>
      <c r="F95" s="117"/>
      <c r="G95" s="117"/>
    </row>
    <row r="96" spans="1:7" s="112" customFormat="1" ht="12.75" customHeight="1">
      <c r="A96" s="109">
        <v>9</v>
      </c>
      <c r="B96" s="110" t="s">
        <v>484</v>
      </c>
      <c r="C96" s="110" t="s">
        <v>485</v>
      </c>
      <c r="D96" s="111">
        <v>0</v>
      </c>
      <c r="E96" s="109" t="s">
        <v>486</v>
      </c>
      <c r="F96" s="110" t="s">
        <v>1245</v>
      </c>
      <c r="G96" s="111">
        <f>D96*E96</f>
        <v>0</v>
      </c>
    </row>
    <row r="97" spans="1:7" s="112" customFormat="1" ht="12.75" customHeight="1">
      <c r="A97" s="118" t="s">
        <v>1064</v>
      </c>
      <c r="B97" s="118" t="s">
        <v>1064</v>
      </c>
      <c r="C97" s="119" t="s">
        <v>487</v>
      </c>
      <c r="D97" s="118" t="s">
        <v>1064</v>
      </c>
      <c r="E97" s="118" t="s">
        <v>1064</v>
      </c>
      <c r="F97" s="118" t="s">
        <v>1064</v>
      </c>
      <c r="G97" s="111"/>
    </row>
    <row r="98" spans="1:7" s="112" customFormat="1" ht="12.75" customHeight="1">
      <c r="A98" s="109">
        <v>10</v>
      </c>
      <c r="B98" s="110" t="s">
        <v>463</v>
      </c>
      <c r="C98" s="110" t="s">
        <v>488</v>
      </c>
      <c r="D98" s="111">
        <v>0</v>
      </c>
      <c r="E98" s="109" t="s">
        <v>437</v>
      </c>
      <c r="F98" s="110" t="s">
        <v>1245</v>
      </c>
      <c r="G98" s="111">
        <f>D98*E98</f>
        <v>0</v>
      </c>
    </row>
    <row r="99" spans="1:7" s="112" customFormat="1" ht="12.75" customHeight="1">
      <c r="A99" s="118" t="s">
        <v>1064</v>
      </c>
      <c r="B99" s="118" t="s">
        <v>1064</v>
      </c>
      <c r="C99" s="119" t="s">
        <v>438</v>
      </c>
      <c r="D99" s="118" t="s">
        <v>1064</v>
      </c>
      <c r="E99" s="118" t="s">
        <v>1064</v>
      </c>
      <c r="F99" s="118" t="s">
        <v>1064</v>
      </c>
      <c r="G99" s="111"/>
    </row>
    <row r="100" spans="1:7" s="112" customFormat="1" ht="12.75" customHeight="1">
      <c r="A100" s="109">
        <v>11</v>
      </c>
      <c r="B100" s="110" t="s">
        <v>489</v>
      </c>
      <c r="C100" s="110" t="s">
        <v>490</v>
      </c>
      <c r="D100" s="111">
        <v>0</v>
      </c>
      <c r="E100" s="109" t="s">
        <v>491</v>
      </c>
      <c r="F100" s="110" t="s">
        <v>143</v>
      </c>
      <c r="G100" s="111">
        <f>D100*E100</f>
        <v>0</v>
      </c>
    </row>
    <row r="101" spans="1:7" s="112" customFormat="1" ht="12.75" customHeight="1">
      <c r="A101" s="118" t="s">
        <v>1064</v>
      </c>
      <c r="B101" s="118" t="s">
        <v>1064</v>
      </c>
      <c r="C101" s="119" t="s">
        <v>492</v>
      </c>
      <c r="D101" s="118" t="s">
        <v>1064</v>
      </c>
      <c r="E101" s="118" t="s">
        <v>1064</v>
      </c>
      <c r="F101" s="118" t="s">
        <v>1064</v>
      </c>
      <c r="G101" s="111"/>
    </row>
    <row r="102" spans="1:7" s="112" customFormat="1" ht="12.75" customHeight="1">
      <c r="A102" s="109">
        <v>12</v>
      </c>
      <c r="B102" s="110" t="s">
        <v>493</v>
      </c>
      <c r="C102" s="110" t="s">
        <v>494</v>
      </c>
      <c r="D102" s="111">
        <v>0</v>
      </c>
      <c r="E102" s="109" t="s">
        <v>383</v>
      </c>
      <c r="F102" s="110" t="s">
        <v>143</v>
      </c>
      <c r="G102" s="111">
        <f>D102*E102</f>
        <v>0</v>
      </c>
    </row>
    <row r="103" spans="1:7" s="112" customFormat="1" ht="12.75" customHeight="1">
      <c r="A103" s="109">
        <v>13</v>
      </c>
      <c r="B103" s="110" t="s">
        <v>495</v>
      </c>
      <c r="C103" s="110" t="s">
        <v>496</v>
      </c>
      <c r="D103" s="111">
        <v>0</v>
      </c>
      <c r="E103" s="109" t="s">
        <v>497</v>
      </c>
      <c r="F103" s="110" t="s">
        <v>143</v>
      </c>
      <c r="G103" s="111">
        <f>D103*E103</f>
        <v>0</v>
      </c>
    </row>
    <row r="104" spans="1:7" s="112" customFormat="1" ht="12.75" customHeight="1">
      <c r="A104" s="118" t="s">
        <v>1064</v>
      </c>
      <c r="B104" s="118" t="s">
        <v>1064</v>
      </c>
      <c r="C104" s="119" t="s">
        <v>498</v>
      </c>
      <c r="D104" s="118" t="s">
        <v>1064</v>
      </c>
      <c r="E104" s="118" t="s">
        <v>1064</v>
      </c>
      <c r="F104" s="118" t="s">
        <v>1064</v>
      </c>
      <c r="G104" s="111"/>
    </row>
    <row r="105" spans="1:7" s="112" customFormat="1" ht="12.75" customHeight="1">
      <c r="A105" s="109">
        <v>14</v>
      </c>
      <c r="B105" s="110" t="s">
        <v>499</v>
      </c>
      <c r="C105" s="110" t="s">
        <v>500</v>
      </c>
      <c r="D105" s="111">
        <v>0</v>
      </c>
      <c r="E105" s="109" t="s">
        <v>386</v>
      </c>
      <c r="F105" s="110" t="s">
        <v>143</v>
      </c>
      <c r="G105" s="111">
        <f>D105*E105</f>
        <v>0</v>
      </c>
    </row>
    <row r="106" spans="1:7" s="112" customFormat="1" ht="12.75" customHeight="1">
      <c r="A106" s="118" t="s">
        <v>1064</v>
      </c>
      <c r="B106" s="118" t="s">
        <v>1064</v>
      </c>
      <c r="C106" s="119" t="s">
        <v>501</v>
      </c>
      <c r="D106" s="118" t="s">
        <v>1064</v>
      </c>
      <c r="E106" s="118" t="s">
        <v>1064</v>
      </c>
      <c r="F106" s="118" t="s">
        <v>1064</v>
      </c>
      <c r="G106" s="111"/>
    </row>
    <row r="107" spans="1:7" s="112" customFormat="1" ht="12.75" customHeight="1">
      <c r="A107" s="109">
        <v>15</v>
      </c>
      <c r="B107" s="110" t="s">
        <v>502</v>
      </c>
      <c r="C107" s="110" t="s">
        <v>503</v>
      </c>
      <c r="D107" s="111">
        <v>0</v>
      </c>
      <c r="E107" s="109" t="s">
        <v>386</v>
      </c>
      <c r="F107" s="110" t="s">
        <v>143</v>
      </c>
      <c r="G107" s="111">
        <f>D107*E107</f>
        <v>0</v>
      </c>
    </row>
    <row r="108" spans="1:7" s="112" customFormat="1" ht="12.75" customHeight="1">
      <c r="A108" s="109">
        <v>16</v>
      </c>
      <c r="B108" s="110" t="s">
        <v>504</v>
      </c>
      <c r="C108" s="110" t="s">
        <v>505</v>
      </c>
      <c r="D108" s="111">
        <v>0</v>
      </c>
      <c r="E108" s="109" t="s">
        <v>386</v>
      </c>
      <c r="F108" s="110" t="s">
        <v>143</v>
      </c>
      <c r="G108" s="111">
        <f>D108*E108</f>
        <v>0</v>
      </c>
    </row>
    <row r="109" spans="1:7" s="112" customFormat="1" ht="12.75" customHeight="1">
      <c r="A109" s="109">
        <v>17</v>
      </c>
      <c r="B109" s="110" t="s">
        <v>467</v>
      </c>
      <c r="C109" s="110" t="s">
        <v>506</v>
      </c>
      <c r="D109" s="111">
        <v>0</v>
      </c>
      <c r="E109" s="109" t="s">
        <v>386</v>
      </c>
      <c r="F109" s="110" t="s">
        <v>143</v>
      </c>
      <c r="G109" s="111">
        <f>D109*E109</f>
        <v>0</v>
      </c>
    </row>
    <row r="110" spans="1:7" s="112" customFormat="1" ht="12.75" customHeight="1">
      <c r="A110" s="118" t="s">
        <v>1064</v>
      </c>
      <c r="B110" s="118" t="s">
        <v>1064</v>
      </c>
      <c r="C110" s="119" t="s">
        <v>501</v>
      </c>
      <c r="D110" s="118" t="s">
        <v>1064</v>
      </c>
      <c r="E110" s="118" t="s">
        <v>1064</v>
      </c>
      <c r="F110" s="118" t="s">
        <v>1064</v>
      </c>
      <c r="G110" s="111"/>
    </row>
    <row r="111" spans="1:7" s="112" customFormat="1" ht="12.75" customHeight="1">
      <c r="A111" s="109">
        <v>18</v>
      </c>
      <c r="B111" s="110" t="s">
        <v>473</v>
      </c>
      <c r="C111" s="110" t="s">
        <v>507</v>
      </c>
      <c r="D111" s="111">
        <v>0</v>
      </c>
      <c r="E111" s="109" t="s">
        <v>433</v>
      </c>
      <c r="F111" s="110" t="s">
        <v>1245</v>
      </c>
      <c r="G111" s="111">
        <f>D111*E111</f>
        <v>0</v>
      </c>
    </row>
    <row r="112" spans="1:7" s="112" customFormat="1" ht="12.75" customHeight="1">
      <c r="A112" s="118" t="s">
        <v>1064</v>
      </c>
      <c r="B112" s="118" t="s">
        <v>1064</v>
      </c>
      <c r="C112" s="119" t="s">
        <v>434</v>
      </c>
      <c r="D112" s="118" t="s">
        <v>1064</v>
      </c>
      <c r="E112" s="118" t="s">
        <v>1064</v>
      </c>
      <c r="F112" s="118" t="s">
        <v>1064</v>
      </c>
      <c r="G112" s="111"/>
    </row>
    <row r="113" spans="1:7" s="112" customFormat="1" ht="12.75" customHeight="1">
      <c r="A113" s="109">
        <v>19</v>
      </c>
      <c r="B113" s="110" t="s">
        <v>477</v>
      </c>
      <c r="C113" s="110" t="s">
        <v>508</v>
      </c>
      <c r="D113" s="111">
        <v>0</v>
      </c>
      <c r="E113" s="109" t="s">
        <v>509</v>
      </c>
      <c r="F113" s="110" t="s">
        <v>1245</v>
      </c>
      <c r="G113" s="111">
        <f>D113*E113</f>
        <v>0</v>
      </c>
    </row>
    <row r="114" spans="1:7" s="112" customFormat="1" ht="12.75" customHeight="1">
      <c r="A114" s="118" t="s">
        <v>1064</v>
      </c>
      <c r="B114" s="118" t="s">
        <v>1064</v>
      </c>
      <c r="C114" s="119" t="s">
        <v>510</v>
      </c>
      <c r="D114" s="118" t="s">
        <v>1064</v>
      </c>
      <c r="E114" s="118" t="s">
        <v>1064</v>
      </c>
      <c r="F114" s="118" t="s">
        <v>1064</v>
      </c>
      <c r="G114" s="111"/>
    </row>
    <row r="115" spans="1:7" s="112" customFormat="1" ht="12.75" customHeight="1">
      <c r="A115" s="109">
        <v>20</v>
      </c>
      <c r="B115" s="110" t="s">
        <v>481</v>
      </c>
      <c r="C115" s="110" t="s">
        <v>511</v>
      </c>
      <c r="D115" s="111">
        <v>0</v>
      </c>
      <c r="E115" s="109" t="s">
        <v>512</v>
      </c>
      <c r="F115" s="110" t="s">
        <v>143</v>
      </c>
      <c r="G115" s="111">
        <f>D115*E115</f>
        <v>0</v>
      </c>
    </row>
    <row r="116" spans="1:7" s="112" customFormat="1" ht="12.75" customHeight="1">
      <c r="A116" s="118" t="s">
        <v>1064</v>
      </c>
      <c r="B116" s="118" t="s">
        <v>1064</v>
      </c>
      <c r="C116" s="119" t="s">
        <v>513</v>
      </c>
      <c r="D116" s="118" t="s">
        <v>1064</v>
      </c>
      <c r="E116" s="118" t="s">
        <v>1064</v>
      </c>
      <c r="F116" s="118" t="s">
        <v>1064</v>
      </c>
      <c r="G116" s="111"/>
    </row>
    <row r="117" spans="1:7" s="112" customFormat="1" ht="24" customHeight="1">
      <c r="A117" s="109">
        <v>21</v>
      </c>
      <c r="B117" s="110" t="s">
        <v>514</v>
      </c>
      <c r="C117" s="110" t="s">
        <v>515</v>
      </c>
      <c r="D117" s="111">
        <v>0</v>
      </c>
      <c r="E117" s="109" t="s">
        <v>365</v>
      </c>
      <c r="F117" s="110" t="s">
        <v>143</v>
      </c>
      <c r="G117" s="111">
        <f>D117*E117</f>
        <v>0</v>
      </c>
    </row>
    <row r="118" spans="1:7" s="112" customFormat="1" ht="12.75" customHeight="1">
      <c r="A118" s="113"/>
      <c r="B118" s="114"/>
      <c r="C118" s="141" t="s">
        <v>516</v>
      </c>
      <c r="D118" s="141"/>
      <c r="E118" s="141"/>
      <c r="F118" s="141"/>
      <c r="G118" s="115">
        <f>SUM(G96:G117)</f>
        <v>0</v>
      </c>
    </row>
    <row r="119" s="112" customFormat="1" ht="12.75" customHeight="1"/>
    <row r="120" s="112" customFormat="1" ht="12.75" customHeight="1"/>
    <row r="121" ht="2.25" customHeight="1"/>
    <row r="122" ht="409.5" customHeight="1" hidden="1"/>
    <row r="123" spans="1:7" ht="16.5" customHeight="1">
      <c r="A123" s="142" t="s">
        <v>517</v>
      </c>
      <c r="B123" s="142"/>
      <c r="C123" s="142"/>
      <c r="D123" s="142"/>
      <c r="E123" s="142"/>
      <c r="F123" s="142"/>
      <c r="G123" s="142"/>
    </row>
    <row r="124" ht="2.25" customHeight="1"/>
    <row r="125" spans="1:7" ht="15">
      <c r="A125" s="107" t="s">
        <v>357</v>
      </c>
      <c r="B125" s="108" t="s">
        <v>358</v>
      </c>
      <c r="C125" s="108" t="s">
        <v>359</v>
      </c>
      <c r="D125" s="107" t="s">
        <v>360</v>
      </c>
      <c r="E125" s="107" t="s">
        <v>1053</v>
      </c>
      <c r="F125" s="108" t="s">
        <v>361</v>
      </c>
      <c r="G125" s="107" t="s">
        <v>362</v>
      </c>
    </row>
    <row r="126" spans="1:7" s="112" customFormat="1" ht="12.75" customHeight="1">
      <c r="A126" s="109">
        <v>1</v>
      </c>
      <c r="B126" s="110" t="s">
        <v>518</v>
      </c>
      <c r="C126" s="110" t="s">
        <v>519</v>
      </c>
      <c r="D126" s="111">
        <v>0</v>
      </c>
      <c r="E126" s="109" t="s">
        <v>365</v>
      </c>
      <c r="F126" s="110" t="s">
        <v>143</v>
      </c>
      <c r="G126" s="111">
        <f>D126*E126</f>
        <v>0</v>
      </c>
    </row>
    <row r="127" spans="1:7" s="112" customFormat="1" ht="12.75" customHeight="1">
      <c r="A127" s="109">
        <v>2</v>
      </c>
      <c r="B127" s="110" t="s">
        <v>520</v>
      </c>
      <c r="C127" s="110" t="s">
        <v>521</v>
      </c>
      <c r="D127" s="111">
        <v>0</v>
      </c>
      <c r="E127" s="109" t="s">
        <v>376</v>
      </c>
      <c r="F127" s="110" t="s">
        <v>143</v>
      </c>
      <c r="G127" s="111">
        <f>D127*E127</f>
        <v>0</v>
      </c>
    </row>
    <row r="128" spans="1:7" s="112" customFormat="1" ht="12.75" customHeight="1">
      <c r="A128" s="109">
        <v>3</v>
      </c>
      <c r="B128" s="110" t="s">
        <v>522</v>
      </c>
      <c r="C128" s="110" t="s">
        <v>523</v>
      </c>
      <c r="D128" s="111">
        <v>0</v>
      </c>
      <c r="E128" s="109" t="s">
        <v>524</v>
      </c>
      <c r="F128" s="110" t="s">
        <v>143</v>
      </c>
      <c r="G128" s="111">
        <f>D128*E128</f>
        <v>0</v>
      </c>
    </row>
    <row r="129" spans="1:7" s="112" customFormat="1" ht="12.75" customHeight="1">
      <c r="A129" s="109">
        <v>4</v>
      </c>
      <c r="B129" s="110" t="s">
        <v>525</v>
      </c>
      <c r="C129" s="110" t="s">
        <v>526</v>
      </c>
      <c r="D129" s="111">
        <v>0</v>
      </c>
      <c r="E129" s="109" t="s">
        <v>437</v>
      </c>
      <c r="F129" s="110" t="s">
        <v>1245</v>
      </c>
      <c r="G129" s="111">
        <f>D129*E129</f>
        <v>0</v>
      </c>
    </row>
    <row r="130" spans="1:7" s="112" customFormat="1" ht="12.75" customHeight="1">
      <c r="A130" s="118" t="s">
        <v>1064</v>
      </c>
      <c r="B130" s="118" t="s">
        <v>1064</v>
      </c>
      <c r="C130" s="119" t="s">
        <v>438</v>
      </c>
      <c r="D130" s="118" t="s">
        <v>1064</v>
      </c>
      <c r="E130" s="118" t="s">
        <v>1064</v>
      </c>
      <c r="F130" s="118" t="s">
        <v>1064</v>
      </c>
      <c r="G130" s="111"/>
    </row>
    <row r="131" spans="1:7" s="112" customFormat="1" ht="12.75" customHeight="1">
      <c r="A131" s="109">
        <v>5</v>
      </c>
      <c r="B131" s="110" t="s">
        <v>527</v>
      </c>
      <c r="C131" s="110" t="s">
        <v>528</v>
      </c>
      <c r="D131" s="111">
        <v>0</v>
      </c>
      <c r="E131" s="109" t="s">
        <v>365</v>
      </c>
      <c r="F131" s="110" t="s">
        <v>143</v>
      </c>
      <c r="G131" s="111">
        <f aca="true" t="shared" si="1" ref="G131:G139">D131*E131</f>
        <v>0</v>
      </c>
    </row>
    <row r="132" spans="1:7" s="112" customFormat="1" ht="12.75" customHeight="1">
      <c r="A132" s="109">
        <v>6</v>
      </c>
      <c r="B132" s="110" t="s">
        <v>529</v>
      </c>
      <c r="C132" s="110" t="s">
        <v>530</v>
      </c>
      <c r="D132" s="111">
        <v>0</v>
      </c>
      <c r="E132" s="109" t="s">
        <v>386</v>
      </c>
      <c r="F132" s="110" t="s">
        <v>143</v>
      </c>
      <c r="G132" s="111">
        <f t="shared" si="1"/>
        <v>0</v>
      </c>
    </row>
    <row r="133" spans="1:7" s="112" customFormat="1" ht="12.75" customHeight="1">
      <c r="A133" s="109">
        <v>7</v>
      </c>
      <c r="B133" s="110" t="s">
        <v>531</v>
      </c>
      <c r="C133" s="110" t="s">
        <v>532</v>
      </c>
      <c r="D133" s="111">
        <v>0</v>
      </c>
      <c r="E133" s="109" t="s">
        <v>365</v>
      </c>
      <c r="F133" s="110" t="s">
        <v>143</v>
      </c>
      <c r="G133" s="111">
        <f t="shared" si="1"/>
        <v>0</v>
      </c>
    </row>
    <row r="134" spans="1:7" s="112" customFormat="1" ht="12.75" customHeight="1">
      <c r="A134" s="109">
        <v>8</v>
      </c>
      <c r="B134" s="110" t="s">
        <v>533</v>
      </c>
      <c r="C134" s="110" t="s">
        <v>534</v>
      </c>
      <c r="D134" s="111">
        <v>0</v>
      </c>
      <c r="E134" s="109" t="s">
        <v>365</v>
      </c>
      <c r="F134" s="110" t="s">
        <v>143</v>
      </c>
      <c r="G134" s="111">
        <f t="shared" si="1"/>
        <v>0</v>
      </c>
    </row>
    <row r="135" spans="1:7" s="112" customFormat="1" ht="12.75" customHeight="1">
      <c r="A135" s="109">
        <v>9</v>
      </c>
      <c r="B135" s="110" t="s">
        <v>535</v>
      </c>
      <c r="C135" s="110" t="s">
        <v>536</v>
      </c>
      <c r="D135" s="111">
        <v>0</v>
      </c>
      <c r="E135" s="109" t="s">
        <v>365</v>
      </c>
      <c r="F135" s="110" t="s">
        <v>143</v>
      </c>
      <c r="G135" s="111">
        <f t="shared" si="1"/>
        <v>0</v>
      </c>
    </row>
    <row r="136" spans="1:7" s="112" customFormat="1" ht="12.75" customHeight="1">
      <c r="A136" s="109">
        <v>10</v>
      </c>
      <c r="B136" s="110" t="s">
        <v>537</v>
      </c>
      <c r="C136" s="110" t="s">
        <v>538</v>
      </c>
      <c r="D136" s="111">
        <v>0</v>
      </c>
      <c r="E136" s="109" t="s">
        <v>365</v>
      </c>
      <c r="F136" s="110" t="s">
        <v>143</v>
      </c>
      <c r="G136" s="111">
        <f t="shared" si="1"/>
        <v>0</v>
      </c>
    </row>
    <row r="137" spans="1:7" s="112" customFormat="1" ht="12.75" customHeight="1">
      <c r="A137" s="109">
        <v>11</v>
      </c>
      <c r="B137" s="110" t="s">
        <v>539</v>
      </c>
      <c r="C137" s="110" t="s">
        <v>540</v>
      </c>
      <c r="D137" s="111">
        <v>0</v>
      </c>
      <c r="E137" s="109" t="s">
        <v>365</v>
      </c>
      <c r="F137" s="110" t="s">
        <v>143</v>
      </c>
      <c r="G137" s="111">
        <f t="shared" si="1"/>
        <v>0</v>
      </c>
    </row>
    <row r="138" spans="1:7" s="112" customFormat="1" ht="12.75" customHeight="1">
      <c r="A138" s="109">
        <v>12</v>
      </c>
      <c r="B138" s="110" t="s">
        <v>541</v>
      </c>
      <c r="C138" s="110" t="s">
        <v>542</v>
      </c>
      <c r="D138" s="111">
        <v>0</v>
      </c>
      <c r="E138" s="109" t="s">
        <v>365</v>
      </c>
      <c r="F138" s="110" t="s">
        <v>143</v>
      </c>
      <c r="G138" s="111">
        <f t="shared" si="1"/>
        <v>0</v>
      </c>
    </row>
    <row r="139" spans="1:7" s="112" customFormat="1" ht="12.75" customHeight="1">
      <c r="A139" s="109">
        <v>13</v>
      </c>
      <c r="B139" s="110" t="s">
        <v>543</v>
      </c>
      <c r="C139" s="110" t="s">
        <v>544</v>
      </c>
      <c r="D139" s="111">
        <v>0</v>
      </c>
      <c r="E139" s="109" t="s">
        <v>365</v>
      </c>
      <c r="F139" s="110" t="s">
        <v>143</v>
      </c>
      <c r="G139" s="111">
        <f t="shared" si="1"/>
        <v>0</v>
      </c>
    </row>
    <row r="140" spans="1:7" s="112" customFormat="1" ht="12.75" customHeight="1">
      <c r="A140" s="113"/>
      <c r="B140" s="114"/>
      <c r="C140" s="141" t="s">
        <v>545</v>
      </c>
      <c r="D140" s="141"/>
      <c r="E140" s="141"/>
      <c r="F140" s="141"/>
      <c r="G140" s="115">
        <f>SUM(G126:G139)</f>
        <v>0</v>
      </c>
    </row>
    <row r="141" s="112" customFormat="1" ht="12.75" customHeight="1"/>
    <row r="142" s="112" customFormat="1" ht="12.75" customHeight="1"/>
    <row r="143" ht="2.25" customHeight="1"/>
    <row r="144" spans="1:7" ht="16.5" customHeight="1">
      <c r="A144" s="142" t="s">
        <v>546</v>
      </c>
      <c r="B144" s="142"/>
      <c r="C144" s="142"/>
      <c r="D144" s="142"/>
      <c r="E144" s="142"/>
      <c r="F144" s="142"/>
      <c r="G144" s="142"/>
    </row>
    <row r="145" ht="2.25" customHeight="1"/>
    <row r="146" spans="1:7" ht="15">
      <c r="A146" s="120" t="s">
        <v>357</v>
      </c>
      <c r="B146" s="121" t="s">
        <v>358</v>
      </c>
      <c r="C146" s="121" t="s">
        <v>359</v>
      </c>
      <c r="D146" s="120" t="s">
        <v>360</v>
      </c>
      <c r="E146" s="120" t="s">
        <v>1053</v>
      </c>
      <c r="F146" s="121" t="s">
        <v>361</v>
      </c>
      <c r="G146" s="120" t="s">
        <v>362</v>
      </c>
    </row>
    <row r="147" spans="1:7" s="112" customFormat="1" ht="12.75" customHeight="1">
      <c r="A147" s="109">
        <v>1</v>
      </c>
      <c r="B147" s="110" t="s">
        <v>547</v>
      </c>
      <c r="C147" s="110" t="s">
        <v>548</v>
      </c>
      <c r="D147" s="111">
        <v>0</v>
      </c>
      <c r="E147" s="111">
        <v>9</v>
      </c>
      <c r="F147" s="110" t="s">
        <v>143</v>
      </c>
      <c r="G147" s="111">
        <f>D147*E147</f>
        <v>0</v>
      </c>
    </row>
    <row r="148" spans="1:7" s="112" customFormat="1" ht="12.75" customHeight="1">
      <c r="A148" s="110" t="s">
        <v>1064</v>
      </c>
      <c r="B148" s="110" t="s">
        <v>1064</v>
      </c>
      <c r="C148" s="119" t="s">
        <v>501</v>
      </c>
      <c r="D148" s="110" t="s">
        <v>1064</v>
      </c>
      <c r="E148" s="110" t="s">
        <v>1064</v>
      </c>
      <c r="F148" s="110" t="s">
        <v>1064</v>
      </c>
      <c r="G148" s="111"/>
    </row>
    <row r="149" spans="1:7" s="112" customFormat="1" ht="24" customHeight="1">
      <c r="A149" s="109">
        <v>2</v>
      </c>
      <c r="B149" s="110" t="s">
        <v>549</v>
      </c>
      <c r="C149" s="110" t="s">
        <v>550</v>
      </c>
      <c r="D149" s="111">
        <v>0</v>
      </c>
      <c r="E149" s="111">
        <v>9</v>
      </c>
      <c r="F149" s="110" t="s">
        <v>143</v>
      </c>
      <c r="G149" s="111">
        <f>D149*E149</f>
        <v>0</v>
      </c>
    </row>
    <row r="150" spans="1:7" s="112" customFormat="1" ht="12.75" customHeight="1">
      <c r="A150" s="109">
        <v>3</v>
      </c>
      <c r="B150" s="110" t="s">
        <v>551</v>
      </c>
      <c r="C150" s="110" t="s">
        <v>552</v>
      </c>
      <c r="D150" s="111">
        <v>0</v>
      </c>
      <c r="E150" s="111">
        <v>9</v>
      </c>
      <c r="F150" s="110" t="s">
        <v>143</v>
      </c>
      <c r="G150" s="111">
        <f>D150*E150</f>
        <v>0</v>
      </c>
    </row>
    <row r="151" spans="1:7" s="112" customFormat="1" ht="12.75" customHeight="1">
      <c r="A151" s="109">
        <v>4</v>
      </c>
      <c r="B151" s="110" t="s">
        <v>553</v>
      </c>
      <c r="C151" s="110" t="s">
        <v>554</v>
      </c>
      <c r="D151" s="111">
        <v>0</v>
      </c>
      <c r="E151" s="111">
        <v>380</v>
      </c>
      <c r="F151" s="110" t="s">
        <v>1245</v>
      </c>
      <c r="G151" s="111">
        <f>D151*E151</f>
        <v>0</v>
      </c>
    </row>
    <row r="152" spans="1:7" s="112" customFormat="1" ht="12.75" customHeight="1">
      <c r="A152" s="110" t="s">
        <v>1064</v>
      </c>
      <c r="B152" s="110" t="s">
        <v>1064</v>
      </c>
      <c r="C152" s="119" t="s">
        <v>434</v>
      </c>
      <c r="D152" s="110" t="s">
        <v>1064</v>
      </c>
      <c r="E152" s="110" t="s">
        <v>1064</v>
      </c>
      <c r="F152" s="110" t="s">
        <v>1064</v>
      </c>
      <c r="G152" s="111"/>
    </row>
    <row r="153" spans="1:7" s="112" customFormat="1" ht="12.75" customHeight="1">
      <c r="A153" s="109">
        <v>5</v>
      </c>
      <c r="B153" s="110" t="s">
        <v>555</v>
      </c>
      <c r="C153" s="110" t="s">
        <v>556</v>
      </c>
      <c r="D153" s="111">
        <v>0</v>
      </c>
      <c r="E153" s="111">
        <v>24</v>
      </c>
      <c r="F153" s="110" t="s">
        <v>1245</v>
      </c>
      <c r="G153" s="111">
        <f>D153*E153</f>
        <v>0</v>
      </c>
    </row>
    <row r="154" spans="1:7" s="112" customFormat="1" ht="12.75" customHeight="1">
      <c r="A154" s="110" t="s">
        <v>1064</v>
      </c>
      <c r="B154" s="110" t="s">
        <v>1064</v>
      </c>
      <c r="C154" s="119" t="s">
        <v>510</v>
      </c>
      <c r="D154" s="110" t="s">
        <v>1064</v>
      </c>
      <c r="E154" s="110" t="s">
        <v>1064</v>
      </c>
      <c r="F154" s="110" t="s">
        <v>1064</v>
      </c>
      <c r="G154" s="111"/>
    </row>
    <row r="155" spans="1:7" s="112" customFormat="1" ht="12.75" customHeight="1">
      <c r="A155" s="109">
        <v>6</v>
      </c>
      <c r="B155" s="110" t="s">
        <v>557</v>
      </c>
      <c r="C155" s="110" t="s">
        <v>558</v>
      </c>
      <c r="D155" s="111">
        <v>0</v>
      </c>
      <c r="E155" s="111">
        <v>5</v>
      </c>
      <c r="F155" s="110" t="s">
        <v>143</v>
      </c>
      <c r="G155" s="111">
        <f>D155*E155</f>
        <v>0</v>
      </c>
    </row>
    <row r="156" spans="1:7" s="112" customFormat="1" ht="12.75" customHeight="1">
      <c r="A156" s="109">
        <v>7</v>
      </c>
      <c r="B156" s="110" t="s">
        <v>559</v>
      </c>
      <c r="C156" s="110" t="s">
        <v>560</v>
      </c>
      <c r="D156" s="111">
        <v>0</v>
      </c>
      <c r="E156" s="111">
        <v>7</v>
      </c>
      <c r="F156" s="110" t="s">
        <v>143</v>
      </c>
      <c r="G156" s="111">
        <f>D156*E156</f>
        <v>0</v>
      </c>
    </row>
    <row r="157" spans="1:7" s="112" customFormat="1" ht="24" customHeight="1">
      <c r="A157" s="109">
        <v>8</v>
      </c>
      <c r="B157" s="110" t="s">
        <v>561</v>
      </c>
      <c r="C157" s="110" t="s">
        <v>562</v>
      </c>
      <c r="D157" s="111">
        <v>0</v>
      </c>
      <c r="E157" s="111">
        <v>7</v>
      </c>
      <c r="F157" s="110" t="s">
        <v>143</v>
      </c>
      <c r="G157" s="111">
        <f>D157*E157</f>
        <v>0</v>
      </c>
    </row>
    <row r="158" spans="1:7" s="112" customFormat="1" ht="12.75" customHeight="1">
      <c r="A158" s="109">
        <v>9</v>
      </c>
      <c r="B158" s="110" t="s">
        <v>563</v>
      </c>
      <c r="C158" s="110" t="s">
        <v>564</v>
      </c>
      <c r="D158" s="111">
        <v>0</v>
      </c>
      <c r="E158" s="111">
        <v>91</v>
      </c>
      <c r="F158" s="110" t="s">
        <v>1245</v>
      </c>
      <c r="G158" s="111">
        <f>D158*E158</f>
        <v>0</v>
      </c>
    </row>
    <row r="159" spans="1:7" s="112" customFormat="1" ht="12.75" customHeight="1">
      <c r="A159" s="110" t="s">
        <v>1064</v>
      </c>
      <c r="B159" s="110" t="s">
        <v>1064</v>
      </c>
      <c r="C159" s="119" t="s">
        <v>487</v>
      </c>
      <c r="D159" s="110"/>
      <c r="E159" s="110" t="s">
        <v>1064</v>
      </c>
      <c r="F159" s="110" t="s">
        <v>1064</v>
      </c>
      <c r="G159" s="111"/>
    </row>
    <row r="160" spans="1:7" s="112" customFormat="1" ht="12.75" customHeight="1">
      <c r="A160" s="109">
        <v>10</v>
      </c>
      <c r="B160" s="110" t="s">
        <v>565</v>
      </c>
      <c r="C160" s="110" t="s">
        <v>566</v>
      </c>
      <c r="D160" s="111">
        <v>0</v>
      </c>
      <c r="E160" s="111">
        <v>425</v>
      </c>
      <c r="F160" s="110" t="s">
        <v>1245</v>
      </c>
      <c r="G160" s="111">
        <f>D160*E160</f>
        <v>0</v>
      </c>
    </row>
    <row r="161" spans="1:7" s="112" customFormat="1" ht="12.75" customHeight="1">
      <c r="A161" s="110" t="s">
        <v>1064</v>
      </c>
      <c r="B161" s="110" t="s">
        <v>1064</v>
      </c>
      <c r="C161" s="119" t="s">
        <v>438</v>
      </c>
      <c r="D161" s="110" t="s">
        <v>1064</v>
      </c>
      <c r="E161" s="110" t="s">
        <v>1064</v>
      </c>
      <c r="F161" s="110" t="s">
        <v>1064</v>
      </c>
      <c r="G161" s="111"/>
    </row>
    <row r="162" spans="1:7" s="112" customFormat="1" ht="24" customHeight="1">
      <c r="A162" s="109">
        <v>11</v>
      </c>
      <c r="B162" s="110" t="s">
        <v>567</v>
      </c>
      <c r="C162" s="110" t="s">
        <v>568</v>
      </c>
      <c r="D162" s="111">
        <v>0</v>
      </c>
      <c r="E162" s="111">
        <v>7</v>
      </c>
      <c r="F162" s="110" t="s">
        <v>143</v>
      </c>
      <c r="G162" s="111">
        <f>D162*E162</f>
        <v>0</v>
      </c>
    </row>
    <row r="163" spans="1:7" s="112" customFormat="1" ht="36" customHeight="1">
      <c r="A163" s="109">
        <v>12</v>
      </c>
      <c r="B163" s="110" t="s">
        <v>569</v>
      </c>
      <c r="C163" s="110" t="s">
        <v>570</v>
      </c>
      <c r="D163" s="111">
        <v>0</v>
      </c>
      <c r="E163" s="111">
        <v>2</v>
      </c>
      <c r="F163" s="110" t="s">
        <v>143</v>
      </c>
      <c r="G163" s="111">
        <f>D163*E163</f>
        <v>0</v>
      </c>
    </row>
    <row r="164" spans="1:7" s="112" customFormat="1" ht="36" customHeight="1">
      <c r="A164" s="109">
        <v>13</v>
      </c>
      <c r="B164" s="110" t="s">
        <v>571</v>
      </c>
      <c r="C164" s="110" t="s">
        <v>572</v>
      </c>
      <c r="D164" s="111">
        <v>0</v>
      </c>
      <c r="E164" s="111">
        <v>5</v>
      </c>
      <c r="F164" s="110" t="s">
        <v>143</v>
      </c>
      <c r="G164" s="111">
        <f>D164*E164</f>
        <v>0</v>
      </c>
    </row>
    <row r="165" spans="1:7" s="112" customFormat="1" ht="36" customHeight="1">
      <c r="A165" s="110" t="s">
        <v>1064</v>
      </c>
      <c r="B165" s="110" t="s">
        <v>1064</v>
      </c>
      <c r="C165" s="119" t="s">
        <v>573</v>
      </c>
      <c r="D165" s="110" t="s">
        <v>1064</v>
      </c>
      <c r="E165" s="110" t="s">
        <v>1064</v>
      </c>
      <c r="F165" s="110" t="s">
        <v>1064</v>
      </c>
      <c r="G165" s="111"/>
    </row>
    <row r="166" spans="1:7" s="112" customFormat="1" ht="36" customHeight="1">
      <c r="A166" s="109">
        <v>14</v>
      </c>
      <c r="B166" s="110" t="s">
        <v>574</v>
      </c>
      <c r="C166" s="110" t="s">
        <v>575</v>
      </c>
      <c r="D166" s="111">
        <v>0</v>
      </c>
      <c r="E166" s="111">
        <v>2</v>
      </c>
      <c r="F166" s="110" t="s">
        <v>143</v>
      </c>
      <c r="G166" s="111">
        <f>D166*E166</f>
        <v>0</v>
      </c>
    </row>
    <row r="167" spans="1:7" s="112" customFormat="1" ht="36" customHeight="1">
      <c r="A167" s="110" t="s">
        <v>1064</v>
      </c>
      <c r="B167" s="110" t="s">
        <v>1064</v>
      </c>
      <c r="C167" s="119" t="s">
        <v>573</v>
      </c>
      <c r="D167" s="110" t="s">
        <v>1064</v>
      </c>
      <c r="E167" s="110" t="s">
        <v>1064</v>
      </c>
      <c r="F167" s="110" t="s">
        <v>1064</v>
      </c>
      <c r="G167" s="111"/>
    </row>
    <row r="168" spans="1:7" s="112" customFormat="1" ht="24" customHeight="1">
      <c r="A168" s="109">
        <v>15</v>
      </c>
      <c r="B168" s="110" t="s">
        <v>576</v>
      </c>
      <c r="C168" s="110" t="s">
        <v>577</v>
      </c>
      <c r="D168" s="111">
        <v>0</v>
      </c>
      <c r="E168" s="111">
        <v>4</v>
      </c>
      <c r="F168" s="110" t="s">
        <v>143</v>
      </c>
      <c r="G168" s="111">
        <f aca="true" t="shared" si="2" ref="G168:G174">D168*E168</f>
        <v>0</v>
      </c>
    </row>
    <row r="169" spans="1:7" s="112" customFormat="1" ht="24" customHeight="1">
      <c r="A169" s="109">
        <v>16</v>
      </c>
      <c r="B169" s="110" t="s">
        <v>578</v>
      </c>
      <c r="C169" s="110" t="s">
        <v>579</v>
      </c>
      <c r="D169" s="111">
        <v>0</v>
      </c>
      <c r="E169" s="111">
        <v>2</v>
      </c>
      <c r="F169" s="110" t="s">
        <v>143</v>
      </c>
      <c r="G169" s="111">
        <f t="shared" si="2"/>
        <v>0</v>
      </c>
    </row>
    <row r="170" spans="1:7" s="112" customFormat="1" ht="24" customHeight="1">
      <c r="A170" s="109">
        <v>17</v>
      </c>
      <c r="B170" s="110" t="s">
        <v>580</v>
      </c>
      <c r="C170" s="110" t="s">
        <v>581</v>
      </c>
      <c r="D170" s="111">
        <v>0</v>
      </c>
      <c r="E170" s="111">
        <v>1</v>
      </c>
      <c r="F170" s="110" t="s">
        <v>143</v>
      </c>
      <c r="G170" s="111">
        <f t="shared" si="2"/>
        <v>0</v>
      </c>
    </row>
    <row r="171" spans="1:7" s="112" customFormat="1" ht="24" customHeight="1">
      <c r="A171" s="109">
        <v>18</v>
      </c>
      <c r="B171" s="110" t="s">
        <v>582</v>
      </c>
      <c r="C171" s="110" t="s">
        <v>583</v>
      </c>
      <c r="D171" s="111">
        <v>0</v>
      </c>
      <c r="E171" s="111">
        <v>2</v>
      </c>
      <c r="F171" s="110" t="s">
        <v>143</v>
      </c>
      <c r="G171" s="111">
        <f t="shared" si="2"/>
        <v>0</v>
      </c>
    </row>
    <row r="172" spans="1:7" s="112" customFormat="1" ht="12.75" customHeight="1">
      <c r="A172" s="109">
        <v>19</v>
      </c>
      <c r="B172" s="110" t="s">
        <v>584</v>
      </c>
      <c r="C172" s="110" t="s">
        <v>585</v>
      </c>
      <c r="D172" s="111">
        <v>0</v>
      </c>
      <c r="E172" s="111">
        <v>5</v>
      </c>
      <c r="F172" s="110" t="s">
        <v>143</v>
      </c>
      <c r="G172" s="111">
        <f t="shared" si="2"/>
        <v>0</v>
      </c>
    </row>
    <row r="173" spans="1:7" s="112" customFormat="1" ht="12.75" customHeight="1">
      <c r="A173" s="109">
        <v>20</v>
      </c>
      <c r="B173" s="110" t="s">
        <v>586</v>
      </c>
      <c r="C173" s="110" t="s">
        <v>587</v>
      </c>
      <c r="D173" s="111">
        <v>0</v>
      </c>
      <c r="E173" s="111">
        <v>2</v>
      </c>
      <c r="F173" s="110" t="s">
        <v>143</v>
      </c>
      <c r="G173" s="111">
        <f t="shared" si="2"/>
        <v>0</v>
      </c>
    </row>
    <row r="174" spans="1:7" s="112" customFormat="1" ht="12.75" customHeight="1">
      <c r="A174" s="109">
        <v>21</v>
      </c>
      <c r="B174" s="110" t="s">
        <v>588</v>
      </c>
      <c r="C174" s="110" t="s">
        <v>589</v>
      </c>
      <c r="D174" s="111">
        <v>0</v>
      </c>
      <c r="E174" s="111">
        <v>380</v>
      </c>
      <c r="F174" s="110" t="s">
        <v>1245</v>
      </c>
      <c r="G174" s="111">
        <f t="shared" si="2"/>
        <v>0</v>
      </c>
    </row>
    <row r="175" spans="1:7" s="112" customFormat="1" ht="12.75" customHeight="1">
      <c r="A175" s="110" t="s">
        <v>1064</v>
      </c>
      <c r="B175" s="110" t="s">
        <v>1064</v>
      </c>
      <c r="C175" s="119" t="s">
        <v>434</v>
      </c>
      <c r="D175" s="110" t="s">
        <v>1064</v>
      </c>
      <c r="E175" s="110" t="s">
        <v>1064</v>
      </c>
      <c r="F175" s="110" t="s">
        <v>1064</v>
      </c>
      <c r="G175" s="111"/>
    </row>
    <row r="176" spans="1:7" s="112" customFormat="1" ht="12.75" customHeight="1">
      <c r="A176" s="109">
        <v>22</v>
      </c>
      <c r="B176" s="110" t="s">
        <v>590</v>
      </c>
      <c r="C176" s="110" t="s">
        <v>591</v>
      </c>
      <c r="D176" s="111">
        <v>0</v>
      </c>
      <c r="E176" s="111">
        <v>425</v>
      </c>
      <c r="F176" s="110" t="s">
        <v>1245</v>
      </c>
      <c r="G176" s="111">
        <f>D176*E176</f>
        <v>0</v>
      </c>
    </row>
    <row r="177" spans="1:7" s="112" customFormat="1" ht="12.75" customHeight="1">
      <c r="A177" s="110" t="s">
        <v>1064</v>
      </c>
      <c r="B177" s="110" t="s">
        <v>1064</v>
      </c>
      <c r="C177" s="119" t="s">
        <v>438</v>
      </c>
      <c r="D177" s="110" t="s">
        <v>1064</v>
      </c>
      <c r="E177" s="110" t="s">
        <v>1064</v>
      </c>
      <c r="F177" s="110" t="s">
        <v>1064</v>
      </c>
      <c r="G177" s="111"/>
    </row>
    <row r="178" spans="1:7" s="112" customFormat="1" ht="12.75" customHeight="1">
      <c r="A178" s="109">
        <v>23</v>
      </c>
      <c r="B178" s="110" t="s">
        <v>592</v>
      </c>
      <c r="C178" s="110" t="s">
        <v>593</v>
      </c>
      <c r="D178" s="111">
        <v>0</v>
      </c>
      <c r="E178" s="111">
        <v>5</v>
      </c>
      <c r="F178" s="110" t="s">
        <v>143</v>
      </c>
      <c r="G178" s="111">
        <f>D178*E178</f>
        <v>0</v>
      </c>
    </row>
    <row r="179" spans="1:7" s="112" customFormat="1" ht="12.75" customHeight="1">
      <c r="A179" s="109">
        <v>24</v>
      </c>
      <c r="B179" s="110" t="s">
        <v>594</v>
      </c>
      <c r="C179" s="110" t="s">
        <v>595</v>
      </c>
      <c r="D179" s="111">
        <v>0</v>
      </c>
      <c r="E179" s="111">
        <v>2</v>
      </c>
      <c r="F179" s="110" t="s">
        <v>143</v>
      </c>
      <c r="G179" s="111">
        <f>D179*E179</f>
        <v>0</v>
      </c>
    </row>
    <row r="180" spans="1:7" s="112" customFormat="1" ht="12.75" customHeight="1">
      <c r="A180" s="113"/>
      <c r="B180" s="114"/>
      <c r="C180" s="141" t="s">
        <v>596</v>
      </c>
      <c r="D180" s="141"/>
      <c r="E180" s="141"/>
      <c r="F180" s="141"/>
      <c r="G180" s="115">
        <f>SUM(G147:G179)</f>
        <v>0</v>
      </c>
    </row>
    <row r="181" spans="1:7" s="112" customFormat="1" ht="12.75" customHeight="1">
      <c r="A181" s="109"/>
      <c r="B181" s="110"/>
      <c r="C181" s="110"/>
      <c r="D181" s="111"/>
      <c r="E181" s="111"/>
      <c r="F181" s="110"/>
      <c r="G181" s="111"/>
    </row>
    <row r="182" spans="1:7" s="112" customFormat="1" ht="12.75" customHeight="1">
      <c r="A182" s="109"/>
      <c r="B182" s="110"/>
      <c r="C182" s="110" t="s">
        <v>597</v>
      </c>
      <c r="D182" s="111">
        <f>G151+G153+G158+G160+G174+G176</f>
        <v>0</v>
      </c>
      <c r="E182" s="111">
        <v>5</v>
      </c>
      <c r="F182" s="122" t="s">
        <v>598</v>
      </c>
      <c r="G182" s="111">
        <f>D182*E182/100</f>
        <v>0</v>
      </c>
    </row>
    <row r="183" spans="1:7" s="112" customFormat="1" ht="12.75" customHeight="1">
      <c r="A183" s="113"/>
      <c r="B183" s="114"/>
      <c r="C183" s="141" t="s">
        <v>599</v>
      </c>
      <c r="D183" s="141"/>
      <c r="E183" s="141"/>
      <c r="F183" s="141"/>
      <c r="G183" s="115">
        <f>SUM(G180:G182)</f>
        <v>0</v>
      </c>
    </row>
    <row r="184" spans="1:7" s="112" customFormat="1" ht="12.75" customHeight="1">
      <c r="A184" s="109"/>
      <c r="B184" s="110"/>
      <c r="C184" s="110"/>
      <c r="D184" s="111"/>
      <c r="E184" s="111"/>
      <c r="F184" s="110"/>
      <c r="G184" s="111"/>
    </row>
    <row r="185" spans="5:7" ht="15">
      <c r="E185" s="123" t="s">
        <v>1058</v>
      </c>
      <c r="G185" s="124">
        <f>SUM(G15,G23,G74,G94,G118,G140,G183)</f>
        <v>0</v>
      </c>
    </row>
  </sheetData>
  <sheetProtection/>
  <mergeCells count="13">
    <mergeCell ref="A28:G28"/>
    <mergeCell ref="A3:G3"/>
    <mergeCell ref="C15:F15"/>
    <mergeCell ref="C23:F23"/>
    <mergeCell ref="C94:F94"/>
    <mergeCell ref="A79:G79"/>
    <mergeCell ref="C74:F74"/>
    <mergeCell ref="C183:F183"/>
    <mergeCell ref="C180:F180"/>
    <mergeCell ref="A144:G144"/>
    <mergeCell ref="C140:F140"/>
    <mergeCell ref="A123:G123"/>
    <mergeCell ref="C118:F118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4">
      <selection activeCell="H25" sqref="H25"/>
    </sheetView>
  </sheetViews>
  <sheetFormatPr defaultColWidth="9.140625" defaultRowHeight="12.75"/>
  <cols>
    <col min="1" max="3" width="9.140625" style="126" customWidth="1"/>
    <col min="4" max="4" width="14.00390625" style="126" customWidth="1"/>
    <col min="5" max="5" width="29.140625" style="126" customWidth="1"/>
    <col min="6" max="6" width="9.140625" style="126" customWidth="1"/>
    <col min="7" max="7" width="8.57421875" style="127" customWidth="1"/>
    <col min="8" max="8" width="12.28125" style="126" customWidth="1"/>
    <col min="9" max="9" width="13.28125" style="126" customWidth="1"/>
    <col min="10" max="10" width="10.28125" style="126" bestFit="1" customWidth="1"/>
    <col min="11" max="12" width="9.140625" style="126" customWidth="1"/>
    <col min="13" max="13" width="10.28125" style="126" bestFit="1" customWidth="1"/>
    <col min="14" max="16384" width="9.140625" style="126" customWidth="1"/>
  </cols>
  <sheetData>
    <row r="1" ht="15">
      <c r="A1" s="125" t="s">
        <v>600</v>
      </c>
    </row>
    <row r="2" ht="15">
      <c r="A2" s="125" t="s">
        <v>601</v>
      </c>
    </row>
    <row r="4" spans="1:10" ht="15">
      <c r="A4" s="126" t="s">
        <v>602</v>
      </c>
      <c r="C4" s="128" t="s">
        <v>603</v>
      </c>
      <c r="D4" s="128"/>
      <c r="E4" s="128"/>
      <c r="F4" s="128"/>
      <c r="G4" s="129"/>
      <c r="H4" s="128"/>
      <c r="I4" s="128"/>
      <c r="J4" s="128"/>
    </row>
    <row r="5" ht="15">
      <c r="A5" s="126" t="s">
        <v>604</v>
      </c>
    </row>
    <row r="6" spans="1:3" ht="15">
      <c r="A6" s="126" t="s">
        <v>605</v>
      </c>
      <c r="C6" s="126" t="s">
        <v>606</v>
      </c>
    </row>
    <row r="9" ht="15">
      <c r="A9" s="126" t="s">
        <v>607</v>
      </c>
    </row>
    <row r="10" spans="1:4" ht="15">
      <c r="A10" s="126" t="s">
        <v>608</v>
      </c>
      <c r="D10" s="130">
        <v>0</v>
      </c>
    </row>
    <row r="11" spans="1:5" ht="15">
      <c r="A11" s="126" t="s">
        <v>609</v>
      </c>
      <c r="D11" s="130">
        <f>SUM(I23:I28)</f>
        <v>0</v>
      </c>
      <c r="E11" s="130"/>
    </row>
    <row r="12" spans="1:5" ht="15">
      <c r="A12" s="126" t="s">
        <v>610</v>
      </c>
      <c r="D12" s="130">
        <f>SUM(I30:I47)</f>
        <v>0</v>
      </c>
      <c r="E12" s="130"/>
    </row>
    <row r="13" spans="1:5" ht="15">
      <c r="A13" s="126" t="s">
        <v>611</v>
      </c>
      <c r="D13" s="130">
        <v>0</v>
      </c>
      <c r="E13" s="130"/>
    </row>
    <row r="14" spans="1:5" ht="15">
      <c r="A14" s="126" t="s">
        <v>612</v>
      </c>
      <c r="D14" s="130">
        <f>SUM(I49:I50)</f>
        <v>0</v>
      </c>
      <c r="E14" s="130"/>
    </row>
    <row r="15" spans="1:4" ht="15">
      <c r="A15" s="126" t="s">
        <v>613</v>
      </c>
      <c r="D15" s="130">
        <f>SUM(I56:I75)</f>
        <v>0</v>
      </c>
    </row>
    <row r="17" spans="1:10" ht="15">
      <c r="A17" s="126" t="s">
        <v>614</v>
      </c>
      <c r="D17" s="131">
        <f>SUM(D10:D16)</f>
        <v>0</v>
      </c>
      <c r="E17" s="128"/>
      <c r="J17" s="130"/>
    </row>
    <row r="20" ht="15">
      <c r="C20" s="126" t="s">
        <v>615</v>
      </c>
    </row>
    <row r="21" spans="1:9" ht="15">
      <c r="A21" s="126" t="s">
        <v>616</v>
      </c>
      <c r="B21" s="126" t="s">
        <v>617</v>
      </c>
      <c r="D21" s="126" t="s">
        <v>1049</v>
      </c>
      <c r="F21" s="126" t="s">
        <v>1053</v>
      </c>
      <c r="G21" s="127" t="s">
        <v>1051</v>
      </c>
      <c r="H21" s="126" t="s">
        <v>618</v>
      </c>
      <c r="I21" s="126" t="s">
        <v>619</v>
      </c>
    </row>
    <row r="22" ht="15">
      <c r="A22" s="126" t="s">
        <v>609</v>
      </c>
    </row>
    <row r="23" spans="1:9" ht="15">
      <c r="A23" s="126">
        <v>954970</v>
      </c>
      <c r="B23" s="126" t="s">
        <v>1029</v>
      </c>
      <c r="C23" s="126" t="s">
        <v>620</v>
      </c>
      <c r="F23" s="132">
        <v>66</v>
      </c>
      <c r="G23" s="127" t="s">
        <v>1245</v>
      </c>
      <c r="H23" s="130">
        <v>0</v>
      </c>
      <c r="I23" s="133">
        <f aca="true" t="shared" si="0" ref="I23:I28">F23*H23</f>
        <v>0</v>
      </c>
    </row>
    <row r="24" spans="1:9" ht="15">
      <c r="A24" s="126">
        <v>952369</v>
      </c>
      <c r="B24" s="126" t="s">
        <v>1029</v>
      </c>
      <c r="C24" s="126" t="s">
        <v>621</v>
      </c>
      <c r="F24" s="132">
        <v>20</v>
      </c>
      <c r="G24" s="127" t="s">
        <v>1245</v>
      </c>
      <c r="H24" s="130">
        <v>0</v>
      </c>
      <c r="I24" s="133">
        <f t="shared" si="0"/>
        <v>0</v>
      </c>
    </row>
    <row r="25" spans="1:9" ht="15">
      <c r="A25" s="126">
        <v>955577</v>
      </c>
      <c r="B25" s="126" t="s">
        <v>1029</v>
      </c>
      <c r="C25" s="126" t="s">
        <v>622</v>
      </c>
      <c r="F25" s="132">
        <v>11</v>
      </c>
      <c r="G25" s="127" t="s">
        <v>1245</v>
      </c>
      <c r="H25" s="130">
        <v>0</v>
      </c>
      <c r="I25" s="133">
        <f t="shared" si="0"/>
        <v>0</v>
      </c>
    </row>
    <row r="26" spans="1:9" ht="15">
      <c r="A26" s="126">
        <v>952345</v>
      </c>
      <c r="B26" s="126" t="s">
        <v>1029</v>
      </c>
      <c r="C26" s="126" t="s">
        <v>623</v>
      </c>
      <c r="F26" s="132">
        <v>206</v>
      </c>
      <c r="G26" s="127" t="s">
        <v>1245</v>
      </c>
      <c r="H26" s="130">
        <v>0</v>
      </c>
      <c r="I26" s="133">
        <f t="shared" si="0"/>
        <v>0</v>
      </c>
    </row>
    <row r="27" spans="1:9" ht="15">
      <c r="A27" s="126">
        <v>955570</v>
      </c>
      <c r="B27" s="126" t="s">
        <v>1029</v>
      </c>
      <c r="C27" s="126" t="s">
        <v>624</v>
      </c>
      <c r="F27" s="132">
        <v>66</v>
      </c>
      <c r="G27" s="127" t="s">
        <v>1245</v>
      </c>
      <c r="H27" s="130">
        <v>0</v>
      </c>
      <c r="I27" s="133">
        <f t="shared" si="0"/>
        <v>0</v>
      </c>
    </row>
    <row r="28" spans="1:9" ht="15">
      <c r="A28" s="126">
        <v>955054</v>
      </c>
      <c r="B28" s="126" t="s">
        <v>1029</v>
      </c>
      <c r="C28" s="126" t="s">
        <v>625</v>
      </c>
      <c r="F28" s="132">
        <v>211</v>
      </c>
      <c r="G28" s="127" t="s">
        <v>1245</v>
      </c>
      <c r="H28" s="130">
        <v>0</v>
      </c>
      <c r="I28" s="133">
        <f t="shared" si="0"/>
        <v>0</v>
      </c>
    </row>
    <row r="29" ht="15">
      <c r="A29" s="126" t="s">
        <v>610</v>
      </c>
    </row>
    <row r="30" spans="1:9" ht="15">
      <c r="A30" s="126">
        <v>955031</v>
      </c>
      <c r="B30" s="126" t="s">
        <v>1029</v>
      </c>
      <c r="C30" s="126" t="s">
        <v>626</v>
      </c>
      <c r="F30" s="134">
        <v>70</v>
      </c>
      <c r="G30" s="127" t="s">
        <v>1245</v>
      </c>
      <c r="H30" s="130">
        <v>0</v>
      </c>
      <c r="I30" s="133">
        <f aca="true" t="shared" si="1" ref="I30:I47">F30*H30</f>
        <v>0</v>
      </c>
    </row>
    <row r="31" spans="1:9" ht="15">
      <c r="A31" s="126">
        <v>955030</v>
      </c>
      <c r="B31" s="126" t="s">
        <v>1029</v>
      </c>
      <c r="C31" s="126" t="s">
        <v>627</v>
      </c>
      <c r="F31" s="134">
        <v>5</v>
      </c>
      <c r="G31" s="127" t="s">
        <v>1245</v>
      </c>
      <c r="H31" s="130">
        <v>0</v>
      </c>
      <c r="I31" s="133">
        <f t="shared" si="1"/>
        <v>0</v>
      </c>
    </row>
    <row r="32" spans="1:9" ht="15">
      <c r="A32" s="126">
        <v>955029</v>
      </c>
      <c r="B32" s="126" t="s">
        <v>1029</v>
      </c>
      <c r="C32" s="126" t="s">
        <v>628</v>
      </c>
      <c r="F32" s="134">
        <v>105</v>
      </c>
      <c r="G32" s="127" t="s">
        <v>1245</v>
      </c>
      <c r="H32" s="130">
        <v>0</v>
      </c>
      <c r="I32" s="133">
        <f t="shared" si="1"/>
        <v>0</v>
      </c>
    </row>
    <row r="33" spans="1:9" ht="15">
      <c r="A33" s="126">
        <v>958306</v>
      </c>
      <c r="B33" s="126" t="s">
        <v>1029</v>
      </c>
      <c r="C33" s="126" t="s">
        <v>629</v>
      </c>
      <c r="F33" s="134">
        <v>130</v>
      </c>
      <c r="G33" s="127" t="s">
        <v>1245</v>
      </c>
      <c r="H33" s="130">
        <v>0</v>
      </c>
      <c r="I33" s="133">
        <f t="shared" si="1"/>
        <v>0</v>
      </c>
    </row>
    <row r="34" spans="1:9" ht="15">
      <c r="A34" s="126">
        <v>952649</v>
      </c>
      <c r="B34" s="126" t="s">
        <v>1029</v>
      </c>
      <c r="C34" s="126" t="s">
        <v>630</v>
      </c>
      <c r="F34" s="134">
        <v>3</v>
      </c>
      <c r="G34" s="127" t="s">
        <v>143</v>
      </c>
      <c r="H34" s="130">
        <v>0</v>
      </c>
      <c r="I34" s="133">
        <f t="shared" si="1"/>
        <v>0</v>
      </c>
    </row>
    <row r="35" spans="1:9" ht="15">
      <c r="A35" s="126">
        <v>952650</v>
      </c>
      <c r="B35" s="126" t="s">
        <v>1029</v>
      </c>
      <c r="C35" s="126" t="s">
        <v>631</v>
      </c>
      <c r="F35" s="134">
        <v>247</v>
      </c>
      <c r="G35" s="127" t="s">
        <v>143</v>
      </c>
      <c r="H35" s="130">
        <v>0</v>
      </c>
      <c r="I35" s="133">
        <f t="shared" si="1"/>
        <v>0</v>
      </c>
    </row>
    <row r="36" spans="1:9" ht="15">
      <c r="A36" s="126">
        <v>952644</v>
      </c>
      <c r="B36" s="126" t="s">
        <v>1029</v>
      </c>
      <c r="C36" s="126" t="s">
        <v>632</v>
      </c>
      <c r="F36" s="134">
        <v>247</v>
      </c>
      <c r="G36" s="127" t="s">
        <v>143</v>
      </c>
      <c r="H36" s="130">
        <v>0</v>
      </c>
      <c r="I36" s="133">
        <f t="shared" si="1"/>
        <v>0</v>
      </c>
    </row>
    <row r="37" spans="1:9" ht="15">
      <c r="A37" s="126">
        <v>952643</v>
      </c>
      <c r="B37" s="126" t="s">
        <v>1029</v>
      </c>
      <c r="C37" s="126" t="s">
        <v>633</v>
      </c>
      <c r="F37" s="134">
        <v>3</v>
      </c>
      <c r="G37" s="127" t="s">
        <v>143</v>
      </c>
      <c r="H37" s="130">
        <v>0</v>
      </c>
      <c r="I37" s="133">
        <f t="shared" si="1"/>
        <v>0</v>
      </c>
    </row>
    <row r="38" spans="1:9" ht="15">
      <c r="A38" s="126">
        <v>955000</v>
      </c>
      <c r="B38" s="126" t="s">
        <v>1029</v>
      </c>
      <c r="C38" s="126" t="s">
        <v>634</v>
      </c>
      <c r="F38" s="134">
        <v>500</v>
      </c>
      <c r="G38" s="127" t="s">
        <v>143</v>
      </c>
      <c r="H38" s="130">
        <v>0</v>
      </c>
      <c r="I38" s="133">
        <f t="shared" si="1"/>
        <v>0</v>
      </c>
    </row>
    <row r="39" spans="1:9" ht="15">
      <c r="A39" s="126">
        <v>955282</v>
      </c>
      <c r="B39" s="126" t="s">
        <v>1029</v>
      </c>
      <c r="C39" s="126" t="s">
        <v>635</v>
      </c>
      <c r="F39" s="134">
        <v>3</v>
      </c>
      <c r="G39" s="127" t="s">
        <v>143</v>
      </c>
      <c r="H39" s="130">
        <v>0</v>
      </c>
      <c r="I39" s="133">
        <f t="shared" si="1"/>
        <v>0</v>
      </c>
    </row>
    <row r="40" spans="1:9" ht="15">
      <c r="A40" s="126">
        <v>955281</v>
      </c>
      <c r="B40" s="126" t="s">
        <v>1029</v>
      </c>
      <c r="C40" s="126" t="s">
        <v>636</v>
      </c>
      <c r="F40" s="134">
        <v>3</v>
      </c>
      <c r="G40" s="127" t="s">
        <v>143</v>
      </c>
      <c r="H40" s="130">
        <v>0</v>
      </c>
      <c r="I40" s="133">
        <f t="shared" si="1"/>
        <v>0</v>
      </c>
    </row>
    <row r="41" spans="1:9" ht="15">
      <c r="A41" s="126">
        <v>955284</v>
      </c>
      <c r="B41" s="126" t="s">
        <v>1029</v>
      </c>
      <c r="C41" s="126" t="s">
        <v>637</v>
      </c>
      <c r="F41" s="134">
        <v>4</v>
      </c>
      <c r="G41" s="127" t="s">
        <v>143</v>
      </c>
      <c r="H41" s="130">
        <v>0</v>
      </c>
      <c r="I41" s="133">
        <f t="shared" si="1"/>
        <v>0</v>
      </c>
    </row>
    <row r="42" spans="1:9" ht="15">
      <c r="A42" s="126">
        <v>952602</v>
      </c>
      <c r="B42" s="126" t="s">
        <v>1029</v>
      </c>
      <c r="C42" s="126" t="s">
        <v>638</v>
      </c>
      <c r="F42" s="134">
        <v>130</v>
      </c>
      <c r="G42" s="127" t="s">
        <v>1245</v>
      </c>
      <c r="H42" s="130">
        <v>0</v>
      </c>
      <c r="I42" s="133">
        <f t="shared" si="1"/>
        <v>0</v>
      </c>
    </row>
    <row r="43" spans="1:9" ht="15">
      <c r="A43" s="126">
        <v>954990</v>
      </c>
      <c r="B43" s="126" t="s">
        <v>1029</v>
      </c>
      <c r="C43" s="126" t="s">
        <v>639</v>
      </c>
      <c r="F43" s="134">
        <v>105</v>
      </c>
      <c r="G43" s="127" t="s">
        <v>1245</v>
      </c>
      <c r="H43" s="130">
        <v>0</v>
      </c>
      <c r="I43" s="133">
        <f t="shared" si="1"/>
        <v>0</v>
      </c>
    </row>
    <row r="44" spans="1:9" ht="15">
      <c r="A44" s="126">
        <v>954992</v>
      </c>
      <c r="B44" s="126" t="s">
        <v>1029</v>
      </c>
      <c r="C44" s="126" t="s">
        <v>640</v>
      </c>
      <c r="F44" s="134">
        <v>135</v>
      </c>
      <c r="G44" s="127" t="s">
        <v>1245</v>
      </c>
      <c r="H44" s="130">
        <v>0</v>
      </c>
      <c r="I44" s="133">
        <f t="shared" si="1"/>
        <v>0</v>
      </c>
    </row>
    <row r="45" spans="1:9" ht="15">
      <c r="A45" s="126">
        <v>954991</v>
      </c>
      <c r="B45" s="126" t="s">
        <v>1029</v>
      </c>
      <c r="C45" s="126" t="s">
        <v>641</v>
      </c>
      <c r="F45" s="134">
        <v>85</v>
      </c>
      <c r="G45" s="127" t="s">
        <v>1245</v>
      </c>
      <c r="H45" s="130">
        <v>0</v>
      </c>
      <c r="I45" s="133">
        <f t="shared" si="1"/>
        <v>0</v>
      </c>
    </row>
    <row r="46" spans="1:9" ht="15">
      <c r="A46" s="126">
        <v>954980</v>
      </c>
      <c r="B46" s="126" t="s">
        <v>1029</v>
      </c>
      <c r="C46" s="126" t="s">
        <v>642</v>
      </c>
      <c r="F46" s="134">
        <v>140</v>
      </c>
      <c r="G46" s="127" t="s">
        <v>1245</v>
      </c>
      <c r="H46" s="130">
        <v>0</v>
      </c>
      <c r="I46" s="133">
        <f t="shared" si="1"/>
        <v>0</v>
      </c>
    </row>
    <row r="47" spans="1:9" ht="15">
      <c r="A47" s="126">
        <v>958556</v>
      </c>
      <c r="B47" s="126" t="s">
        <v>1029</v>
      </c>
      <c r="C47" s="126" t="s">
        <v>643</v>
      </c>
      <c r="F47" s="134">
        <v>1</v>
      </c>
      <c r="G47" s="127" t="s">
        <v>143</v>
      </c>
      <c r="H47" s="130">
        <v>0</v>
      </c>
      <c r="I47" s="133">
        <f t="shared" si="1"/>
        <v>0</v>
      </c>
    </row>
    <row r="48" ht="15">
      <c r="A48" s="126" t="s">
        <v>612</v>
      </c>
    </row>
    <row r="49" spans="1:9" ht="15">
      <c r="A49" s="126">
        <v>956286</v>
      </c>
      <c r="B49" s="126" t="s">
        <v>1029</v>
      </c>
      <c r="C49" s="126" t="s">
        <v>644</v>
      </c>
      <c r="F49" s="134">
        <v>111</v>
      </c>
      <c r="G49" s="127" t="s">
        <v>1245</v>
      </c>
      <c r="H49" s="130">
        <v>0</v>
      </c>
      <c r="I49" s="133">
        <f>F49*H49</f>
        <v>0</v>
      </c>
    </row>
    <row r="50" spans="1:9" ht="15">
      <c r="A50" s="126">
        <v>956285</v>
      </c>
      <c r="B50" s="126" t="s">
        <v>1029</v>
      </c>
      <c r="C50" s="126" t="s">
        <v>645</v>
      </c>
      <c r="F50" s="134">
        <v>1</v>
      </c>
      <c r="G50" s="127" t="s">
        <v>143</v>
      </c>
      <c r="H50" s="130">
        <v>0</v>
      </c>
      <c r="I50" s="133">
        <f>F50*H50</f>
        <v>0</v>
      </c>
    </row>
    <row r="53" ht="15">
      <c r="C53" s="126" t="s">
        <v>646</v>
      </c>
    </row>
    <row r="54" spans="1:6" ht="15">
      <c r="A54" s="126" t="s">
        <v>616</v>
      </c>
      <c r="B54" s="126" t="s">
        <v>617</v>
      </c>
      <c r="D54" s="126" t="s">
        <v>1049</v>
      </c>
      <c r="F54" s="126" t="s">
        <v>1053</v>
      </c>
    </row>
    <row r="55" ht="15">
      <c r="A55" s="126" t="s">
        <v>647</v>
      </c>
    </row>
    <row r="56" spans="1:9" ht="15">
      <c r="A56" s="126">
        <v>303838</v>
      </c>
      <c r="B56" s="126" t="s">
        <v>1029</v>
      </c>
      <c r="C56" s="126" t="s">
        <v>648</v>
      </c>
      <c r="F56" s="134">
        <v>11</v>
      </c>
      <c r="G56" s="127" t="s">
        <v>143</v>
      </c>
      <c r="H56" s="130">
        <v>0</v>
      </c>
      <c r="I56" s="133">
        <f aca="true" t="shared" si="2" ref="I56:I75">F56*H56</f>
        <v>0</v>
      </c>
    </row>
    <row r="57" spans="1:9" ht="15">
      <c r="A57" s="126">
        <v>303918</v>
      </c>
      <c r="B57" s="126" t="s">
        <v>1029</v>
      </c>
      <c r="C57" s="126" t="s">
        <v>649</v>
      </c>
      <c r="F57" s="134">
        <v>140</v>
      </c>
      <c r="G57" s="127" t="s">
        <v>143</v>
      </c>
      <c r="H57" s="130">
        <v>0</v>
      </c>
      <c r="I57" s="133">
        <f t="shared" si="2"/>
        <v>0</v>
      </c>
    </row>
    <row r="58" spans="1:9" ht="15">
      <c r="A58" s="126">
        <v>303795</v>
      </c>
      <c r="B58" s="126" t="s">
        <v>1029</v>
      </c>
      <c r="C58" s="126" t="s">
        <v>650</v>
      </c>
      <c r="F58" s="134">
        <v>132</v>
      </c>
      <c r="G58" s="127" t="s">
        <v>1245</v>
      </c>
      <c r="H58" s="130">
        <v>0</v>
      </c>
      <c r="I58" s="133">
        <f t="shared" si="2"/>
        <v>0</v>
      </c>
    </row>
    <row r="59" spans="1:9" ht="15">
      <c r="A59" s="126">
        <v>303813</v>
      </c>
      <c r="B59" s="126" t="s">
        <v>1029</v>
      </c>
      <c r="C59" s="126" t="s">
        <v>651</v>
      </c>
      <c r="F59" s="134">
        <v>151</v>
      </c>
      <c r="G59" s="127" t="s">
        <v>1245</v>
      </c>
      <c r="H59" s="130">
        <v>0</v>
      </c>
      <c r="I59" s="133">
        <f t="shared" si="2"/>
        <v>0</v>
      </c>
    </row>
    <row r="60" spans="1:13" ht="15">
      <c r="A60" s="126">
        <v>300111</v>
      </c>
      <c r="B60" s="126" t="s">
        <v>1029</v>
      </c>
      <c r="C60" s="126" t="s">
        <v>652</v>
      </c>
      <c r="F60" s="134">
        <v>65</v>
      </c>
      <c r="G60" s="127" t="s">
        <v>1245</v>
      </c>
      <c r="H60" s="130">
        <v>0</v>
      </c>
      <c r="I60" s="133">
        <f t="shared" si="2"/>
        <v>0</v>
      </c>
      <c r="M60" s="130"/>
    </row>
    <row r="61" spans="1:9" ht="15">
      <c r="A61" s="126">
        <v>300108</v>
      </c>
      <c r="B61" s="126" t="s">
        <v>1029</v>
      </c>
      <c r="C61" s="126" t="s">
        <v>653</v>
      </c>
      <c r="F61" s="134">
        <v>30</v>
      </c>
      <c r="G61" s="127" t="s">
        <v>1245</v>
      </c>
      <c r="H61" s="130">
        <v>0</v>
      </c>
      <c r="I61" s="133">
        <f t="shared" si="2"/>
        <v>0</v>
      </c>
    </row>
    <row r="62" spans="1:9" ht="15">
      <c r="A62" s="126">
        <v>300120</v>
      </c>
      <c r="B62" s="126" t="s">
        <v>1029</v>
      </c>
      <c r="C62" s="126" t="s">
        <v>654</v>
      </c>
      <c r="F62" s="134">
        <v>50</v>
      </c>
      <c r="G62" s="127" t="s">
        <v>1245</v>
      </c>
      <c r="H62" s="130">
        <v>0</v>
      </c>
      <c r="I62" s="133">
        <f t="shared" si="2"/>
        <v>0</v>
      </c>
    </row>
    <row r="63" spans="1:9" ht="15">
      <c r="A63" s="126">
        <v>302550</v>
      </c>
      <c r="B63" s="126" t="s">
        <v>1029</v>
      </c>
      <c r="C63" s="126" t="s">
        <v>655</v>
      </c>
      <c r="F63" s="134">
        <v>17</v>
      </c>
      <c r="G63" s="127" t="s">
        <v>143</v>
      </c>
      <c r="H63" s="130">
        <v>0</v>
      </c>
      <c r="I63" s="133">
        <f t="shared" si="2"/>
        <v>0</v>
      </c>
    </row>
    <row r="64" spans="1:9" ht="15">
      <c r="A64" s="126">
        <v>312417</v>
      </c>
      <c r="B64" s="126" t="s">
        <v>1029</v>
      </c>
      <c r="C64" s="126" t="s">
        <v>656</v>
      </c>
      <c r="F64" s="134">
        <v>32</v>
      </c>
      <c r="G64" s="127" t="s">
        <v>143</v>
      </c>
      <c r="H64" s="130">
        <v>0</v>
      </c>
      <c r="I64" s="133">
        <f t="shared" si="2"/>
        <v>0</v>
      </c>
    </row>
    <row r="65" spans="1:9" ht="15">
      <c r="A65" s="126">
        <v>312425</v>
      </c>
      <c r="B65" s="126" t="s">
        <v>1029</v>
      </c>
      <c r="C65" s="126" t="s">
        <v>657</v>
      </c>
      <c r="F65" s="134">
        <v>20</v>
      </c>
      <c r="G65" s="127" t="s">
        <v>143</v>
      </c>
      <c r="H65" s="130">
        <v>0</v>
      </c>
      <c r="I65" s="133">
        <f t="shared" si="2"/>
        <v>0</v>
      </c>
    </row>
    <row r="66" spans="1:9" ht="15">
      <c r="A66" s="126">
        <v>312863</v>
      </c>
      <c r="B66" s="126" t="s">
        <v>1029</v>
      </c>
      <c r="C66" s="126" t="s">
        <v>658</v>
      </c>
      <c r="F66" s="134">
        <v>3</v>
      </c>
      <c r="G66" s="127" t="s">
        <v>143</v>
      </c>
      <c r="H66" s="130">
        <v>0</v>
      </c>
      <c r="I66" s="133">
        <f t="shared" si="2"/>
        <v>0</v>
      </c>
    </row>
    <row r="67" spans="1:9" ht="15">
      <c r="A67" s="126">
        <v>312889</v>
      </c>
      <c r="B67" s="126" t="s">
        <v>1029</v>
      </c>
      <c r="C67" s="126" t="s">
        <v>659</v>
      </c>
      <c r="F67" s="134">
        <v>1</v>
      </c>
      <c r="G67" s="127" t="s">
        <v>143</v>
      </c>
      <c r="H67" s="130">
        <v>0</v>
      </c>
      <c r="I67" s="133">
        <f t="shared" si="2"/>
        <v>0</v>
      </c>
    </row>
    <row r="68" spans="1:9" ht="15">
      <c r="A68" s="126">
        <v>303501</v>
      </c>
      <c r="B68" s="126" t="s">
        <v>1029</v>
      </c>
      <c r="C68" s="126" t="s">
        <v>660</v>
      </c>
      <c r="F68" s="134">
        <v>10</v>
      </c>
      <c r="G68" s="127" t="s">
        <v>143</v>
      </c>
      <c r="H68" s="130">
        <v>0</v>
      </c>
      <c r="I68" s="133">
        <f t="shared" si="2"/>
        <v>0</v>
      </c>
    </row>
    <row r="69" spans="1:9" ht="15">
      <c r="A69" s="126">
        <v>320294</v>
      </c>
      <c r="B69" s="126" t="s">
        <v>1029</v>
      </c>
      <c r="C69" s="126" t="s">
        <v>661</v>
      </c>
      <c r="F69" s="134">
        <v>2</v>
      </c>
      <c r="G69" s="127" t="s">
        <v>143</v>
      </c>
      <c r="H69" s="130">
        <v>0</v>
      </c>
      <c r="I69" s="133">
        <f t="shared" si="2"/>
        <v>0</v>
      </c>
    </row>
    <row r="70" spans="1:9" ht="15">
      <c r="A70" s="126">
        <v>303003</v>
      </c>
      <c r="B70" s="126" t="s">
        <v>1029</v>
      </c>
      <c r="C70" s="126" t="s">
        <v>662</v>
      </c>
      <c r="F70" s="134">
        <v>4</v>
      </c>
      <c r="G70" s="127" t="s">
        <v>143</v>
      </c>
      <c r="H70" s="130">
        <v>0</v>
      </c>
      <c r="I70" s="133">
        <f t="shared" si="2"/>
        <v>0</v>
      </c>
    </row>
    <row r="71" spans="1:9" ht="15">
      <c r="A71" s="126">
        <v>300027</v>
      </c>
      <c r="B71" s="126" t="s">
        <v>1029</v>
      </c>
      <c r="C71" s="126" t="s">
        <v>663</v>
      </c>
      <c r="F71" s="134">
        <v>65</v>
      </c>
      <c r="G71" s="127" t="s">
        <v>1245</v>
      </c>
      <c r="H71" s="130">
        <v>0</v>
      </c>
      <c r="I71" s="133">
        <f t="shared" si="2"/>
        <v>0</v>
      </c>
    </row>
    <row r="72" spans="1:9" ht="15">
      <c r="A72" s="126">
        <v>300036</v>
      </c>
      <c r="B72" s="126" t="s">
        <v>1029</v>
      </c>
      <c r="C72" s="126" t="s">
        <v>664</v>
      </c>
      <c r="F72" s="134">
        <v>65</v>
      </c>
      <c r="G72" s="127" t="s">
        <v>1245</v>
      </c>
      <c r="H72" s="130">
        <v>0</v>
      </c>
      <c r="I72" s="133">
        <f t="shared" si="2"/>
        <v>0</v>
      </c>
    </row>
    <row r="73" spans="1:9" ht="15">
      <c r="A73" s="126">
        <v>302672</v>
      </c>
      <c r="B73" s="126" t="s">
        <v>1029</v>
      </c>
      <c r="C73" s="126" t="s">
        <v>665</v>
      </c>
      <c r="F73" s="134">
        <v>11</v>
      </c>
      <c r="G73" s="127" t="s">
        <v>143</v>
      </c>
      <c r="H73" s="130">
        <v>0</v>
      </c>
      <c r="I73" s="133">
        <f t="shared" si="2"/>
        <v>0</v>
      </c>
    </row>
    <row r="74" spans="1:9" ht="15">
      <c r="A74" s="126">
        <v>303465</v>
      </c>
      <c r="B74" s="126" t="s">
        <v>1029</v>
      </c>
      <c r="C74" s="126" t="s">
        <v>666</v>
      </c>
      <c r="F74" s="134">
        <v>10</v>
      </c>
      <c r="G74" s="127" t="s">
        <v>143</v>
      </c>
      <c r="H74" s="130">
        <v>0</v>
      </c>
      <c r="I74" s="133">
        <f t="shared" si="2"/>
        <v>0</v>
      </c>
    </row>
    <row r="75" spans="1:9" ht="15">
      <c r="A75" s="126">
        <v>316207</v>
      </c>
      <c r="B75" s="126" t="s">
        <v>1029</v>
      </c>
      <c r="C75" s="126" t="s">
        <v>667</v>
      </c>
      <c r="F75" s="134">
        <v>17</v>
      </c>
      <c r="G75" s="127" t="s">
        <v>143</v>
      </c>
      <c r="H75" s="130">
        <v>0</v>
      </c>
      <c r="I75" s="133">
        <f t="shared" si="2"/>
        <v>0</v>
      </c>
    </row>
    <row r="77" spans="8:9" ht="15">
      <c r="H77" s="135"/>
      <c r="I77" s="1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9"/>
  <sheetViews>
    <sheetView workbookViewId="0" topLeftCell="A1">
      <pane ySplit="7" topLeftCell="BM212" activePane="bottomLeft" state="frozen"/>
      <selection pane="topLeft" activeCell="A1" sqref="A1"/>
      <selection pane="bottomLeft" activeCell="H219" sqref="H2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1028</v>
      </c>
      <c r="B1" s="1"/>
      <c r="C1" s="1"/>
      <c r="D1" s="1"/>
      <c r="E1" s="1" t="s">
        <v>1018</v>
      </c>
      <c r="F1" s="1"/>
      <c r="G1" s="1"/>
      <c r="H1" s="1"/>
      <c r="I1" s="1"/>
      <c r="P1" t="s">
        <v>1039</v>
      </c>
    </row>
    <row r="2" spans="2:16" ht="24.75" customHeight="1">
      <c r="B2" s="1"/>
      <c r="C2" s="1"/>
      <c r="D2" s="1"/>
      <c r="E2" s="2" t="s">
        <v>1030</v>
      </c>
      <c r="F2" s="1"/>
      <c r="G2" s="1"/>
      <c r="H2" s="5"/>
      <c r="I2" s="5"/>
      <c r="O2">
        <f>0+O8+O81+O298+O303+O308+O313</f>
        <v>0</v>
      </c>
      <c r="P2" t="s">
        <v>1039</v>
      </c>
    </row>
    <row r="3" spans="1:16" ht="15" customHeight="1">
      <c r="A3" t="s">
        <v>1029</v>
      </c>
      <c r="B3" s="10" t="s">
        <v>1031</v>
      </c>
      <c r="C3" s="146" t="s">
        <v>1032</v>
      </c>
      <c r="D3" s="143"/>
      <c r="E3" s="11" t="s">
        <v>1033</v>
      </c>
      <c r="F3" s="1"/>
      <c r="G3" s="8"/>
      <c r="H3" s="7" t="s">
        <v>863</v>
      </c>
      <c r="I3" s="30">
        <f>0+I8+I81+I298+I303+I308+I313</f>
        <v>0</v>
      </c>
      <c r="O3" t="s">
        <v>1036</v>
      </c>
      <c r="P3" t="s">
        <v>1040</v>
      </c>
    </row>
    <row r="4" spans="1:16" ht="15" customHeight="1">
      <c r="A4" t="s">
        <v>1034</v>
      </c>
      <c r="B4" s="13" t="s">
        <v>1035</v>
      </c>
      <c r="C4" s="147" t="s">
        <v>863</v>
      </c>
      <c r="D4" s="148"/>
      <c r="E4" s="14" t="s">
        <v>864</v>
      </c>
      <c r="F4" s="5"/>
      <c r="G4" s="5"/>
      <c r="H4" s="15"/>
      <c r="I4" s="15"/>
      <c r="O4" t="s">
        <v>1037</v>
      </c>
      <c r="P4" t="s">
        <v>1040</v>
      </c>
    </row>
    <row r="5" spans="1:16" ht="12.75" customHeight="1">
      <c r="A5" s="149" t="s">
        <v>1043</v>
      </c>
      <c r="B5" s="149" t="s">
        <v>1045</v>
      </c>
      <c r="C5" s="149" t="s">
        <v>1047</v>
      </c>
      <c r="D5" s="149" t="s">
        <v>1048</v>
      </c>
      <c r="E5" s="149" t="s">
        <v>1049</v>
      </c>
      <c r="F5" s="149" t="s">
        <v>1051</v>
      </c>
      <c r="G5" s="149" t="s">
        <v>1053</v>
      </c>
      <c r="H5" s="149" t="s">
        <v>1055</v>
      </c>
      <c r="I5" s="149"/>
      <c r="O5" t="s">
        <v>1038</v>
      </c>
      <c r="P5" t="s">
        <v>1040</v>
      </c>
    </row>
    <row r="6" spans="1:9" ht="12.75" customHeight="1">
      <c r="A6" s="149"/>
      <c r="B6" s="149"/>
      <c r="C6" s="149"/>
      <c r="D6" s="149"/>
      <c r="E6" s="149"/>
      <c r="F6" s="149"/>
      <c r="G6" s="149"/>
      <c r="H6" s="12" t="s">
        <v>1056</v>
      </c>
      <c r="I6" s="12" t="s">
        <v>1058</v>
      </c>
    </row>
    <row r="7" spans="1:9" ht="12.75" customHeight="1">
      <c r="A7" s="12" t="s">
        <v>1044</v>
      </c>
      <c r="B7" s="12" t="s">
        <v>1046</v>
      </c>
      <c r="C7" s="12" t="s">
        <v>1040</v>
      </c>
      <c r="D7" s="12" t="s">
        <v>1039</v>
      </c>
      <c r="E7" s="12" t="s">
        <v>1050</v>
      </c>
      <c r="F7" s="12" t="s">
        <v>1052</v>
      </c>
      <c r="G7" s="12" t="s">
        <v>1054</v>
      </c>
      <c r="H7" s="12" t="s">
        <v>1057</v>
      </c>
      <c r="I7" s="12" t="s">
        <v>1059</v>
      </c>
    </row>
    <row r="8" spans="1:18" ht="12.75" customHeight="1">
      <c r="A8" s="15" t="s">
        <v>1060</v>
      </c>
      <c r="B8" s="15"/>
      <c r="C8" s="18" t="s">
        <v>1046</v>
      </c>
      <c r="D8" s="15"/>
      <c r="E8" s="19" t="s">
        <v>1125</v>
      </c>
      <c r="F8" s="15"/>
      <c r="G8" s="15"/>
      <c r="H8" s="15"/>
      <c r="I8" s="20">
        <f>0+Q8</f>
        <v>0</v>
      </c>
      <c r="O8">
        <f>0+R8</f>
        <v>0</v>
      </c>
      <c r="Q8">
        <f>0+I9+I13+I17+I21+I25+I29+I33+I37+I41+I45+I49+I53+I57+I61+I65+I69+I73+I77</f>
        <v>0</v>
      </c>
      <c r="R8">
        <f>0+O9+O13+O17+O21+O25+O29+O33+O37+O41+O45+O49+O53+O57+O61+O65+O69+O73+O77</f>
        <v>0</v>
      </c>
    </row>
    <row r="9" spans="1:16" ht="12.75">
      <c r="A9" s="17" t="s">
        <v>1062</v>
      </c>
      <c r="B9" s="21" t="s">
        <v>1052</v>
      </c>
      <c r="C9" s="21" t="s">
        <v>865</v>
      </c>
      <c r="D9" s="17" t="s">
        <v>1064</v>
      </c>
      <c r="E9" s="22" t="s">
        <v>866</v>
      </c>
      <c r="F9" s="23" t="s">
        <v>1145</v>
      </c>
      <c r="G9" s="24">
        <v>8</v>
      </c>
      <c r="H9" s="25">
        <v>0</v>
      </c>
      <c r="I9" s="25">
        <f>ROUND(ROUND(H9,2)*ROUND(G9,3),2)</f>
        <v>0</v>
      </c>
      <c r="O9">
        <f>(I9*21)/100</f>
        <v>0</v>
      </c>
      <c r="P9" t="s">
        <v>1040</v>
      </c>
    </row>
    <row r="10" spans="1:5" ht="63.75">
      <c r="A10" s="26" t="s">
        <v>1067</v>
      </c>
      <c r="E10" s="27" t="s">
        <v>867</v>
      </c>
    </row>
    <row r="11" spans="1:5" ht="12.75">
      <c r="A11" s="28" t="s">
        <v>1069</v>
      </c>
      <c r="E11" s="29" t="s">
        <v>1064</v>
      </c>
    </row>
    <row r="12" spans="1:5" ht="12.75">
      <c r="A12" t="s">
        <v>1070</v>
      </c>
      <c r="E12" s="27" t="s">
        <v>1064</v>
      </c>
    </row>
    <row r="13" spans="1:16" ht="12.75">
      <c r="A13" s="17" t="s">
        <v>1062</v>
      </c>
      <c r="B13" s="21" t="s">
        <v>1054</v>
      </c>
      <c r="C13" s="21" t="s">
        <v>868</v>
      </c>
      <c r="D13" s="17" t="s">
        <v>1064</v>
      </c>
      <c r="E13" s="22" t="s">
        <v>869</v>
      </c>
      <c r="F13" s="23" t="s">
        <v>1145</v>
      </c>
      <c r="G13" s="24">
        <v>12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1040</v>
      </c>
    </row>
    <row r="14" spans="1:5" ht="63.75">
      <c r="A14" s="26" t="s">
        <v>1067</v>
      </c>
      <c r="E14" s="27" t="s">
        <v>870</v>
      </c>
    </row>
    <row r="15" spans="1:5" ht="12.75">
      <c r="A15" s="28" t="s">
        <v>1069</v>
      </c>
      <c r="E15" s="29" t="s">
        <v>1064</v>
      </c>
    </row>
    <row r="16" spans="1:5" ht="12.75">
      <c r="A16" t="s">
        <v>1070</v>
      </c>
      <c r="E16" s="27" t="s">
        <v>1064</v>
      </c>
    </row>
    <row r="17" spans="1:16" ht="12.75">
      <c r="A17" s="17" t="s">
        <v>1062</v>
      </c>
      <c r="B17" s="21" t="s">
        <v>1090</v>
      </c>
      <c r="C17" s="21" t="s">
        <v>871</v>
      </c>
      <c r="D17" s="17" t="s">
        <v>1064</v>
      </c>
      <c r="E17" s="22" t="s">
        <v>872</v>
      </c>
      <c r="F17" s="23" t="s">
        <v>1113</v>
      </c>
      <c r="G17" s="24">
        <v>93.598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1040</v>
      </c>
    </row>
    <row r="18" spans="1:5" ht="25.5">
      <c r="A18" s="26" t="s">
        <v>1067</v>
      </c>
      <c r="E18" s="27" t="s">
        <v>873</v>
      </c>
    </row>
    <row r="19" spans="1:5" ht="140.25">
      <c r="A19" s="28" t="s">
        <v>1069</v>
      </c>
      <c r="E19" s="29" t="s">
        <v>874</v>
      </c>
    </row>
    <row r="20" spans="1:5" ht="12.75">
      <c r="A20" t="s">
        <v>1070</v>
      </c>
      <c r="E20" s="27" t="s">
        <v>1064</v>
      </c>
    </row>
    <row r="21" spans="1:16" ht="12.75">
      <c r="A21" s="17" t="s">
        <v>1062</v>
      </c>
      <c r="B21" s="21" t="s">
        <v>1094</v>
      </c>
      <c r="C21" s="21" t="s">
        <v>875</v>
      </c>
      <c r="D21" s="17" t="s">
        <v>1064</v>
      </c>
      <c r="E21" s="22" t="s">
        <v>876</v>
      </c>
      <c r="F21" s="23" t="s">
        <v>1113</v>
      </c>
      <c r="G21" s="24">
        <v>93.598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1040</v>
      </c>
    </row>
    <row r="22" spans="1:5" ht="38.25">
      <c r="A22" s="26" t="s">
        <v>1067</v>
      </c>
      <c r="E22" s="27" t="s">
        <v>877</v>
      </c>
    </row>
    <row r="23" spans="1:5" ht="12.75">
      <c r="A23" s="28" t="s">
        <v>1069</v>
      </c>
      <c r="E23" s="29" t="s">
        <v>1064</v>
      </c>
    </row>
    <row r="24" spans="1:5" ht="12.75">
      <c r="A24" t="s">
        <v>1070</v>
      </c>
      <c r="E24" s="27" t="s">
        <v>1064</v>
      </c>
    </row>
    <row r="25" spans="1:16" ht="25.5">
      <c r="A25" s="17" t="s">
        <v>1062</v>
      </c>
      <c r="B25" s="21" t="s">
        <v>1057</v>
      </c>
      <c r="C25" s="21" t="s">
        <v>878</v>
      </c>
      <c r="D25" s="17" t="s">
        <v>1064</v>
      </c>
      <c r="E25" s="22" t="s">
        <v>879</v>
      </c>
      <c r="F25" s="23" t="s">
        <v>1113</v>
      </c>
      <c r="G25" s="24">
        <v>5.243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1040</v>
      </c>
    </row>
    <row r="26" spans="1:5" ht="25.5">
      <c r="A26" s="26" t="s">
        <v>1067</v>
      </c>
      <c r="E26" s="27" t="s">
        <v>880</v>
      </c>
    </row>
    <row r="27" spans="1:5" ht="38.25">
      <c r="A27" s="28" t="s">
        <v>1069</v>
      </c>
      <c r="E27" s="29" t="s">
        <v>881</v>
      </c>
    </row>
    <row r="28" spans="1:5" ht="12.75">
      <c r="A28" t="s">
        <v>1070</v>
      </c>
      <c r="E28" s="27" t="s">
        <v>1064</v>
      </c>
    </row>
    <row r="29" spans="1:16" ht="38.25">
      <c r="A29" s="17" t="s">
        <v>1062</v>
      </c>
      <c r="B29" s="21" t="s">
        <v>1059</v>
      </c>
      <c r="C29" s="21" t="s">
        <v>882</v>
      </c>
      <c r="D29" s="17" t="s">
        <v>1064</v>
      </c>
      <c r="E29" s="22" t="s">
        <v>883</v>
      </c>
      <c r="F29" s="23" t="s">
        <v>1113</v>
      </c>
      <c r="G29" s="24">
        <v>10.036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1040</v>
      </c>
    </row>
    <row r="30" spans="1:5" ht="25.5">
      <c r="A30" s="26" t="s">
        <v>1067</v>
      </c>
      <c r="E30" s="27" t="s">
        <v>880</v>
      </c>
    </row>
    <row r="31" spans="1:5" ht="63.75">
      <c r="A31" s="28" t="s">
        <v>1069</v>
      </c>
      <c r="E31" s="29" t="s">
        <v>884</v>
      </c>
    </row>
    <row r="32" spans="1:5" ht="12.75">
      <c r="A32" t="s">
        <v>1070</v>
      </c>
      <c r="E32" s="27" t="s">
        <v>1064</v>
      </c>
    </row>
    <row r="33" spans="1:16" ht="12.75">
      <c r="A33" s="17" t="s">
        <v>1062</v>
      </c>
      <c r="B33" s="21" t="s">
        <v>1150</v>
      </c>
      <c r="C33" s="21" t="s">
        <v>885</v>
      </c>
      <c r="D33" s="17" t="s">
        <v>1064</v>
      </c>
      <c r="E33" s="22" t="s">
        <v>886</v>
      </c>
      <c r="F33" s="23" t="s">
        <v>1113</v>
      </c>
      <c r="G33" s="24">
        <v>2.79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1040</v>
      </c>
    </row>
    <row r="34" spans="1:5" ht="25.5">
      <c r="A34" s="26" t="s">
        <v>1067</v>
      </c>
      <c r="E34" s="27" t="s">
        <v>880</v>
      </c>
    </row>
    <row r="35" spans="1:5" ht="12.75">
      <c r="A35" s="28" t="s">
        <v>1069</v>
      </c>
      <c r="E35" s="29" t="s">
        <v>887</v>
      </c>
    </row>
    <row r="36" spans="1:5" ht="12.75">
      <c r="A36" t="s">
        <v>1070</v>
      </c>
      <c r="E36" s="27" t="s">
        <v>1064</v>
      </c>
    </row>
    <row r="37" spans="1:16" ht="12.75">
      <c r="A37" s="17" t="s">
        <v>1062</v>
      </c>
      <c r="B37" s="21" t="s">
        <v>1327</v>
      </c>
      <c r="C37" s="21" t="s">
        <v>888</v>
      </c>
      <c r="D37" s="17" t="s">
        <v>1064</v>
      </c>
      <c r="E37" s="22" t="s">
        <v>889</v>
      </c>
      <c r="F37" s="23" t="s">
        <v>1113</v>
      </c>
      <c r="G37" s="24">
        <v>5.243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1040</v>
      </c>
    </row>
    <row r="38" spans="1:5" ht="25.5">
      <c r="A38" s="26" t="s">
        <v>1067</v>
      </c>
      <c r="E38" s="27" t="s">
        <v>890</v>
      </c>
    </row>
    <row r="39" spans="1:5" ht="12.75">
      <c r="A39" s="28" t="s">
        <v>1069</v>
      </c>
      <c r="E39" s="29" t="s">
        <v>1064</v>
      </c>
    </row>
    <row r="40" spans="1:5" ht="12.75">
      <c r="A40" t="s">
        <v>1070</v>
      </c>
      <c r="E40" s="27" t="s">
        <v>1064</v>
      </c>
    </row>
    <row r="41" spans="1:16" ht="12.75">
      <c r="A41" s="17" t="s">
        <v>1062</v>
      </c>
      <c r="B41" s="21" t="s">
        <v>1331</v>
      </c>
      <c r="C41" s="21" t="s">
        <v>888</v>
      </c>
      <c r="D41" s="17" t="s">
        <v>1046</v>
      </c>
      <c r="E41" s="22" t="s">
        <v>889</v>
      </c>
      <c r="F41" s="23" t="s">
        <v>1113</v>
      </c>
      <c r="G41" s="24">
        <v>10.036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1040</v>
      </c>
    </row>
    <row r="42" spans="1:5" ht="25.5">
      <c r="A42" s="26" t="s">
        <v>1067</v>
      </c>
      <c r="E42" s="27" t="s">
        <v>890</v>
      </c>
    </row>
    <row r="43" spans="1:5" ht="12.75">
      <c r="A43" s="28" t="s">
        <v>1069</v>
      </c>
      <c r="E43" s="29" t="s">
        <v>1064</v>
      </c>
    </row>
    <row r="44" spans="1:5" ht="12.75">
      <c r="A44" t="s">
        <v>1070</v>
      </c>
      <c r="E44" s="27" t="s">
        <v>1064</v>
      </c>
    </row>
    <row r="45" spans="1:16" ht="12.75">
      <c r="A45" s="17" t="s">
        <v>1062</v>
      </c>
      <c r="B45" s="21" t="s">
        <v>1336</v>
      </c>
      <c r="C45" s="21" t="s">
        <v>888</v>
      </c>
      <c r="D45" s="17" t="s">
        <v>1040</v>
      </c>
      <c r="E45" s="22" t="s">
        <v>889</v>
      </c>
      <c r="F45" s="23" t="s">
        <v>1113</v>
      </c>
      <c r="G45" s="24">
        <v>2.79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1040</v>
      </c>
    </row>
    <row r="46" spans="1:5" ht="25.5">
      <c r="A46" s="26" t="s">
        <v>1067</v>
      </c>
      <c r="E46" s="27" t="s">
        <v>890</v>
      </c>
    </row>
    <row r="47" spans="1:5" ht="12.75">
      <c r="A47" s="28" t="s">
        <v>1069</v>
      </c>
      <c r="E47" s="29" t="s">
        <v>1064</v>
      </c>
    </row>
    <row r="48" spans="1:5" ht="12.75">
      <c r="A48" t="s">
        <v>1070</v>
      </c>
      <c r="E48" s="27" t="s">
        <v>1064</v>
      </c>
    </row>
    <row r="49" spans="1:16" ht="12.75">
      <c r="A49" s="17" t="s">
        <v>1062</v>
      </c>
      <c r="B49" s="21" t="s">
        <v>1343</v>
      </c>
      <c r="C49" s="21" t="s">
        <v>891</v>
      </c>
      <c r="D49" s="17" t="s">
        <v>1064</v>
      </c>
      <c r="E49" s="22" t="s">
        <v>892</v>
      </c>
      <c r="F49" s="23" t="s">
        <v>1113</v>
      </c>
      <c r="G49" s="24">
        <v>111.666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1040</v>
      </c>
    </row>
    <row r="50" spans="1:5" ht="38.25">
      <c r="A50" s="26" t="s">
        <v>1067</v>
      </c>
      <c r="E50" s="27" t="s">
        <v>893</v>
      </c>
    </row>
    <row r="51" spans="1:5" ht="12.75">
      <c r="A51" s="28" t="s">
        <v>1069</v>
      </c>
      <c r="E51" s="29" t="s">
        <v>894</v>
      </c>
    </row>
    <row r="52" spans="1:5" ht="12.75">
      <c r="A52" t="s">
        <v>1070</v>
      </c>
      <c r="E52" s="27" t="s">
        <v>1064</v>
      </c>
    </row>
    <row r="53" spans="1:16" ht="12.75">
      <c r="A53" s="17" t="s">
        <v>1062</v>
      </c>
      <c r="B53" s="21" t="s">
        <v>1347</v>
      </c>
      <c r="C53" s="21" t="s">
        <v>895</v>
      </c>
      <c r="D53" s="17" t="s">
        <v>1064</v>
      </c>
      <c r="E53" s="22" t="s">
        <v>896</v>
      </c>
      <c r="F53" s="23" t="s">
        <v>1113</v>
      </c>
      <c r="G53" s="24">
        <v>44.8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1040</v>
      </c>
    </row>
    <row r="54" spans="1:5" ht="38.25">
      <c r="A54" s="26" t="s">
        <v>1067</v>
      </c>
      <c r="E54" s="27" t="s">
        <v>897</v>
      </c>
    </row>
    <row r="55" spans="1:5" ht="12.75">
      <c r="A55" s="28" t="s">
        <v>1069</v>
      </c>
      <c r="E55" s="29" t="s">
        <v>1064</v>
      </c>
    </row>
    <row r="56" spans="1:5" ht="12.75">
      <c r="A56" t="s">
        <v>1070</v>
      </c>
      <c r="E56" s="27" t="s">
        <v>1064</v>
      </c>
    </row>
    <row r="57" spans="1:16" ht="12.75">
      <c r="A57" s="17" t="s">
        <v>1062</v>
      </c>
      <c r="B57" s="21" t="s">
        <v>1353</v>
      </c>
      <c r="C57" s="21" t="s">
        <v>898</v>
      </c>
      <c r="D57" s="17" t="s">
        <v>1064</v>
      </c>
      <c r="E57" s="22" t="s">
        <v>899</v>
      </c>
      <c r="F57" s="23" t="s">
        <v>1113</v>
      </c>
      <c r="G57" s="24">
        <v>44.8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1040</v>
      </c>
    </row>
    <row r="58" spans="1:5" ht="25.5">
      <c r="A58" s="26" t="s">
        <v>1067</v>
      </c>
      <c r="E58" s="27" t="s">
        <v>900</v>
      </c>
    </row>
    <row r="59" spans="1:5" ht="12.75">
      <c r="A59" s="28" t="s">
        <v>1069</v>
      </c>
      <c r="E59" s="29" t="s">
        <v>1064</v>
      </c>
    </row>
    <row r="60" spans="1:5" ht="12.75">
      <c r="A60" t="s">
        <v>1070</v>
      </c>
      <c r="E60" s="27" t="s">
        <v>1064</v>
      </c>
    </row>
    <row r="61" spans="1:16" ht="12.75">
      <c r="A61" s="17" t="s">
        <v>1062</v>
      </c>
      <c r="B61" s="21" t="s">
        <v>1359</v>
      </c>
      <c r="C61" s="21" t="s">
        <v>901</v>
      </c>
      <c r="D61" s="17" t="s">
        <v>1064</v>
      </c>
      <c r="E61" s="22" t="s">
        <v>902</v>
      </c>
      <c r="F61" s="23" t="s">
        <v>1113</v>
      </c>
      <c r="G61" s="24">
        <v>44.8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1040</v>
      </c>
    </row>
    <row r="62" spans="1:5" ht="12.75">
      <c r="A62" s="26" t="s">
        <v>1067</v>
      </c>
      <c r="E62" s="27" t="s">
        <v>902</v>
      </c>
    </row>
    <row r="63" spans="1:5" ht="12.75">
      <c r="A63" s="28" t="s">
        <v>1069</v>
      </c>
      <c r="E63" s="29" t="s">
        <v>1064</v>
      </c>
    </row>
    <row r="64" spans="1:5" ht="12.75">
      <c r="A64" t="s">
        <v>1070</v>
      </c>
      <c r="E64" s="27" t="s">
        <v>1064</v>
      </c>
    </row>
    <row r="65" spans="1:16" ht="12.75">
      <c r="A65" s="17" t="s">
        <v>1062</v>
      </c>
      <c r="B65" s="21" t="s">
        <v>1366</v>
      </c>
      <c r="C65" s="21" t="s">
        <v>903</v>
      </c>
      <c r="D65" s="17" t="s">
        <v>1064</v>
      </c>
      <c r="E65" s="22" t="s">
        <v>904</v>
      </c>
      <c r="F65" s="23" t="s">
        <v>1113</v>
      </c>
      <c r="G65" s="24">
        <v>66.866</v>
      </c>
      <c r="H65" s="25">
        <v>0</v>
      </c>
      <c r="I65" s="25">
        <f>ROUND(ROUND(H65,2)*ROUND(G65,3),2)</f>
        <v>0</v>
      </c>
      <c r="O65">
        <f>(I65*21)/100</f>
        <v>0</v>
      </c>
      <c r="P65" t="s">
        <v>1040</v>
      </c>
    </row>
    <row r="66" spans="1:5" ht="25.5">
      <c r="A66" s="26" t="s">
        <v>1067</v>
      </c>
      <c r="E66" s="27" t="s">
        <v>905</v>
      </c>
    </row>
    <row r="67" spans="1:5" ht="12.75">
      <c r="A67" s="28" t="s">
        <v>1069</v>
      </c>
      <c r="E67" s="29" t="s">
        <v>906</v>
      </c>
    </row>
    <row r="68" spans="1:5" ht="12.75">
      <c r="A68" t="s">
        <v>1070</v>
      </c>
      <c r="E68" s="27" t="s">
        <v>1064</v>
      </c>
    </row>
    <row r="69" spans="1:16" ht="25.5">
      <c r="A69" s="17" t="s">
        <v>1062</v>
      </c>
      <c r="B69" s="21" t="s">
        <v>784</v>
      </c>
      <c r="C69" s="21" t="s">
        <v>907</v>
      </c>
      <c r="D69" s="17" t="s">
        <v>1064</v>
      </c>
      <c r="E69" s="22" t="s">
        <v>908</v>
      </c>
      <c r="F69" s="23" t="s">
        <v>1145</v>
      </c>
      <c r="G69" s="24">
        <v>221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1040</v>
      </c>
    </row>
    <row r="70" spans="1:5" ht="25.5">
      <c r="A70" s="26" t="s">
        <v>1067</v>
      </c>
      <c r="E70" s="27" t="s">
        <v>909</v>
      </c>
    </row>
    <row r="71" spans="1:5" ht="12.75">
      <c r="A71" s="28" t="s">
        <v>1069</v>
      </c>
      <c r="E71" s="29" t="s">
        <v>1064</v>
      </c>
    </row>
    <row r="72" spans="1:5" ht="12.75">
      <c r="A72" t="s">
        <v>1070</v>
      </c>
      <c r="E72" s="27" t="s">
        <v>1064</v>
      </c>
    </row>
    <row r="73" spans="1:16" ht="38.25">
      <c r="A73" s="17" t="s">
        <v>1062</v>
      </c>
      <c r="B73" s="21" t="s">
        <v>799</v>
      </c>
      <c r="C73" s="21" t="s">
        <v>910</v>
      </c>
      <c r="D73" s="17" t="s">
        <v>1064</v>
      </c>
      <c r="E73" s="22" t="s">
        <v>911</v>
      </c>
      <c r="F73" s="23" t="s">
        <v>1145</v>
      </c>
      <c r="G73" s="24">
        <v>4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1040</v>
      </c>
    </row>
    <row r="74" spans="1:5" ht="25.5">
      <c r="A74" s="26" t="s">
        <v>1067</v>
      </c>
      <c r="E74" s="27" t="s">
        <v>909</v>
      </c>
    </row>
    <row r="75" spans="1:5" ht="12.75">
      <c r="A75" s="28" t="s">
        <v>1069</v>
      </c>
      <c r="E75" s="29" t="s">
        <v>1064</v>
      </c>
    </row>
    <row r="76" spans="1:5" ht="12.75">
      <c r="A76" t="s">
        <v>1070</v>
      </c>
      <c r="E76" s="27" t="s">
        <v>1064</v>
      </c>
    </row>
    <row r="77" spans="1:16" ht="12.75">
      <c r="A77" s="17" t="s">
        <v>1062</v>
      </c>
      <c r="B77" s="21" t="s">
        <v>808</v>
      </c>
      <c r="C77" s="21" t="s">
        <v>912</v>
      </c>
      <c r="D77" s="17" t="s">
        <v>1064</v>
      </c>
      <c r="E77" s="22" t="s">
        <v>913</v>
      </c>
      <c r="F77" s="23" t="s">
        <v>1461</v>
      </c>
      <c r="G77" s="24">
        <v>66.5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1040</v>
      </c>
    </row>
    <row r="78" spans="1:5" ht="25.5">
      <c r="A78" s="26" t="s">
        <v>1067</v>
      </c>
      <c r="E78" s="27" t="s">
        <v>909</v>
      </c>
    </row>
    <row r="79" spans="1:5" ht="12.75">
      <c r="A79" s="28" t="s">
        <v>1069</v>
      </c>
      <c r="E79" s="29" t="s">
        <v>1064</v>
      </c>
    </row>
    <row r="80" spans="1:5" ht="12.75">
      <c r="A80" t="s">
        <v>1070</v>
      </c>
      <c r="E80" s="27" t="s">
        <v>1064</v>
      </c>
    </row>
    <row r="81" spans="1:18" ht="12.75" customHeight="1">
      <c r="A81" s="5" t="s">
        <v>1060</v>
      </c>
      <c r="B81" s="5"/>
      <c r="C81" s="31" t="s">
        <v>914</v>
      </c>
      <c r="D81" s="5"/>
      <c r="E81" s="19" t="s">
        <v>915</v>
      </c>
      <c r="F81" s="5"/>
      <c r="G81" s="5"/>
      <c r="H81" s="5"/>
      <c r="I81" s="32">
        <f>0+Q81</f>
        <v>0</v>
      </c>
      <c r="O81">
        <f>0+R81</f>
        <v>0</v>
      </c>
      <c r="Q81">
        <f>0+I82+I86+I90+I94+I98+I102+I106+I110+I114+I118+I122+I126+I130+I134+I138+I142+I146+I150+I154+I158+I162+I166+I170+I174+I178+I182+I186+I190+I194+I198+I202+I206+I210+I214+I218+I222+I226+I230+I234+I238+I242+I246+I250+I254+I258+I262+I266+I270+I274+I278+I282+I286+I290+I294</f>
        <v>0</v>
      </c>
      <c r="R81">
        <f>0+O82+O86+O90+O94+O98+O102+O106+O110+O114+O118+O122+O126+O130+O134+O138+O142+O146+O150+O154+O158+O162+O166+O170+O174+O178+O182+O186+O190+O194+O198+O202+O206+O210+O214+O218+O222+O226+O230+O234+O238+O242+O246+O250+O254+O258+O262+O266+O270+O274+O278+O282+O286+O290+O294</f>
        <v>0</v>
      </c>
    </row>
    <row r="82" spans="1:16" ht="12.75">
      <c r="A82" s="17" t="s">
        <v>1062</v>
      </c>
      <c r="B82" s="21" t="s">
        <v>1372</v>
      </c>
      <c r="C82" s="21" t="s">
        <v>916</v>
      </c>
      <c r="D82" s="17" t="s">
        <v>1064</v>
      </c>
      <c r="E82" s="22" t="s">
        <v>917</v>
      </c>
      <c r="F82" s="23" t="s">
        <v>1362</v>
      </c>
      <c r="G82" s="24">
        <v>1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1040</v>
      </c>
    </row>
    <row r="83" spans="1:5" ht="25.5">
      <c r="A83" s="26" t="s">
        <v>1067</v>
      </c>
      <c r="E83" s="27" t="s">
        <v>918</v>
      </c>
    </row>
    <row r="84" spans="1:5" ht="12.75">
      <c r="A84" s="28" t="s">
        <v>1069</v>
      </c>
      <c r="E84" s="29" t="s">
        <v>1064</v>
      </c>
    </row>
    <row r="85" spans="1:5" ht="12.75">
      <c r="A85" t="s">
        <v>1070</v>
      </c>
      <c r="E85" s="27" t="s">
        <v>1064</v>
      </c>
    </row>
    <row r="86" spans="1:16" ht="12.75">
      <c r="A86" s="17" t="s">
        <v>1062</v>
      </c>
      <c r="B86" s="21" t="s">
        <v>1376</v>
      </c>
      <c r="C86" s="21" t="s">
        <v>919</v>
      </c>
      <c r="D86" s="17" t="s">
        <v>1064</v>
      </c>
      <c r="E86" s="22" t="s">
        <v>920</v>
      </c>
      <c r="F86" s="23" t="s">
        <v>1145</v>
      </c>
      <c r="G86" s="24">
        <v>5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1040</v>
      </c>
    </row>
    <row r="87" spans="1:5" ht="12.75">
      <c r="A87" s="26" t="s">
        <v>1067</v>
      </c>
      <c r="E87" s="27" t="s">
        <v>921</v>
      </c>
    </row>
    <row r="88" spans="1:5" ht="12.75">
      <c r="A88" s="28" t="s">
        <v>1069</v>
      </c>
      <c r="E88" s="29" t="s">
        <v>1064</v>
      </c>
    </row>
    <row r="89" spans="1:5" ht="12.75">
      <c r="A89" t="s">
        <v>1070</v>
      </c>
      <c r="E89" s="27" t="s">
        <v>1064</v>
      </c>
    </row>
    <row r="90" spans="1:16" ht="12.75">
      <c r="A90" s="17" t="s">
        <v>1062</v>
      </c>
      <c r="B90" s="21" t="s">
        <v>1382</v>
      </c>
      <c r="C90" s="21" t="s">
        <v>922</v>
      </c>
      <c r="D90" s="17" t="s">
        <v>1064</v>
      </c>
      <c r="E90" s="22" t="s">
        <v>923</v>
      </c>
      <c r="F90" s="23" t="s">
        <v>1145</v>
      </c>
      <c r="G90" s="24">
        <v>2.5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1040</v>
      </c>
    </row>
    <row r="91" spans="1:5" ht="12.75">
      <c r="A91" s="26" t="s">
        <v>1067</v>
      </c>
      <c r="E91" s="27" t="s">
        <v>924</v>
      </c>
    </row>
    <row r="92" spans="1:5" ht="12.75">
      <c r="A92" s="28" t="s">
        <v>1069</v>
      </c>
      <c r="E92" s="29" t="s">
        <v>1064</v>
      </c>
    </row>
    <row r="93" spans="1:5" ht="12.75">
      <c r="A93" t="s">
        <v>1070</v>
      </c>
      <c r="E93" s="27" t="s">
        <v>1064</v>
      </c>
    </row>
    <row r="94" spans="1:16" ht="12.75">
      <c r="A94" s="17" t="s">
        <v>1062</v>
      </c>
      <c r="B94" s="21" t="s">
        <v>1388</v>
      </c>
      <c r="C94" s="21" t="s">
        <v>925</v>
      </c>
      <c r="D94" s="17" t="s">
        <v>1064</v>
      </c>
      <c r="E94" s="22" t="s">
        <v>926</v>
      </c>
      <c r="F94" s="23" t="s">
        <v>1145</v>
      </c>
      <c r="G94" s="24">
        <v>2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1040</v>
      </c>
    </row>
    <row r="95" spans="1:5" ht="12.75">
      <c r="A95" s="26" t="s">
        <v>1067</v>
      </c>
      <c r="E95" s="27" t="s">
        <v>927</v>
      </c>
    </row>
    <row r="96" spans="1:5" ht="12.75">
      <c r="A96" s="28" t="s">
        <v>1069</v>
      </c>
      <c r="E96" s="29" t="s">
        <v>1064</v>
      </c>
    </row>
    <row r="97" spans="1:5" ht="12.75">
      <c r="A97" t="s">
        <v>1070</v>
      </c>
      <c r="E97" s="27" t="s">
        <v>1064</v>
      </c>
    </row>
    <row r="98" spans="1:16" ht="12.75">
      <c r="A98" s="17" t="s">
        <v>1062</v>
      </c>
      <c r="B98" s="21" t="s">
        <v>1394</v>
      </c>
      <c r="C98" s="21" t="s">
        <v>928</v>
      </c>
      <c r="D98" s="17" t="s">
        <v>1064</v>
      </c>
      <c r="E98" s="22" t="s">
        <v>929</v>
      </c>
      <c r="F98" s="23" t="s">
        <v>1145</v>
      </c>
      <c r="G98" s="24">
        <v>224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1040</v>
      </c>
    </row>
    <row r="99" spans="1:5" ht="12.75">
      <c r="A99" s="26" t="s">
        <v>1067</v>
      </c>
      <c r="E99" s="27" t="s">
        <v>930</v>
      </c>
    </row>
    <row r="100" spans="1:5" ht="12.75">
      <c r="A100" s="28" t="s">
        <v>1069</v>
      </c>
      <c r="E100" s="29" t="s">
        <v>1064</v>
      </c>
    </row>
    <row r="101" spans="1:5" ht="12.75">
      <c r="A101" t="s">
        <v>1070</v>
      </c>
      <c r="E101" s="27" t="s">
        <v>1064</v>
      </c>
    </row>
    <row r="102" spans="1:16" ht="25.5">
      <c r="A102" s="17" t="s">
        <v>1062</v>
      </c>
      <c r="B102" s="21" t="s">
        <v>1400</v>
      </c>
      <c r="C102" s="21" t="s">
        <v>931</v>
      </c>
      <c r="D102" s="17" t="s">
        <v>1064</v>
      </c>
      <c r="E102" s="22" t="s">
        <v>932</v>
      </c>
      <c r="F102" s="23" t="s">
        <v>1145</v>
      </c>
      <c r="G102" s="24">
        <v>11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1040</v>
      </c>
    </row>
    <row r="103" spans="1:5" ht="12.75">
      <c r="A103" s="26" t="s">
        <v>1067</v>
      </c>
      <c r="E103" s="27" t="s">
        <v>933</v>
      </c>
    </row>
    <row r="104" spans="1:5" ht="12.75">
      <c r="A104" s="28" t="s">
        <v>1069</v>
      </c>
      <c r="E104" s="29" t="s">
        <v>1064</v>
      </c>
    </row>
    <row r="105" spans="1:5" ht="12.75">
      <c r="A105" t="s">
        <v>1070</v>
      </c>
      <c r="E105" s="27" t="s">
        <v>1064</v>
      </c>
    </row>
    <row r="106" spans="1:16" ht="12.75">
      <c r="A106" s="17" t="s">
        <v>1062</v>
      </c>
      <c r="B106" s="21" t="s">
        <v>1406</v>
      </c>
      <c r="C106" s="21" t="s">
        <v>934</v>
      </c>
      <c r="D106" s="17" t="s">
        <v>1064</v>
      </c>
      <c r="E106" s="22" t="s">
        <v>935</v>
      </c>
      <c r="F106" s="23" t="s">
        <v>1362</v>
      </c>
      <c r="G106" s="24">
        <v>4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1040</v>
      </c>
    </row>
    <row r="107" spans="1:5" ht="12.75">
      <c r="A107" s="26" t="s">
        <v>1067</v>
      </c>
      <c r="E107" s="27" t="s">
        <v>936</v>
      </c>
    </row>
    <row r="108" spans="1:5" ht="12.75">
      <c r="A108" s="28" t="s">
        <v>1069</v>
      </c>
      <c r="E108" s="29" t="s">
        <v>1064</v>
      </c>
    </row>
    <row r="109" spans="1:5" ht="12.75">
      <c r="A109" t="s">
        <v>1070</v>
      </c>
      <c r="E109" s="27" t="s">
        <v>1064</v>
      </c>
    </row>
    <row r="110" spans="1:16" ht="12.75">
      <c r="A110" s="17" t="s">
        <v>1062</v>
      </c>
      <c r="B110" s="21" t="s">
        <v>1413</v>
      </c>
      <c r="C110" s="21" t="s">
        <v>937</v>
      </c>
      <c r="D110" s="17" t="s">
        <v>1064</v>
      </c>
      <c r="E110" s="22" t="s">
        <v>938</v>
      </c>
      <c r="F110" s="23" t="s">
        <v>1362</v>
      </c>
      <c r="G110" s="24">
        <v>2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1040</v>
      </c>
    </row>
    <row r="111" spans="1:5" ht="12.75">
      <c r="A111" s="26" t="s">
        <v>1067</v>
      </c>
      <c r="E111" s="27" t="s">
        <v>939</v>
      </c>
    </row>
    <row r="112" spans="1:5" ht="12.75">
      <c r="A112" s="28" t="s">
        <v>1069</v>
      </c>
      <c r="E112" s="29" t="s">
        <v>1064</v>
      </c>
    </row>
    <row r="113" spans="1:5" ht="12.75">
      <c r="A113" t="s">
        <v>1070</v>
      </c>
      <c r="E113" s="27" t="s">
        <v>1064</v>
      </c>
    </row>
    <row r="114" spans="1:16" ht="12.75">
      <c r="A114" s="17" t="s">
        <v>1062</v>
      </c>
      <c r="B114" s="21" t="s">
        <v>1418</v>
      </c>
      <c r="C114" s="21" t="s">
        <v>940</v>
      </c>
      <c r="D114" s="17" t="s">
        <v>1064</v>
      </c>
      <c r="E114" s="22" t="s">
        <v>941</v>
      </c>
      <c r="F114" s="23" t="s">
        <v>1362</v>
      </c>
      <c r="G114" s="24">
        <v>2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1040</v>
      </c>
    </row>
    <row r="115" spans="1:5" ht="12.75">
      <c r="A115" s="26" t="s">
        <v>1067</v>
      </c>
      <c r="E115" s="27" t="s">
        <v>942</v>
      </c>
    </row>
    <row r="116" spans="1:5" ht="12.75">
      <c r="A116" s="28" t="s">
        <v>1069</v>
      </c>
      <c r="E116" s="29" t="s">
        <v>1064</v>
      </c>
    </row>
    <row r="117" spans="1:5" ht="12.75">
      <c r="A117" t="s">
        <v>1070</v>
      </c>
      <c r="E117" s="27" t="s">
        <v>1064</v>
      </c>
    </row>
    <row r="118" spans="1:16" ht="12.75">
      <c r="A118" s="17" t="s">
        <v>1062</v>
      </c>
      <c r="B118" s="21" t="s">
        <v>1423</v>
      </c>
      <c r="C118" s="21" t="s">
        <v>943</v>
      </c>
      <c r="D118" s="17" t="s">
        <v>1064</v>
      </c>
      <c r="E118" s="22" t="s">
        <v>944</v>
      </c>
      <c r="F118" s="23" t="s">
        <v>1362</v>
      </c>
      <c r="G118" s="24">
        <v>1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1040</v>
      </c>
    </row>
    <row r="119" spans="1:5" ht="12.75">
      <c r="A119" s="26" t="s">
        <v>1067</v>
      </c>
      <c r="E119" s="27" t="s">
        <v>945</v>
      </c>
    </row>
    <row r="120" spans="1:5" ht="12.75">
      <c r="A120" s="28" t="s">
        <v>1069</v>
      </c>
      <c r="E120" s="29" t="s">
        <v>1064</v>
      </c>
    </row>
    <row r="121" spans="1:5" ht="12.75">
      <c r="A121" t="s">
        <v>1070</v>
      </c>
      <c r="E121" s="27" t="s">
        <v>1064</v>
      </c>
    </row>
    <row r="122" spans="1:16" ht="12.75">
      <c r="A122" s="17" t="s">
        <v>1062</v>
      </c>
      <c r="B122" s="21" t="s">
        <v>1428</v>
      </c>
      <c r="C122" s="21" t="s">
        <v>946</v>
      </c>
      <c r="D122" s="17" t="s">
        <v>1064</v>
      </c>
      <c r="E122" s="22" t="s">
        <v>947</v>
      </c>
      <c r="F122" s="23" t="s">
        <v>1362</v>
      </c>
      <c r="G122" s="24">
        <v>48</v>
      </c>
      <c r="H122" s="25">
        <v>0</v>
      </c>
      <c r="I122" s="25">
        <f>ROUND(ROUND(H122,2)*ROUND(G122,3),2)</f>
        <v>0</v>
      </c>
      <c r="O122">
        <f>(I122*21)/100</f>
        <v>0</v>
      </c>
      <c r="P122" t="s">
        <v>1040</v>
      </c>
    </row>
    <row r="123" spans="1:5" ht="12.75">
      <c r="A123" s="26" t="s">
        <v>1067</v>
      </c>
      <c r="E123" s="27" t="s">
        <v>948</v>
      </c>
    </row>
    <row r="124" spans="1:5" ht="12.75">
      <c r="A124" s="28" t="s">
        <v>1069</v>
      </c>
      <c r="E124" s="29" t="s">
        <v>1064</v>
      </c>
    </row>
    <row r="125" spans="1:5" ht="12.75">
      <c r="A125" t="s">
        <v>1070</v>
      </c>
      <c r="E125" s="27" t="s">
        <v>1064</v>
      </c>
    </row>
    <row r="126" spans="1:16" ht="12.75">
      <c r="A126" s="17" t="s">
        <v>1062</v>
      </c>
      <c r="B126" s="21" t="s">
        <v>1432</v>
      </c>
      <c r="C126" s="21" t="s">
        <v>949</v>
      </c>
      <c r="D126" s="17" t="s">
        <v>1064</v>
      </c>
      <c r="E126" s="22" t="s">
        <v>950</v>
      </c>
      <c r="F126" s="23" t="s">
        <v>1362</v>
      </c>
      <c r="G126" s="24">
        <v>2</v>
      </c>
      <c r="H126" s="25">
        <v>0</v>
      </c>
      <c r="I126" s="25">
        <f>ROUND(ROUND(H126,2)*ROUND(G126,3),2)</f>
        <v>0</v>
      </c>
      <c r="O126">
        <f>(I126*21)/100</f>
        <v>0</v>
      </c>
      <c r="P126" t="s">
        <v>1040</v>
      </c>
    </row>
    <row r="127" spans="1:5" ht="12.75">
      <c r="A127" s="26" t="s">
        <v>1067</v>
      </c>
      <c r="E127" s="27" t="s">
        <v>951</v>
      </c>
    </row>
    <row r="128" spans="1:5" ht="12.75">
      <c r="A128" s="28" t="s">
        <v>1069</v>
      </c>
      <c r="E128" s="29" t="s">
        <v>1064</v>
      </c>
    </row>
    <row r="129" spans="1:5" ht="12.75">
      <c r="A129" t="s">
        <v>1070</v>
      </c>
      <c r="E129" s="27" t="s">
        <v>1064</v>
      </c>
    </row>
    <row r="130" spans="1:16" ht="25.5">
      <c r="A130" s="17" t="s">
        <v>1062</v>
      </c>
      <c r="B130" s="21" t="s">
        <v>1438</v>
      </c>
      <c r="C130" s="21" t="s">
        <v>952</v>
      </c>
      <c r="D130" s="17" t="s">
        <v>1064</v>
      </c>
      <c r="E130" s="22" t="s">
        <v>953</v>
      </c>
      <c r="F130" s="23" t="s">
        <v>954</v>
      </c>
      <c r="G130" s="24">
        <v>3</v>
      </c>
      <c r="H130" s="25">
        <v>0</v>
      </c>
      <c r="I130" s="25">
        <f>ROUND(ROUND(H130,2)*ROUND(G130,3),2)</f>
        <v>0</v>
      </c>
      <c r="O130">
        <f>(I130*21)/100</f>
        <v>0</v>
      </c>
      <c r="P130" t="s">
        <v>1040</v>
      </c>
    </row>
    <row r="131" spans="1:5" ht="12.75">
      <c r="A131" s="26" t="s">
        <v>1067</v>
      </c>
      <c r="E131" s="27" t="s">
        <v>955</v>
      </c>
    </row>
    <row r="132" spans="1:5" ht="12.75">
      <c r="A132" s="28" t="s">
        <v>1069</v>
      </c>
      <c r="E132" s="29" t="s">
        <v>1064</v>
      </c>
    </row>
    <row r="133" spans="1:5" ht="12.75">
      <c r="A133" t="s">
        <v>1070</v>
      </c>
      <c r="E133" s="27" t="s">
        <v>1064</v>
      </c>
    </row>
    <row r="134" spans="1:16" ht="25.5">
      <c r="A134" s="17" t="s">
        <v>1062</v>
      </c>
      <c r="B134" s="21" t="s">
        <v>1443</v>
      </c>
      <c r="C134" s="21" t="s">
        <v>956</v>
      </c>
      <c r="D134" s="17" t="s">
        <v>1064</v>
      </c>
      <c r="E134" s="22" t="s">
        <v>957</v>
      </c>
      <c r="F134" s="23" t="s">
        <v>954</v>
      </c>
      <c r="G134" s="24">
        <v>1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1040</v>
      </c>
    </row>
    <row r="135" spans="1:5" ht="12.75">
      <c r="A135" s="26" t="s">
        <v>1067</v>
      </c>
      <c r="E135" s="27" t="s">
        <v>955</v>
      </c>
    </row>
    <row r="136" spans="1:5" ht="12.75">
      <c r="A136" s="28" t="s">
        <v>1069</v>
      </c>
      <c r="E136" s="29" t="s">
        <v>1064</v>
      </c>
    </row>
    <row r="137" spans="1:5" ht="12.75">
      <c r="A137" t="s">
        <v>1070</v>
      </c>
      <c r="E137" s="27" t="s">
        <v>1064</v>
      </c>
    </row>
    <row r="138" spans="1:16" ht="25.5">
      <c r="A138" s="17" t="s">
        <v>1062</v>
      </c>
      <c r="B138" s="21" t="s">
        <v>1448</v>
      </c>
      <c r="C138" s="21" t="s">
        <v>958</v>
      </c>
      <c r="D138" s="17" t="s">
        <v>1064</v>
      </c>
      <c r="E138" s="22" t="s">
        <v>959</v>
      </c>
      <c r="F138" s="23" t="s">
        <v>954</v>
      </c>
      <c r="G138" s="24">
        <v>1</v>
      </c>
      <c r="H138" s="25">
        <v>0</v>
      </c>
      <c r="I138" s="25">
        <f>ROUND(ROUND(H138,2)*ROUND(G138,3),2)</f>
        <v>0</v>
      </c>
      <c r="O138">
        <f>(I138*21)/100</f>
        <v>0</v>
      </c>
      <c r="P138" t="s">
        <v>1040</v>
      </c>
    </row>
    <row r="139" spans="1:5" ht="12.75">
      <c r="A139" s="26" t="s">
        <v>1067</v>
      </c>
      <c r="E139" s="27" t="s">
        <v>960</v>
      </c>
    </row>
    <row r="140" spans="1:5" ht="12.75">
      <c r="A140" s="28" t="s">
        <v>1069</v>
      </c>
      <c r="E140" s="29" t="s">
        <v>1064</v>
      </c>
    </row>
    <row r="141" spans="1:5" ht="12.75">
      <c r="A141" t="s">
        <v>1070</v>
      </c>
      <c r="E141" s="27" t="s">
        <v>1064</v>
      </c>
    </row>
    <row r="142" spans="1:16" ht="38.25">
      <c r="A142" s="17" t="s">
        <v>1062</v>
      </c>
      <c r="B142" s="21" t="s">
        <v>1453</v>
      </c>
      <c r="C142" s="21" t="s">
        <v>961</v>
      </c>
      <c r="D142" s="17" t="s">
        <v>1064</v>
      </c>
      <c r="E142" s="22" t="s">
        <v>962</v>
      </c>
      <c r="F142" s="23" t="s">
        <v>954</v>
      </c>
      <c r="G142" s="24">
        <v>1</v>
      </c>
      <c r="H142" s="25">
        <v>0</v>
      </c>
      <c r="I142" s="25">
        <f>ROUND(ROUND(H142,2)*ROUND(G142,3),2)</f>
        <v>0</v>
      </c>
      <c r="O142">
        <f>(I142*21)/100</f>
        <v>0</v>
      </c>
      <c r="P142" t="s">
        <v>1040</v>
      </c>
    </row>
    <row r="143" spans="1:5" ht="12.75">
      <c r="A143" s="26" t="s">
        <v>1067</v>
      </c>
      <c r="E143" s="27" t="s">
        <v>963</v>
      </c>
    </row>
    <row r="144" spans="1:5" ht="12.75">
      <c r="A144" s="28" t="s">
        <v>1069</v>
      </c>
      <c r="E144" s="29" t="s">
        <v>1064</v>
      </c>
    </row>
    <row r="145" spans="1:5" ht="12.75">
      <c r="A145" t="s">
        <v>1070</v>
      </c>
      <c r="E145" s="27" t="s">
        <v>1064</v>
      </c>
    </row>
    <row r="146" spans="1:16" ht="12.75">
      <c r="A146" s="17" t="s">
        <v>1062</v>
      </c>
      <c r="B146" s="21" t="s">
        <v>1458</v>
      </c>
      <c r="C146" s="21" t="s">
        <v>964</v>
      </c>
      <c r="D146" s="17" t="s">
        <v>1064</v>
      </c>
      <c r="E146" s="22" t="s">
        <v>965</v>
      </c>
      <c r="F146" s="23" t="s">
        <v>1145</v>
      </c>
      <c r="G146" s="24">
        <v>8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1040</v>
      </c>
    </row>
    <row r="147" spans="1:5" ht="12.75">
      <c r="A147" s="26" t="s">
        <v>1067</v>
      </c>
      <c r="E147" s="27" t="s">
        <v>966</v>
      </c>
    </row>
    <row r="148" spans="1:5" ht="12.75">
      <c r="A148" s="28" t="s">
        <v>1069</v>
      </c>
      <c r="E148" s="29" t="s">
        <v>1064</v>
      </c>
    </row>
    <row r="149" spans="1:5" ht="12.75">
      <c r="A149" t="s">
        <v>1070</v>
      </c>
      <c r="E149" s="27" t="s">
        <v>1064</v>
      </c>
    </row>
    <row r="150" spans="1:16" ht="12.75">
      <c r="A150" s="17" t="s">
        <v>1062</v>
      </c>
      <c r="B150" s="21" t="s">
        <v>1465</v>
      </c>
      <c r="C150" s="21" t="s">
        <v>967</v>
      </c>
      <c r="D150" s="17" t="s">
        <v>1064</v>
      </c>
      <c r="E150" s="22" t="s">
        <v>968</v>
      </c>
      <c r="F150" s="23" t="s">
        <v>1145</v>
      </c>
      <c r="G150" s="24">
        <v>218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1040</v>
      </c>
    </row>
    <row r="151" spans="1:5" ht="12.75">
      <c r="A151" s="26" t="s">
        <v>1067</v>
      </c>
      <c r="E151" s="27" t="s">
        <v>969</v>
      </c>
    </row>
    <row r="152" spans="1:5" ht="12.75">
      <c r="A152" s="28" t="s">
        <v>1069</v>
      </c>
      <c r="E152" s="29" t="s">
        <v>1064</v>
      </c>
    </row>
    <row r="153" spans="1:5" ht="12.75">
      <c r="A153" t="s">
        <v>1070</v>
      </c>
      <c r="E153" s="27" t="s">
        <v>1064</v>
      </c>
    </row>
    <row r="154" spans="1:16" ht="12.75">
      <c r="A154" s="17" t="s">
        <v>1062</v>
      </c>
      <c r="B154" s="21" t="s">
        <v>1471</v>
      </c>
      <c r="C154" s="21" t="s">
        <v>970</v>
      </c>
      <c r="D154" s="17" t="s">
        <v>1064</v>
      </c>
      <c r="E154" s="22" t="s">
        <v>971</v>
      </c>
      <c r="F154" s="23" t="s">
        <v>954</v>
      </c>
      <c r="G154" s="24">
        <v>1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1040</v>
      </c>
    </row>
    <row r="155" spans="1:5" ht="12.75">
      <c r="A155" s="26" t="s">
        <v>1067</v>
      </c>
      <c r="E155" s="27" t="s">
        <v>972</v>
      </c>
    </row>
    <row r="156" spans="1:5" ht="12.75">
      <c r="A156" s="28" t="s">
        <v>1069</v>
      </c>
      <c r="E156" s="29" t="s">
        <v>1064</v>
      </c>
    </row>
    <row r="157" spans="1:5" ht="12.75">
      <c r="A157" t="s">
        <v>1070</v>
      </c>
      <c r="E157" s="27" t="s">
        <v>1064</v>
      </c>
    </row>
    <row r="158" spans="1:16" ht="12.75">
      <c r="A158" s="17" t="s">
        <v>1062</v>
      </c>
      <c r="B158" s="21" t="s">
        <v>1478</v>
      </c>
      <c r="C158" s="21" t="s">
        <v>973</v>
      </c>
      <c r="D158" s="17" t="s">
        <v>1064</v>
      </c>
      <c r="E158" s="22" t="s">
        <v>974</v>
      </c>
      <c r="F158" s="23" t="s">
        <v>1145</v>
      </c>
      <c r="G158" s="24">
        <v>226</v>
      </c>
      <c r="H158" s="25">
        <v>0</v>
      </c>
      <c r="I158" s="25">
        <f>ROUND(ROUND(H158,2)*ROUND(G158,3),2)</f>
        <v>0</v>
      </c>
      <c r="O158">
        <f>(I158*21)/100</f>
        <v>0</v>
      </c>
      <c r="P158" t="s">
        <v>1040</v>
      </c>
    </row>
    <row r="159" spans="1:5" ht="12.75">
      <c r="A159" s="26" t="s">
        <v>1067</v>
      </c>
      <c r="E159" s="27" t="s">
        <v>975</v>
      </c>
    </row>
    <row r="160" spans="1:5" ht="12.75">
      <c r="A160" s="28" t="s">
        <v>1069</v>
      </c>
      <c r="E160" s="29" t="s">
        <v>1064</v>
      </c>
    </row>
    <row r="161" spans="1:5" ht="12.75">
      <c r="A161" t="s">
        <v>1070</v>
      </c>
      <c r="E161" s="27" t="s">
        <v>1064</v>
      </c>
    </row>
    <row r="162" spans="1:16" ht="12.75">
      <c r="A162" s="17" t="s">
        <v>1062</v>
      </c>
      <c r="B162" s="21" t="s">
        <v>1484</v>
      </c>
      <c r="C162" s="21" t="s">
        <v>976</v>
      </c>
      <c r="D162" s="17" t="s">
        <v>1064</v>
      </c>
      <c r="E162" s="22" t="s">
        <v>977</v>
      </c>
      <c r="F162" s="23" t="s">
        <v>1145</v>
      </c>
      <c r="G162" s="24">
        <v>224</v>
      </c>
      <c r="H162" s="25">
        <v>0</v>
      </c>
      <c r="I162" s="25">
        <f>ROUND(ROUND(H162,2)*ROUND(G162,3),2)</f>
        <v>0</v>
      </c>
      <c r="O162">
        <f>(I162*21)/100</f>
        <v>0</v>
      </c>
      <c r="P162" t="s">
        <v>1040</v>
      </c>
    </row>
    <row r="163" spans="1:5" ht="25.5">
      <c r="A163" s="26" t="s">
        <v>1067</v>
      </c>
      <c r="E163" s="27" t="s">
        <v>978</v>
      </c>
    </row>
    <row r="164" spans="1:5" ht="12.75">
      <c r="A164" s="28" t="s">
        <v>1069</v>
      </c>
      <c r="E164" s="29" t="s">
        <v>1064</v>
      </c>
    </row>
    <row r="165" spans="1:5" ht="12.75">
      <c r="A165" t="s">
        <v>1070</v>
      </c>
      <c r="E165" s="27" t="s">
        <v>1064</v>
      </c>
    </row>
    <row r="166" spans="1:16" ht="25.5">
      <c r="A166" s="17" t="s">
        <v>1062</v>
      </c>
      <c r="B166" s="21" t="s">
        <v>673</v>
      </c>
      <c r="C166" s="21" t="s">
        <v>979</v>
      </c>
      <c r="D166" s="17" t="s">
        <v>1064</v>
      </c>
      <c r="E166" s="22" t="s">
        <v>980</v>
      </c>
      <c r="F166" s="23" t="s">
        <v>1145</v>
      </c>
      <c r="G166" s="24">
        <v>11</v>
      </c>
      <c r="H166" s="25">
        <v>0</v>
      </c>
      <c r="I166" s="25">
        <f>ROUND(ROUND(H166,2)*ROUND(G166,3),2)</f>
        <v>0</v>
      </c>
      <c r="O166">
        <f>(I166*21)/100</f>
        <v>0</v>
      </c>
      <c r="P166" t="s">
        <v>1040</v>
      </c>
    </row>
    <row r="167" spans="1:5" ht="25.5">
      <c r="A167" s="26" t="s">
        <v>1067</v>
      </c>
      <c r="E167" s="27" t="s">
        <v>981</v>
      </c>
    </row>
    <row r="168" spans="1:5" ht="12.75">
      <c r="A168" s="28" t="s">
        <v>1069</v>
      </c>
      <c r="E168" s="29" t="s">
        <v>1064</v>
      </c>
    </row>
    <row r="169" spans="1:5" ht="12.75">
      <c r="A169" t="s">
        <v>1070</v>
      </c>
      <c r="E169" s="27" t="s">
        <v>1064</v>
      </c>
    </row>
    <row r="170" spans="1:16" ht="25.5">
      <c r="A170" s="17" t="s">
        <v>1062</v>
      </c>
      <c r="B170" s="21" t="s">
        <v>677</v>
      </c>
      <c r="C170" s="21" t="s">
        <v>982</v>
      </c>
      <c r="D170" s="17" t="s">
        <v>1064</v>
      </c>
      <c r="E170" s="22" t="s">
        <v>983</v>
      </c>
      <c r="F170" s="23" t="s">
        <v>1145</v>
      </c>
      <c r="G170" s="24">
        <v>5</v>
      </c>
      <c r="H170" s="25">
        <v>0</v>
      </c>
      <c r="I170" s="25">
        <f>ROUND(ROUND(H170,2)*ROUND(G170,3),2)</f>
        <v>0</v>
      </c>
      <c r="O170">
        <f>(I170*21)/100</f>
        <v>0</v>
      </c>
      <c r="P170" t="s">
        <v>1040</v>
      </c>
    </row>
    <row r="171" spans="1:5" ht="12.75">
      <c r="A171" s="26" t="s">
        <v>1067</v>
      </c>
      <c r="E171" s="27" t="s">
        <v>1064</v>
      </c>
    </row>
    <row r="172" spans="1:5" ht="12.75">
      <c r="A172" s="28" t="s">
        <v>1069</v>
      </c>
      <c r="E172" s="29" t="s">
        <v>1064</v>
      </c>
    </row>
    <row r="173" spans="1:5" ht="12.75">
      <c r="A173" t="s">
        <v>1070</v>
      </c>
      <c r="E173" s="27" t="s">
        <v>1064</v>
      </c>
    </row>
    <row r="174" spans="1:16" ht="25.5">
      <c r="A174" s="17" t="s">
        <v>1062</v>
      </c>
      <c r="B174" s="21" t="s">
        <v>682</v>
      </c>
      <c r="C174" s="21" t="s">
        <v>984</v>
      </c>
      <c r="D174" s="17" t="s">
        <v>1064</v>
      </c>
      <c r="E174" s="22" t="s">
        <v>985</v>
      </c>
      <c r="F174" s="23" t="s">
        <v>1145</v>
      </c>
      <c r="G174" s="24">
        <v>2.5</v>
      </c>
      <c r="H174" s="25">
        <v>0</v>
      </c>
      <c r="I174" s="25">
        <f>ROUND(ROUND(H174,2)*ROUND(G174,3),2)</f>
        <v>0</v>
      </c>
      <c r="O174">
        <f>(I174*21)/100</f>
        <v>0</v>
      </c>
      <c r="P174" t="s">
        <v>1040</v>
      </c>
    </row>
    <row r="175" spans="1:5" ht="25.5">
      <c r="A175" s="26" t="s">
        <v>1067</v>
      </c>
      <c r="E175" s="27" t="s">
        <v>986</v>
      </c>
    </row>
    <row r="176" spans="1:5" ht="12.75">
      <c r="A176" s="28" t="s">
        <v>1069</v>
      </c>
      <c r="E176" s="29" t="s">
        <v>1064</v>
      </c>
    </row>
    <row r="177" spans="1:5" ht="12.75">
      <c r="A177" t="s">
        <v>1070</v>
      </c>
      <c r="E177" s="27" t="s">
        <v>1064</v>
      </c>
    </row>
    <row r="178" spans="1:16" ht="25.5">
      <c r="A178" s="17" t="s">
        <v>1062</v>
      </c>
      <c r="B178" s="21" t="s">
        <v>686</v>
      </c>
      <c r="C178" s="21" t="s">
        <v>987</v>
      </c>
      <c r="D178" s="17" t="s">
        <v>1064</v>
      </c>
      <c r="E178" s="22" t="s">
        <v>988</v>
      </c>
      <c r="F178" s="23" t="s">
        <v>1145</v>
      </c>
      <c r="G178" s="24">
        <v>2</v>
      </c>
      <c r="H178" s="25">
        <v>0</v>
      </c>
      <c r="I178" s="25">
        <f>ROUND(ROUND(H178,2)*ROUND(G178,3),2)</f>
        <v>0</v>
      </c>
      <c r="O178">
        <f>(I178*21)/100</f>
        <v>0</v>
      </c>
      <c r="P178" t="s">
        <v>1040</v>
      </c>
    </row>
    <row r="179" spans="1:5" ht="25.5">
      <c r="A179" s="26" t="s">
        <v>1067</v>
      </c>
      <c r="E179" s="27" t="s">
        <v>989</v>
      </c>
    </row>
    <row r="180" spans="1:5" ht="12.75">
      <c r="A180" s="28" t="s">
        <v>1069</v>
      </c>
      <c r="E180" s="29" t="s">
        <v>1064</v>
      </c>
    </row>
    <row r="181" spans="1:5" ht="12.75">
      <c r="A181" t="s">
        <v>1070</v>
      </c>
      <c r="E181" s="27" t="s">
        <v>1064</v>
      </c>
    </row>
    <row r="182" spans="1:16" ht="12.75">
      <c r="A182" s="17" t="s">
        <v>1062</v>
      </c>
      <c r="B182" s="21" t="s">
        <v>690</v>
      </c>
      <c r="C182" s="21" t="s">
        <v>990</v>
      </c>
      <c r="D182" s="17" t="s">
        <v>1064</v>
      </c>
      <c r="E182" s="22" t="s">
        <v>991</v>
      </c>
      <c r="F182" s="23" t="s">
        <v>1362</v>
      </c>
      <c r="G182" s="24">
        <v>3</v>
      </c>
      <c r="H182" s="25">
        <v>0</v>
      </c>
      <c r="I182" s="25">
        <f>ROUND(ROUND(H182,2)*ROUND(G182,3),2)</f>
        <v>0</v>
      </c>
      <c r="O182">
        <f>(I182*21)/100</f>
        <v>0</v>
      </c>
      <c r="P182" t="s">
        <v>1040</v>
      </c>
    </row>
    <row r="183" spans="1:5" ht="38.25">
      <c r="A183" s="26" t="s">
        <v>1067</v>
      </c>
      <c r="E183" s="27" t="s">
        <v>992</v>
      </c>
    </row>
    <row r="184" spans="1:5" ht="12.75">
      <c r="A184" s="28" t="s">
        <v>1069</v>
      </c>
      <c r="E184" s="29" t="s">
        <v>1064</v>
      </c>
    </row>
    <row r="185" spans="1:5" ht="12.75">
      <c r="A185" t="s">
        <v>1070</v>
      </c>
      <c r="E185" s="27" t="s">
        <v>1064</v>
      </c>
    </row>
    <row r="186" spans="1:16" ht="12.75">
      <c r="A186" s="17" t="s">
        <v>1062</v>
      </c>
      <c r="B186" s="21" t="s">
        <v>695</v>
      </c>
      <c r="C186" s="21" t="s">
        <v>993</v>
      </c>
      <c r="D186" s="17" t="s">
        <v>1064</v>
      </c>
      <c r="E186" s="22" t="s">
        <v>994</v>
      </c>
      <c r="F186" s="23" t="s">
        <v>1362</v>
      </c>
      <c r="G186" s="24">
        <v>2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1040</v>
      </c>
    </row>
    <row r="187" spans="1:5" ht="38.25">
      <c r="A187" s="26" t="s">
        <v>1067</v>
      </c>
      <c r="E187" s="27" t="s">
        <v>995</v>
      </c>
    </row>
    <row r="188" spans="1:5" ht="12.75">
      <c r="A188" s="28" t="s">
        <v>1069</v>
      </c>
      <c r="E188" s="29" t="s">
        <v>1064</v>
      </c>
    </row>
    <row r="189" spans="1:5" ht="12.75">
      <c r="A189" t="s">
        <v>1070</v>
      </c>
      <c r="E189" s="27" t="s">
        <v>1064</v>
      </c>
    </row>
    <row r="190" spans="1:16" ht="12.75">
      <c r="A190" s="17" t="s">
        <v>1062</v>
      </c>
      <c r="B190" s="21" t="s">
        <v>699</v>
      </c>
      <c r="C190" s="21" t="s">
        <v>996</v>
      </c>
      <c r="D190" s="17" t="s">
        <v>1064</v>
      </c>
      <c r="E190" s="22" t="s">
        <v>997</v>
      </c>
      <c r="F190" s="23" t="s">
        <v>1362</v>
      </c>
      <c r="G190" s="24">
        <v>2</v>
      </c>
      <c r="H190" s="25">
        <v>0</v>
      </c>
      <c r="I190" s="25">
        <f>ROUND(ROUND(H190,2)*ROUND(G190,3),2)</f>
        <v>0</v>
      </c>
      <c r="O190">
        <f>(I190*21)/100</f>
        <v>0</v>
      </c>
      <c r="P190" t="s">
        <v>1040</v>
      </c>
    </row>
    <row r="191" spans="1:5" ht="38.25">
      <c r="A191" s="26" t="s">
        <v>1067</v>
      </c>
      <c r="E191" s="27" t="s">
        <v>998</v>
      </c>
    </row>
    <row r="192" spans="1:5" ht="12.75">
      <c r="A192" s="28" t="s">
        <v>1069</v>
      </c>
      <c r="E192" s="29" t="s">
        <v>1064</v>
      </c>
    </row>
    <row r="193" spans="1:5" ht="12.75">
      <c r="A193" t="s">
        <v>1070</v>
      </c>
      <c r="E193" s="27" t="s">
        <v>1064</v>
      </c>
    </row>
    <row r="194" spans="1:16" ht="12.75">
      <c r="A194" s="17" t="s">
        <v>1062</v>
      </c>
      <c r="B194" s="21" t="s">
        <v>704</v>
      </c>
      <c r="C194" s="21" t="s">
        <v>999</v>
      </c>
      <c r="D194" s="17" t="s">
        <v>1064</v>
      </c>
      <c r="E194" s="22" t="s">
        <v>1000</v>
      </c>
      <c r="F194" s="23" t="s">
        <v>1362</v>
      </c>
      <c r="G194" s="24">
        <v>37</v>
      </c>
      <c r="H194" s="25">
        <v>0</v>
      </c>
      <c r="I194" s="25">
        <f>ROUND(ROUND(H194,2)*ROUND(G194,3),2)</f>
        <v>0</v>
      </c>
      <c r="O194">
        <f>(I194*21)/100</f>
        <v>0</v>
      </c>
      <c r="P194" t="s">
        <v>1040</v>
      </c>
    </row>
    <row r="195" spans="1:5" ht="38.25">
      <c r="A195" s="26" t="s">
        <v>1067</v>
      </c>
      <c r="E195" s="27" t="s">
        <v>1001</v>
      </c>
    </row>
    <row r="196" spans="1:5" ht="12.75">
      <c r="A196" s="28" t="s">
        <v>1069</v>
      </c>
      <c r="E196" s="29" t="s">
        <v>1064</v>
      </c>
    </row>
    <row r="197" spans="1:5" ht="12.75">
      <c r="A197" t="s">
        <v>1070</v>
      </c>
      <c r="E197" s="27" t="s">
        <v>1064</v>
      </c>
    </row>
    <row r="198" spans="1:16" ht="12.75">
      <c r="A198" s="17" t="s">
        <v>1062</v>
      </c>
      <c r="B198" s="21" t="s">
        <v>709</v>
      </c>
      <c r="C198" s="21" t="s">
        <v>1002</v>
      </c>
      <c r="D198" s="17" t="s">
        <v>1064</v>
      </c>
      <c r="E198" s="22" t="s">
        <v>1003</v>
      </c>
      <c r="F198" s="23" t="s">
        <v>1362</v>
      </c>
      <c r="G198" s="24">
        <v>3</v>
      </c>
      <c r="H198" s="25">
        <v>0</v>
      </c>
      <c r="I198" s="25">
        <f>ROUND(ROUND(H198,2)*ROUND(G198,3),2)</f>
        <v>0</v>
      </c>
      <c r="O198">
        <f>(I198*21)/100</f>
        <v>0</v>
      </c>
      <c r="P198" t="s">
        <v>1040</v>
      </c>
    </row>
    <row r="199" spans="1:5" ht="51">
      <c r="A199" s="26" t="s">
        <v>1067</v>
      </c>
      <c r="E199" s="27" t="s">
        <v>1004</v>
      </c>
    </row>
    <row r="200" spans="1:5" ht="12.75">
      <c r="A200" s="28" t="s">
        <v>1069</v>
      </c>
      <c r="E200" s="29" t="s">
        <v>1064</v>
      </c>
    </row>
    <row r="201" spans="1:5" ht="12.75">
      <c r="A201" t="s">
        <v>1070</v>
      </c>
      <c r="E201" s="27" t="s">
        <v>1064</v>
      </c>
    </row>
    <row r="202" spans="1:16" ht="12.75">
      <c r="A202" s="17" t="s">
        <v>1062</v>
      </c>
      <c r="B202" s="21" t="s">
        <v>715</v>
      </c>
      <c r="C202" s="21" t="s">
        <v>1005</v>
      </c>
      <c r="D202" s="17" t="s">
        <v>1064</v>
      </c>
      <c r="E202" s="22" t="s">
        <v>1006</v>
      </c>
      <c r="F202" s="23" t="s">
        <v>1362</v>
      </c>
      <c r="G202" s="24">
        <v>2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1040</v>
      </c>
    </row>
    <row r="203" spans="1:5" ht="51">
      <c r="A203" s="26" t="s">
        <v>1067</v>
      </c>
      <c r="E203" s="27" t="s">
        <v>1004</v>
      </c>
    </row>
    <row r="204" spans="1:5" ht="12.75">
      <c r="A204" s="28" t="s">
        <v>1069</v>
      </c>
      <c r="E204" s="29" t="s">
        <v>1064</v>
      </c>
    </row>
    <row r="205" spans="1:5" ht="12.75">
      <c r="A205" t="s">
        <v>1070</v>
      </c>
      <c r="E205" s="27" t="s">
        <v>1064</v>
      </c>
    </row>
    <row r="206" spans="1:16" ht="12.75">
      <c r="A206" s="17" t="s">
        <v>1062</v>
      </c>
      <c r="B206" s="21" t="s">
        <v>720</v>
      </c>
      <c r="C206" s="21" t="s">
        <v>1007</v>
      </c>
      <c r="D206" s="17" t="s">
        <v>1064</v>
      </c>
      <c r="E206" s="22" t="s">
        <v>1008</v>
      </c>
      <c r="F206" s="23" t="s">
        <v>1362</v>
      </c>
      <c r="G206" s="24">
        <v>1</v>
      </c>
      <c r="H206" s="25">
        <v>0</v>
      </c>
      <c r="I206" s="25">
        <f>ROUND(ROUND(H206,2)*ROUND(G206,3),2)</f>
        <v>0</v>
      </c>
      <c r="O206">
        <f>(I206*21)/100</f>
        <v>0</v>
      </c>
      <c r="P206" t="s">
        <v>1040</v>
      </c>
    </row>
    <row r="207" spans="1:5" ht="51">
      <c r="A207" s="26" t="s">
        <v>1067</v>
      </c>
      <c r="E207" s="27" t="s">
        <v>1004</v>
      </c>
    </row>
    <row r="208" spans="1:5" ht="12.75">
      <c r="A208" s="28" t="s">
        <v>1069</v>
      </c>
      <c r="E208" s="29" t="s">
        <v>1064</v>
      </c>
    </row>
    <row r="209" spans="1:5" ht="12.75">
      <c r="A209" t="s">
        <v>1070</v>
      </c>
      <c r="E209" s="27" t="s">
        <v>1064</v>
      </c>
    </row>
    <row r="210" spans="1:16" ht="12.75">
      <c r="A210" s="17" t="s">
        <v>1062</v>
      </c>
      <c r="B210" s="21" t="s">
        <v>724</v>
      </c>
      <c r="C210" s="21" t="s">
        <v>1009</v>
      </c>
      <c r="D210" s="17" t="s">
        <v>1064</v>
      </c>
      <c r="E210" s="22" t="s">
        <v>1010</v>
      </c>
      <c r="F210" s="23" t="s">
        <v>1362</v>
      </c>
      <c r="G210" s="24">
        <v>1</v>
      </c>
      <c r="H210" s="25">
        <v>0</v>
      </c>
      <c r="I210" s="25">
        <f>ROUND(ROUND(H210,2)*ROUND(G210,3),2)</f>
        <v>0</v>
      </c>
      <c r="O210">
        <f>(I210*21)/100</f>
        <v>0</v>
      </c>
      <c r="P210" t="s">
        <v>1040</v>
      </c>
    </row>
    <row r="211" spans="1:5" ht="51">
      <c r="A211" s="26" t="s">
        <v>1067</v>
      </c>
      <c r="E211" s="27" t="s">
        <v>1011</v>
      </c>
    </row>
    <row r="212" spans="1:5" ht="12.75">
      <c r="A212" s="28" t="s">
        <v>1069</v>
      </c>
      <c r="E212" s="29" t="s">
        <v>1064</v>
      </c>
    </row>
    <row r="213" spans="1:5" ht="12.75">
      <c r="A213" t="s">
        <v>1070</v>
      </c>
      <c r="E213" s="27" t="s">
        <v>1064</v>
      </c>
    </row>
    <row r="214" spans="1:16" ht="12.75">
      <c r="A214" s="17" t="s">
        <v>1062</v>
      </c>
      <c r="B214" s="21" t="s">
        <v>728</v>
      </c>
      <c r="C214" s="21" t="s">
        <v>1012</v>
      </c>
      <c r="D214" s="17" t="s">
        <v>1064</v>
      </c>
      <c r="E214" s="22" t="s">
        <v>1013</v>
      </c>
      <c r="F214" s="23" t="s">
        <v>1362</v>
      </c>
      <c r="G214" s="24">
        <v>1</v>
      </c>
      <c r="H214" s="25">
        <v>0</v>
      </c>
      <c r="I214" s="25">
        <f>ROUND(ROUND(H214,2)*ROUND(G214,3),2)</f>
        <v>0</v>
      </c>
      <c r="O214">
        <f>(I214*21)/100</f>
        <v>0</v>
      </c>
      <c r="P214" t="s">
        <v>1040</v>
      </c>
    </row>
    <row r="215" spans="1:5" ht="51">
      <c r="A215" s="26" t="s">
        <v>1067</v>
      </c>
      <c r="E215" s="27" t="s">
        <v>1004</v>
      </c>
    </row>
    <row r="216" spans="1:5" ht="12.75">
      <c r="A216" s="28" t="s">
        <v>1069</v>
      </c>
      <c r="E216" s="29" t="s">
        <v>1064</v>
      </c>
    </row>
    <row r="217" spans="1:5" ht="12.75">
      <c r="A217" t="s">
        <v>1070</v>
      </c>
      <c r="E217" s="27" t="s">
        <v>1064</v>
      </c>
    </row>
    <row r="218" spans="1:16" ht="12.75">
      <c r="A218" s="17" t="s">
        <v>1062</v>
      </c>
      <c r="B218" s="21" t="s">
        <v>733</v>
      </c>
      <c r="C218" s="21" t="s">
        <v>1014</v>
      </c>
      <c r="D218" s="17" t="s">
        <v>1064</v>
      </c>
      <c r="E218" s="22" t="s">
        <v>1015</v>
      </c>
      <c r="F218" s="23" t="s">
        <v>1362</v>
      </c>
      <c r="G218" s="24">
        <v>1</v>
      </c>
      <c r="H218" s="25">
        <v>0</v>
      </c>
      <c r="I218" s="25">
        <f>ROUND(ROUND(H218,2)*ROUND(G218,3),2)</f>
        <v>0</v>
      </c>
      <c r="O218">
        <f>(I218*21)/100</f>
        <v>0</v>
      </c>
      <c r="P218" t="s">
        <v>1040</v>
      </c>
    </row>
    <row r="219" spans="1:5" ht="38.25">
      <c r="A219" s="26" t="s">
        <v>1067</v>
      </c>
      <c r="E219" s="27" t="s">
        <v>1016</v>
      </c>
    </row>
    <row r="220" spans="1:5" ht="12.75">
      <c r="A220" s="28" t="s">
        <v>1069</v>
      </c>
      <c r="E220" s="29" t="s">
        <v>1064</v>
      </c>
    </row>
    <row r="221" spans="1:5" ht="12.75">
      <c r="A221" t="s">
        <v>1070</v>
      </c>
      <c r="E221" s="27" t="s">
        <v>1064</v>
      </c>
    </row>
    <row r="222" spans="1:16" ht="12.75">
      <c r="A222" s="17" t="s">
        <v>1062</v>
      </c>
      <c r="B222" s="21" t="s">
        <v>737</v>
      </c>
      <c r="C222" s="21" t="s">
        <v>1017</v>
      </c>
      <c r="D222" s="17" t="s">
        <v>1064</v>
      </c>
      <c r="E222" s="22" t="s">
        <v>1152</v>
      </c>
      <c r="F222" s="23" t="s">
        <v>1362</v>
      </c>
      <c r="G222" s="24">
        <v>2</v>
      </c>
      <c r="H222" s="25">
        <v>0</v>
      </c>
      <c r="I222" s="25">
        <f>ROUND(ROUND(H222,2)*ROUND(G222,3),2)</f>
        <v>0</v>
      </c>
      <c r="O222">
        <f>(I222*21)/100</f>
        <v>0</v>
      </c>
      <c r="P222" t="s">
        <v>1040</v>
      </c>
    </row>
    <row r="223" spans="1:5" ht="38.25">
      <c r="A223" s="26" t="s">
        <v>1067</v>
      </c>
      <c r="E223" s="27" t="s">
        <v>1001</v>
      </c>
    </row>
    <row r="224" spans="1:5" ht="12.75">
      <c r="A224" s="28" t="s">
        <v>1069</v>
      </c>
      <c r="E224" s="29" t="s">
        <v>1064</v>
      </c>
    </row>
    <row r="225" spans="1:5" ht="12.75">
      <c r="A225" t="s">
        <v>1070</v>
      </c>
      <c r="E225" s="27" t="s">
        <v>1064</v>
      </c>
    </row>
    <row r="226" spans="1:16" ht="12.75">
      <c r="A226" s="17" t="s">
        <v>1062</v>
      </c>
      <c r="B226" s="21" t="s">
        <v>741</v>
      </c>
      <c r="C226" s="21" t="s">
        <v>1153</v>
      </c>
      <c r="D226" s="17" t="s">
        <v>1064</v>
      </c>
      <c r="E226" s="22" t="s">
        <v>1154</v>
      </c>
      <c r="F226" s="23" t="s">
        <v>1362</v>
      </c>
      <c r="G226" s="24">
        <v>1</v>
      </c>
      <c r="H226" s="25">
        <v>0</v>
      </c>
      <c r="I226" s="25">
        <f>ROUND(ROUND(H226,2)*ROUND(G226,3),2)</f>
        <v>0</v>
      </c>
      <c r="O226">
        <f>(I226*21)/100</f>
        <v>0</v>
      </c>
      <c r="P226" t="s">
        <v>1040</v>
      </c>
    </row>
    <row r="227" spans="1:5" ht="38.25">
      <c r="A227" s="26" t="s">
        <v>1067</v>
      </c>
      <c r="E227" s="27" t="s">
        <v>1001</v>
      </c>
    </row>
    <row r="228" spans="1:5" ht="12.75">
      <c r="A228" s="28" t="s">
        <v>1069</v>
      </c>
      <c r="E228" s="29" t="s">
        <v>1064</v>
      </c>
    </row>
    <row r="229" spans="1:5" ht="12.75">
      <c r="A229" t="s">
        <v>1070</v>
      </c>
      <c r="E229" s="27" t="s">
        <v>1064</v>
      </c>
    </row>
    <row r="230" spans="1:16" ht="12.75">
      <c r="A230" s="17" t="s">
        <v>1062</v>
      </c>
      <c r="B230" s="21" t="s">
        <v>1488</v>
      </c>
      <c r="C230" s="21" t="s">
        <v>1155</v>
      </c>
      <c r="D230" s="17" t="s">
        <v>1064</v>
      </c>
      <c r="E230" s="22" t="s">
        <v>1156</v>
      </c>
      <c r="F230" s="23" t="s">
        <v>1362</v>
      </c>
      <c r="G230" s="24">
        <v>1</v>
      </c>
      <c r="H230" s="25">
        <v>0</v>
      </c>
      <c r="I230" s="25">
        <f>ROUND(ROUND(H230,2)*ROUND(G230,3),2)</f>
        <v>0</v>
      </c>
      <c r="O230">
        <f>(I230*21)/100</f>
        <v>0</v>
      </c>
      <c r="P230" t="s">
        <v>1040</v>
      </c>
    </row>
    <row r="231" spans="1:5" ht="38.25">
      <c r="A231" s="26" t="s">
        <v>1067</v>
      </c>
      <c r="E231" s="27" t="s">
        <v>1001</v>
      </c>
    </row>
    <row r="232" spans="1:5" ht="12.75">
      <c r="A232" s="28" t="s">
        <v>1069</v>
      </c>
      <c r="E232" s="29" t="s">
        <v>1064</v>
      </c>
    </row>
    <row r="233" spans="1:5" ht="12.75">
      <c r="A233" t="s">
        <v>1070</v>
      </c>
      <c r="E233" s="27" t="s">
        <v>1064</v>
      </c>
    </row>
    <row r="234" spans="1:16" ht="12.75">
      <c r="A234" s="17" t="s">
        <v>1062</v>
      </c>
      <c r="B234" s="21" t="s">
        <v>1494</v>
      </c>
      <c r="C234" s="21" t="s">
        <v>1157</v>
      </c>
      <c r="D234" s="17" t="s">
        <v>1064</v>
      </c>
      <c r="E234" s="22" t="s">
        <v>1158</v>
      </c>
      <c r="F234" s="23" t="s">
        <v>1362</v>
      </c>
      <c r="G234" s="24">
        <v>1</v>
      </c>
      <c r="H234" s="25">
        <v>0</v>
      </c>
      <c r="I234" s="25">
        <f>ROUND(ROUND(H234,2)*ROUND(G234,3),2)</f>
        <v>0</v>
      </c>
      <c r="O234">
        <f>(I234*21)/100</f>
        <v>0</v>
      </c>
      <c r="P234" t="s">
        <v>1040</v>
      </c>
    </row>
    <row r="235" spans="1:5" ht="38.25">
      <c r="A235" s="26" t="s">
        <v>1067</v>
      </c>
      <c r="E235" s="27" t="s">
        <v>1001</v>
      </c>
    </row>
    <row r="236" spans="1:5" ht="12.75">
      <c r="A236" s="28" t="s">
        <v>1069</v>
      </c>
      <c r="E236" s="29" t="s">
        <v>1064</v>
      </c>
    </row>
    <row r="237" spans="1:5" ht="12.75">
      <c r="A237" t="s">
        <v>1070</v>
      </c>
      <c r="E237" s="27" t="s">
        <v>1064</v>
      </c>
    </row>
    <row r="238" spans="1:16" ht="12.75">
      <c r="A238" s="17" t="s">
        <v>1062</v>
      </c>
      <c r="B238" s="21" t="s">
        <v>1500</v>
      </c>
      <c r="C238" s="21" t="s">
        <v>1159</v>
      </c>
      <c r="D238" s="17" t="s">
        <v>1064</v>
      </c>
      <c r="E238" s="22" t="s">
        <v>1160</v>
      </c>
      <c r="F238" s="23" t="s">
        <v>1362</v>
      </c>
      <c r="G238" s="24">
        <v>8</v>
      </c>
      <c r="H238" s="25">
        <v>0</v>
      </c>
      <c r="I238" s="25">
        <f>ROUND(ROUND(H238,2)*ROUND(G238,3),2)</f>
        <v>0</v>
      </c>
      <c r="O238">
        <f>(I238*21)/100</f>
        <v>0</v>
      </c>
      <c r="P238" t="s">
        <v>1040</v>
      </c>
    </row>
    <row r="239" spans="1:5" ht="38.25">
      <c r="A239" s="26" t="s">
        <v>1067</v>
      </c>
      <c r="E239" s="27" t="s">
        <v>1001</v>
      </c>
    </row>
    <row r="240" spans="1:5" ht="12.75">
      <c r="A240" s="28" t="s">
        <v>1069</v>
      </c>
      <c r="E240" s="29" t="s">
        <v>1064</v>
      </c>
    </row>
    <row r="241" spans="1:5" ht="12.75">
      <c r="A241" t="s">
        <v>1070</v>
      </c>
      <c r="E241" s="27" t="s">
        <v>1064</v>
      </c>
    </row>
    <row r="242" spans="1:16" ht="12.75">
      <c r="A242" s="17" t="s">
        <v>1062</v>
      </c>
      <c r="B242" s="21" t="s">
        <v>1506</v>
      </c>
      <c r="C242" s="21" t="s">
        <v>1159</v>
      </c>
      <c r="D242" s="17" t="s">
        <v>1046</v>
      </c>
      <c r="E242" s="22" t="s">
        <v>1161</v>
      </c>
      <c r="F242" s="23" t="s">
        <v>1362</v>
      </c>
      <c r="G242" s="24">
        <v>1</v>
      </c>
      <c r="H242" s="25">
        <v>0</v>
      </c>
      <c r="I242" s="25">
        <f>ROUND(ROUND(H242,2)*ROUND(G242,3),2)</f>
        <v>0</v>
      </c>
      <c r="O242">
        <f>(I242*21)/100</f>
        <v>0</v>
      </c>
      <c r="P242" t="s">
        <v>1040</v>
      </c>
    </row>
    <row r="243" spans="1:5" ht="38.25">
      <c r="A243" s="26" t="s">
        <v>1067</v>
      </c>
      <c r="E243" s="27" t="s">
        <v>1001</v>
      </c>
    </row>
    <row r="244" spans="1:5" ht="12.75">
      <c r="A244" s="28" t="s">
        <v>1069</v>
      </c>
      <c r="E244" s="29" t="s">
        <v>1064</v>
      </c>
    </row>
    <row r="245" spans="1:5" ht="12.75">
      <c r="A245" t="s">
        <v>1070</v>
      </c>
      <c r="E245" s="27" t="s">
        <v>1064</v>
      </c>
    </row>
    <row r="246" spans="1:16" ht="12.75">
      <c r="A246" s="17" t="s">
        <v>1062</v>
      </c>
      <c r="B246" s="21" t="s">
        <v>1511</v>
      </c>
      <c r="C246" s="21" t="s">
        <v>1162</v>
      </c>
      <c r="D246" s="17" t="s">
        <v>1064</v>
      </c>
      <c r="E246" s="22" t="s">
        <v>1163</v>
      </c>
      <c r="F246" s="23" t="s">
        <v>1362</v>
      </c>
      <c r="G246" s="24">
        <v>1</v>
      </c>
      <c r="H246" s="25">
        <v>0</v>
      </c>
      <c r="I246" s="25">
        <f>ROUND(ROUND(H246,2)*ROUND(G246,3),2)</f>
        <v>0</v>
      </c>
      <c r="O246">
        <f>(I246*21)/100</f>
        <v>0</v>
      </c>
      <c r="P246" t="s">
        <v>1040</v>
      </c>
    </row>
    <row r="247" spans="1:5" ht="38.25">
      <c r="A247" s="26" t="s">
        <v>1067</v>
      </c>
      <c r="E247" s="27" t="s">
        <v>1164</v>
      </c>
    </row>
    <row r="248" spans="1:5" ht="12.75">
      <c r="A248" s="28" t="s">
        <v>1069</v>
      </c>
      <c r="E248" s="29" t="s">
        <v>1064</v>
      </c>
    </row>
    <row r="249" spans="1:5" ht="12.75">
      <c r="A249" t="s">
        <v>1070</v>
      </c>
      <c r="E249" s="27" t="s">
        <v>1064</v>
      </c>
    </row>
    <row r="250" spans="1:16" ht="12.75">
      <c r="A250" s="17" t="s">
        <v>1062</v>
      </c>
      <c r="B250" s="21" t="s">
        <v>1529</v>
      </c>
      <c r="C250" s="21" t="s">
        <v>1165</v>
      </c>
      <c r="D250" s="17" t="s">
        <v>1064</v>
      </c>
      <c r="E250" s="22" t="s">
        <v>1166</v>
      </c>
      <c r="F250" s="23" t="s">
        <v>954</v>
      </c>
      <c r="G250" s="24">
        <v>1</v>
      </c>
      <c r="H250" s="25">
        <v>0</v>
      </c>
      <c r="I250" s="25">
        <f>ROUND(ROUND(H250,2)*ROUND(G250,3),2)</f>
        <v>0</v>
      </c>
      <c r="O250">
        <f>(I250*21)/100</f>
        <v>0</v>
      </c>
      <c r="P250" t="s">
        <v>1040</v>
      </c>
    </row>
    <row r="251" spans="1:5" ht="12.75">
      <c r="A251" s="26" t="s">
        <v>1067</v>
      </c>
      <c r="E251" s="27" t="s">
        <v>1167</v>
      </c>
    </row>
    <row r="252" spans="1:5" ht="12.75">
      <c r="A252" s="28" t="s">
        <v>1069</v>
      </c>
      <c r="E252" s="29" t="s">
        <v>1064</v>
      </c>
    </row>
    <row r="253" spans="1:5" ht="12.75">
      <c r="A253" t="s">
        <v>1070</v>
      </c>
      <c r="E253" s="27" t="s">
        <v>1064</v>
      </c>
    </row>
    <row r="254" spans="1:16" ht="12.75">
      <c r="A254" s="17" t="s">
        <v>1062</v>
      </c>
      <c r="B254" s="21" t="s">
        <v>1535</v>
      </c>
      <c r="C254" s="21" t="s">
        <v>1168</v>
      </c>
      <c r="D254" s="17" t="s">
        <v>1064</v>
      </c>
      <c r="E254" s="22" t="s">
        <v>1169</v>
      </c>
      <c r="F254" s="23" t="s">
        <v>954</v>
      </c>
      <c r="G254" s="24">
        <v>1</v>
      </c>
      <c r="H254" s="25">
        <v>0</v>
      </c>
      <c r="I254" s="25">
        <f>ROUND(ROUND(H254,2)*ROUND(G254,3),2)</f>
        <v>0</v>
      </c>
      <c r="O254">
        <f>(I254*21)/100</f>
        <v>0</v>
      </c>
      <c r="P254" t="s">
        <v>1040</v>
      </c>
    </row>
    <row r="255" spans="1:5" ht="12.75">
      <c r="A255" s="26" t="s">
        <v>1067</v>
      </c>
      <c r="E255" s="27" t="s">
        <v>1167</v>
      </c>
    </row>
    <row r="256" spans="1:5" ht="12.75">
      <c r="A256" s="28" t="s">
        <v>1069</v>
      </c>
      <c r="E256" s="29" t="s">
        <v>1064</v>
      </c>
    </row>
    <row r="257" spans="1:5" ht="12.75">
      <c r="A257" t="s">
        <v>1070</v>
      </c>
      <c r="E257" s="27" t="s">
        <v>1064</v>
      </c>
    </row>
    <row r="258" spans="1:16" ht="12.75">
      <c r="A258" s="17" t="s">
        <v>1062</v>
      </c>
      <c r="B258" s="21" t="s">
        <v>751</v>
      </c>
      <c r="C258" s="21" t="s">
        <v>1170</v>
      </c>
      <c r="D258" s="17" t="s">
        <v>1064</v>
      </c>
      <c r="E258" s="22" t="s">
        <v>1171</v>
      </c>
      <c r="F258" s="23" t="s">
        <v>954</v>
      </c>
      <c r="G258" s="24">
        <v>1</v>
      </c>
      <c r="H258" s="25">
        <v>0</v>
      </c>
      <c r="I258" s="25">
        <f>ROUND(ROUND(H258,2)*ROUND(G258,3),2)</f>
        <v>0</v>
      </c>
      <c r="O258">
        <f>(I258*21)/100</f>
        <v>0</v>
      </c>
      <c r="P258" t="s">
        <v>1040</v>
      </c>
    </row>
    <row r="259" spans="1:5" ht="12.75">
      <c r="A259" s="26" t="s">
        <v>1067</v>
      </c>
      <c r="E259" s="27" t="s">
        <v>1167</v>
      </c>
    </row>
    <row r="260" spans="1:5" ht="12.75">
      <c r="A260" s="28" t="s">
        <v>1069</v>
      </c>
      <c r="E260" s="29" t="s">
        <v>1064</v>
      </c>
    </row>
    <row r="261" spans="1:5" ht="12.75">
      <c r="A261" t="s">
        <v>1070</v>
      </c>
      <c r="E261" s="27" t="s">
        <v>1064</v>
      </c>
    </row>
    <row r="262" spans="1:16" ht="12.75">
      <c r="A262" s="17" t="s">
        <v>1062</v>
      </c>
      <c r="B262" s="21" t="s">
        <v>756</v>
      </c>
      <c r="C262" s="21" t="s">
        <v>1172</v>
      </c>
      <c r="D262" s="17" t="s">
        <v>1064</v>
      </c>
      <c r="E262" s="22" t="s">
        <v>1173</v>
      </c>
      <c r="F262" s="23" t="s">
        <v>954</v>
      </c>
      <c r="G262" s="24">
        <v>1</v>
      </c>
      <c r="H262" s="25">
        <v>0</v>
      </c>
      <c r="I262" s="25">
        <f>ROUND(ROUND(H262,2)*ROUND(G262,3),2)</f>
        <v>0</v>
      </c>
      <c r="O262">
        <f>(I262*21)/100</f>
        <v>0</v>
      </c>
      <c r="P262" t="s">
        <v>1040</v>
      </c>
    </row>
    <row r="263" spans="1:5" ht="12.75">
      <c r="A263" s="26" t="s">
        <v>1067</v>
      </c>
      <c r="E263" s="27" t="s">
        <v>1167</v>
      </c>
    </row>
    <row r="264" spans="1:5" ht="12.75">
      <c r="A264" s="28" t="s">
        <v>1069</v>
      </c>
      <c r="E264" s="29" t="s">
        <v>1064</v>
      </c>
    </row>
    <row r="265" spans="1:5" ht="12.75">
      <c r="A265" t="s">
        <v>1070</v>
      </c>
      <c r="E265" s="27" t="s">
        <v>1064</v>
      </c>
    </row>
    <row r="266" spans="1:16" ht="12.75">
      <c r="A266" s="17" t="s">
        <v>1062</v>
      </c>
      <c r="B266" s="21" t="s">
        <v>762</v>
      </c>
      <c r="C266" s="21" t="s">
        <v>1174</v>
      </c>
      <c r="D266" s="17" t="s">
        <v>1064</v>
      </c>
      <c r="E266" s="22" t="s">
        <v>1175</v>
      </c>
      <c r="F266" s="23" t="s">
        <v>954</v>
      </c>
      <c r="G266" s="24">
        <v>1</v>
      </c>
      <c r="H266" s="25">
        <v>0</v>
      </c>
      <c r="I266" s="25">
        <f>ROUND(ROUND(H266,2)*ROUND(G266,3),2)</f>
        <v>0</v>
      </c>
      <c r="O266">
        <f>(I266*21)/100</f>
        <v>0</v>
      </c>
      <c r="P266" t="s">
        <v>1040</v>
      </c>
    </row>
    <row r="267" spans="1:5" ht="12.75">
      <c r="A267" s="26" t="s">
        <v>1067</v>
      </c>
      <c r="E267" s="27" t="s">
        <v>1167</v>
      </c>
    </row>
    <row r="268" spans="1:5" ht="12.75">
      <c r="A268" s="28" t="s">
        <v>1069</v>
      </c>
      <c r="E268" s="29" t="s">
        <v>1064</v>
      </c>
    </row>
    <row r="269" spans="1:5" ht="12.75">
      <c r="A269" t="s">
        <v>1070</v>
      </c>
      <c r="E269" s="27" t="s">
        <v>1064</v>
      </c>
    </row>
    <row r="270" spans="1:16" ht="12.75">
      <c r="A270" s="17" t="s">
        <v>1062</v>
      </c>
      <c r="B270" s="21" t="s">
        <v>767</v>
      </c>
      <c r="C270" s="21" t="s">
        <v>1176</v>
      </c>
      <c r="D270" s="17" t="s">
        <v>1064</v>
      </c>
      <c r="E270" s="22" t="s">
        <v>1177</v>
      </c>
      <c r="F270" s="23" t="s">
        <v>954</v>
      </c>
      <c r="G270" s="24">
        <v>1</v>
      </c>
      <c r="H270" s="25">
        <v>0</v>
      </c>
      <c r="I270" s="25">
        <f>ROUND(ROUND(H270,2)*ROUND(G270,3),2)</f>
        <v>0</v>
      </c>
      <c r="O270">
        <f>(I270*21)/100</f>
        <v>0</v>
      </c>
      <c r="P270" t="s">
        <v>1040</v>
      </c>
    </row>
    <row r="271" spans="1:5" ht="12.75">
      <c r="A271" s="26" t="s">
        <v>1067</v>
      </c>
      <c r="E271" s="27" t="s">
        <v>1167</v>
      </c>
    </row>
    <row r="272" spans="1:5" ht="12.75">
      <c r="A272" s="28" t="s">
        <v>1069</v>
      </c>
      <c r="E272" s="29" t="s">
        <v>1064</v>
      </c>
    </row>
    <row r="273" spans="1:5" ht="12.75">
      <c r="A273" t="s">
        <v>1070</v>
      </c>
      <c r="E273" s="27" t="s">
        <v>1064</v>
      </c>
    </row>
    <row r="274" spans="1:16" ht="12.75">
      <c r="A274" s="17" t="s">
        <v>1062</v>
      </c>
      <c r="B274" s="21" t="s">
        <v>772</v>
      </c>
      <c r="C274" s="21" t="s">
        <v>1178</v>
      </c>
      <c r="D274" s="17" t="s">
        <v>1064</v>
      </c>
      <c r="E274" s="22" t="s">
        <v>1179</v>
      </c>
      <c r="F274" s="23" t="s">
        <v>1145</v>
      </c>
      <c r="G274" s="24">
        <v>236</v>
      </c>
      <c r="H274" s="25">
        <v>0</v>
      </c>
      <c r="I274" s="25">
        <f>ROUND(ROUND(H274,2)*ROUND(G274,3),2)</f>
        <v>0</v>
      </c>
      <c r="O274">
        <f>(I274*21)/100</f>
        <v>0</v>
      </c>
      <c r="P274" t="s">
        <v>1040</v>
      </c>
    </row>
    <row r="275" spans="1:5" ht="12.75">
      <c r="A275" s="26" t="s">
        <v>1067</v>
      </c>
      <c r="E275" s="27" t="s">
        <v>1167</v>
      </c>
    </row>
    <row r="276" spans="1:5" ht="12.75">
      <c r="A276" s="28" t="s">
        <v>1069</v>
      </c>
      <c r="E276" s="29" t="s">
        <v>1064</v>
      </c>
    </row>
    <row r="277" spans="1:5" ht="12.75">
      <c r="A277" t="s">
        <v>1070</v>
      </c>
      <c r="E277" s="27" t="s">
        <v>1064</v>
      </c>
    </row>
    <row r="278" spans="1:16" ht="12.75">
      <c r="A278" s="17" t="s">
        <v>1062</v>
      </c>
      <c r="B278" s="21" t="s">
        <v>776</v>
      </c>
      <c r="C278" s="21" t="s">
        <v>1180</v>
      </c>
      <c r="D278" s="17" t="s">
        <v>1064</v>
      </c>
      <c r="E278" s="22" t="s">
        <v>1181</v>
      </c>
      <c r="F278" s="23" t="s">
        <v>1145</v>
      </c>
      <c r="G278" s="24">
        <v>234</v>
      </c>
      <c r="H278" s="25">
        <v>0</v>
      </c>
      <c r="I278" s="25">
        <f>ROUND(ROUND(H278,2)*ROUND(G278,3),2)</f>
        <v>0</v>
      </c>
      <c r="O278">
        <f>(I278*21)/100</f>
        <v>0</v>
      </c>
      <c r="P278" t="s">
        <v>1040</v>
      </c>
    </row>
    <row r="279" spans="1:5" ht="12.75">
      <c r="A279" s="26" t="s">
        <v>1067</v>
      </c>
      <c r="E279" s="27" t="s">
        <v>1167</v>
      </c>
    </row>
    <row r="280" spans="1:5" ht="12.75">
      <c r="A280" s="28" t="s">
        <v>1069</v>
      </c>
      <c r="E280" s="29" t="s">
        <v>1064</v>
      </c>
    </row>
    <row r="281" spans="1:5" ht="12.75">
      <c r="A281" t="s">
        <v>1070</v>
      </c>
      <c r="E281" s="27" t="s">
        <v>1064</v>
      </c>
    </row>
    <row r="282" spans="1:16" ht="12.75">
      <c r="A282" s="17" t="s">
        <v>1062</v>
      </c>
      <c r="B282" s="21" t="s">
        <v>781</v>
      </c>
      <c r="C282" s="21" t="s">
        <v>1182</v>
      </c>
      <c r="D282" s="17" t="s">
        <v>1064</v>
      </c>
      <c r="E282" s="22" t="s">
        <v>1183</v>
      </c>
      <c r="F282" s="23" t="s">
        <v>954</v>
      </c>
      <c r="G282" s="24">
        <v>1</v>
      </c>
      <c r="H282" s="25">
        <v>0</v>
      </c>
      <c r="I282" s="25">
        <f>ROUND(ROUND(H282,2)*ROUND(G282,3),2)</f>
        <v>0</v>
      </c>
      <c r="O282">
        <f>(I282*21)/100</f>
        <v>0</v>
      </c>
      <c r="P282" t="s">
        <v>1040</v>
      </c>
    </row>
    <row r="283" spans="1:5" ht="12.75">
      <c r="A283" s="26" t="s">
        <v>1067</v>
      </c>
      <c r="E283" s="27" t="s">
        <v>1167</v>
      </c>
    </row>
    <row r="284" spans="1:5" ht="12.75">
      <c r="A284" s="28" t="s">
        <v>1069</v>
      </c>
      <c r="E284" s="29" t="s">
        <v>1064</v>
      </c>
    </row>
    <row r="285" spans="1:5" ht="12.75">
      <c r="A285" t="s">
        <v>1070</v>
      </c>
      <c r="E285" s="27" t="s">
        <v>1064</v>
      </c>
    </row>
    <row r="286" spans="1:16" ht="12.75">
      <c r="A286" s="17" t="s">
        <v>1062</v>
      </c>
      <c r="B286" s="21" t="s">
        <v>789</v>
      </c>
      <c r="C286" s="21" t="s">
        <v>1184</v>
      </c>
      <c r="D286" s="17" t="s">
        <v>1064</v>
      </c>
      <c r="E286" s="22" t="s">
        <v>1185</v>
      </c>
      <c r="F286" s="23" t="s">
        <v>1145</v>
      </c>
      <c r="G286" s="24">
        <v>226</v>
      </c>
      <c r="H286" s="25">
        <v>0</v>
      </c>
      <c r="I286" s="25">
        <f>ROUND(ROUND(H286,2)*ROUND(G286,3),2)</f>
        <v>0</v>
      </c>
      <c r="O286">
        <f>(I286*21)/100</f>
        <v>0</v>
      </c>
      <c r="P286" t="s">
        <v>1040</v>
      </c>
    </row>
    <row r="287" spans="1:5" ht="12.75">
      <c r="A287" s="26" t="s">
        <v>1067</v>
      </c>
      <c r="E287" s="27" t="s">
        <v>1167</v>
      </c>
    </row>
    <row r="288" spans="1:5" ht="12.75">
      <c r="A288" s="28" t="s">
        <v>1069</v>
      </c>
      <c r="E288" s="29" t="s">
        <v>1064</v>
      </c>
    </row>
    <row r="289" spans="1:5" ht="12.75">
      <c r="A289" t="s">
        <v>1070</v>
      </c>
      <c r="E289" s="27" t="s">
        <v>1064</v>
      </c>
    </row>
    <row r="290" spans="1:16" ht="12.75">
      <c r="A290" s="17" t="s">
        <v>1062</v>
      </c>
      <c r="B290" s="21" t="s">
        <v>794</v>
      </c>
      <c r="C290" s="21" t="s">
        <v>1186</v>
      </c>
      <c r="D290" s="17" t="s">
        <v>1064</v>
      </c>
      <c r="E290" s="22" t="s">
        <v>1187</v>
      </c>
      <c r="F290" s="23" t="s">
        <v>954</v>
      </c>
      <c r="G290" s="24">
        <v>1</v>
      </c>
      <c r="H290" s="25">
        <v>0</v>
      </c>
      <c r="I290" s="25">
        <f>ROUND(ROUND(H290,2)*ROUND(G290,3),2)</f>
        <v>0</v>
      </c>
      <c r="O290">
        <f>(I290*21)/100</f>
        <v>0</v>
      </c>
      <c r="P290" t="s">
        <v>1040</v>
      </c>
    </row>
    <row r="291" spans="1:5" ht="12.75">
      <c r="A291" s="26" t="s">
        <v>1067</v>
      </c>
      <c r="E291" s="27" t="s">
        <v>1167</v>
      </c>
    </row>
    <row r="292" spans="1:5" ht="12.75">
      <c r="A292" s="28" t="s">
        <v>1069</v>
      </c>
      <c r="E292" s="29" t="s">
        <v>1064</v>
      </c>
    </row>
    <row r="293" spans="1:5" ht="12.75">
      <c r="A293" t="s">
        <v>1070</v>
      </c>
      <c r="E293" s="27" t="s">
        <v>1064</v>
      </c>
    </row>
    <row r="294" spans="1:16" ht="12.75">
      <c r="A294" s="17" t="s">
        <v>1062</v>
      </c>
      <c r="B294" s="21" t="s">
        <v>803</v>
      </c>
      <c r="C294" s="21" t="s">
        <v>1188</v>
      </c>
      <c r="D294" s="17" t="s">
        <v>1064</v>
      </c>
      <c r="E294" s="22" t="s">
        <v>1189</v>
      </c>
      <c r="F294" s="23" t="s">
        <v>954</v>
      </c>
      <c r="G294" s="24">
        <v>2</v>
      </c>
      <c r="H294" s="25">
        <v>0</v>
      </c>
      <c r="I294" s="25">
        <f>ROUND(ROUND(H294,2)*ROUND(G294,3),2)</f>
        <v>0</v>
      </c>
      <c r="O294">
        <f>(I294*21)/100</f>
        <v>0</v>
      </c>
      <c r="P294" t="s">
        <v>1040</v>
      </c>
    </row>
    <row r="295" spans="1:5" ht="12.75">
      <c r="A295" s="26" t="s">
        <v>1067</v>
      </c>
      <c r="E295" s="27" t="s">
        <v>1167</v>
      </c>
    </row>
    <row r="296" spans="1:5" ht="12.75">
      <c r="A296" s="28" t="s">
        <v>1069</v>
      </c>
      <c r="E296" s="29" t="s">
        <v>1064</v>
      </c>
    </row>
    <row r="297" spans="1:5" ht="12.75">
      <c r="A297" t="s">
        <v>1070</v>
      </c>
      <c r="E297" s="27" t="s">
        <v>1064</v>
      </c>
    </row>
    <row r="298" spans="1:18" ht="12.75" customHeight="1">
      <c r="A298" s="5" t="s">
        <v>1060</v>
      </c>
      <c r="B298" s="5"/>
      <c r="C298" s="31" t="s">
        <v>1050</v>
      </c>
      <c r="D298" s="5"/>
      <c r="E298" s="19" t="s">
        <v>1477</v>
      </c>
      <c r="F298" s="5"/>
      <c r="G298" s="5"/>
      <c r="H298" s="5"/>
      <c r="I298" s="32">
        <f>0+Q298</f>
        <v>0</v>
      </c>
      <c r="O298">
        <f>0+R298</f>
        <v>0</v>
      </c>
      <c r="Q298">
        <f>0+I299</f>
        <v>0</v>
      </c>
      <c r="R298">
        <f>0+O299</f>
        <v>0</v>
      </c>
    </row>
    <row r="299" spans="1:16" ht="12.75">
      <c r="A299" s="17" t="s">
        <v>1062</v>
      </c>
      <c r="B299" s="21" t="s">
        <v>1515</v>
      </c>
      <c r="C299" s="21" t="s">
        <v>1190</v>
      </c>
      <c r="D299" s="17" t="s">
        <v>1064</v>
      </c>
      <c r="E299" s="22" t="s">
        <v>1191</v>
      </c>
      <c r="F299" s="23" t="s">
        <v>1113</v>
      </c>
      <c r="G299" s="24">
        <v>44.8</v>
      </c>
      <c r="H299" s="25">
        <v>0</v>
      </c>
      <c r="I299" s="25">
        <f>ROUND(ROUND(H299,2)*ROUND(G299,3),2)</f>
        <v>0</v>
      </c>
      <c r="O299">
        <f>(I299*21)/100</f>
        <v>0</v>
      </c>
      <c r="P299" t="s">
        <v>1040</v>
      </c>
    </row>
    <row r="300" spans="1:5" ht="25.5">
      <c r="A300" s="26" t="s">
        <v>1067</v>
      </c>
      <c r="E300" s="27" t="s">
        <v>1192</v>
      </c>
    </row>
    <row r="301" spans="1:5" ht="38.25">
      <c r="A301" s="28" t="s">
        <v>1069</v>
      </c>
      <c r="E301" s="29" t="s">
        <v>1193</v>
      </c>
    </row>
    <row r="302" spans="1:5" ht="12.75">
      <c r="A302" t="s">
        <v>1070</v>
      </c>
      <c r="E302" s="27" t="s">
        <v>1064</v>
      </c>
    </row>
    <row r="303" spans="1:18" ht="12.75" customHeight="1">
      <c r="A303" s="5" t="s">
        <v>1060</v>
      </c>
      <c r="B303" s="5"/>
      <c r="C303" s="31" t="s">
        <v>1194</v>
      </c>
      <c r="D303" s="5"/>
      <c r="E303" s="19" t="s">
        <v>1195</v>
      </c>
      <c r="F303" s="5"/>
      <c r="G303" s="5"/>
      <c r="H303" s="5"/>
      <c r="I303" s="32">
        <f>0+Q303</f>
        <v>0</v>
      </c>
      <c r="O303">
        <f>0+R303</f>
        <v>0</v>
      </c>
      <c r="Q303">
        <f>0+I304</f>
        <v>0</v>
      </c>
      <c r="R303">
        <f>0+O304</f>
        <v>0</v>
      </c>
    </row>
    <row r="304" spans="1:16" ht="12.75">
      <c r="A304" s="17" t="s">
        <v>1062</v>
      </c>
      <c r="B304" s="21" t="s">
        <v>1520</v>
      </c>
      <c r="C304" s="21" t="s">
        <v>1196</v>
      </c>
      <c r="D304" s="17" t="s">
        <v>1064</v>
      </c>
      <c r="E304" s="22" t="s">
        <v>1197</v>
      </c>
      <c r="F304" s="23" t="s">
        <v>954</v>
      </c>
      <c r="G304" s="24">
        <v>1</v>
      </c>
      <c r="H304" s="25">
        <v>0</v>
      </c>
      <c r="I304" s="25">
        <f>ROUND(ROUND(H304,2)*ROUND(G304,3),2)</f>
        <v>0</v>
      </c>
      <c r="O304">
        <f>(I304*21)/100</f>
        <v>0</v>
      </c>
      <c r="P304" t="s">
        <v>1040</v>
      </c>
    </row>
    <row r="305" spans="1:5" ht="12.75">
      <c r="A305" s="26" t="s">
        <v>1067</v>
      </c>
      <c r="E305" s="27" t="s">
        <v>1198</v>
      </c>
    </row>
    <row r="306" spans="1:5" ht="12.75">
      <c r="A306" s="28" t="s">
        <v>1069</v>
      </c>
      <c r="E306" s="29" t="s">
        <v>1064</v>
      </c>
    </row>
    <row r="307" spans="1:5" ht="12.75">
      <c r="A307" t="s">
        <v>1070</v>
      </c>
      <c r="E307" s="27" t="s">
        <v>1064</v>
      </c>
    </row>
    <row r="308" spans="1:18" ht="12.75" customHeight="1">
      <c r="A308" s="5" t="s">
        <v>1060</v>
      </c>
      <c r="B308" s="5"/>
      <c r="C308" s="31" t="s">
        <v>1199</v>
      </c>
      <c r="D308" s="5"/>
      <c r="E308" s="19" t="s">
        <v>1200</v>
      </c>
      <c r="F308" s="5"/>
      <c r="G308" s="5"/>
      <c r="H308" s="5"/>
      <c r="I308" s="32">
        <f>0+Q308</f>
        <v>0</v>
      </c>
      <c r="O308">
        <f>0+R308</f>
        <v>0</v>
      </c>
      <c r="Q308">
        <f>0+I309</f>
        <v>0</v>
      </c>
      <c r="R308">
        <f>0+O309</f>
        <v>0</v>
      </c>
    </row>
    <row r="309" spans="1:16" ht="12.75">
      <c r="A309" s="17" t="s">
        <v>1062</v>
      </c>
      <c r="B309" s="21" t="s">
        <v>1525</v>
      </c>
      <c r="C309" s="21" t="s">
        <v>1201</v>
      </c>
      <c r="D309" s="17" t="s">
        <v>1064</v>
      </c>
      <c r="E309" s="22" t="s">
        <v>1202</v>
      </c>
      <c r="F309" s="23" t="s">
        <v>1461</v>
      </c>
      <c r="G309" s="24">
        <v>85.534</v>
      </c>
      <c r="H309" s="25">
        <v>0</v>
      </c>
      <c r="I309" s="25">
        <f>ROUND(ROUND(H309,2)*ROUND(G309,3),2)</f>
        <v>0</v>
      </c>
      <c r="O309">
        <f>(I309*21)/100</f>
        <v>0</v>
      </c>
      <c r="P309" t="s">
        <v>1040</v>
      </c>
    </row>
    <row r="310" spans="1:5" ht="38.25">
      <c r="A310" s="26" t="s">
        <v>1067</v>
      </c>
      <c r="E310" s="27" t="s">
        <v>1203</v>
      </c>
    </row>
    <row r="311" spans="1:5" ht="12.75">
      <c r="A311" s="28" t="s">
        <v>1069</v>
      </c>
      <c r="E311" s="29" t="s">
        <v>1064</v>
      </c>
    </row>
    <row r="312" spans="1:5" ht="12.75">
      <c r="A312" t="s">
        <v>1070</v>
      </c>
      <c r="E312" s="27" t="s">
        <v>1064</v>
      </c>
    </row>
    <row r="313" spans="1:18" ht="12.75" customHeight="1">
      <c r="A313" s="5" t="s">
        <v>1060</v>
      </c>
      <c r="B313" s="5"/>
      <c r="C313" s="31" t="s">
        <v>1204</v>
      </c>
      <c r="D313" s="5"/>
      <c r="E313" s="19" t="s">
        <v>1205</v>
      </c>
      <c r="F313" s="5"/>
      <c r="G313" s="5"/>
      <c r="H313" s="5"/>
      <c r="I313" s="32">
        <f>0+Q313</f>
        <v>0</v>
      </c>
      <c r="O313">
        <f>0+R313</f>
        <v>0</v>
      </c>
      <c r="Q313">
        <f>0+I314+I318+I322+I326</f>
        <v>0</v>
      </c>
      <c r="R313">
        <f>0+O314+O318+O322+O326</f>
        <v>0</v>
      </c>
    </row>
    <row r="314" spans="1:16" ht="12.75">
      <c r="A314" s="17" t="s">
        <v>1062</v>
      </c>
      <c r="B314" s="21" t="s">
        <v>1046</v>
      </c>
      <c r="C314" s="21" t="s">
        <v>856</v>
      </c>
      <c r="D314" s="17" t="s">
        <v>1064</v>
      </c>
      <c r="E314" s="22" t="s">
        <v>1206</v>
      </c>
      <c r="F314" s="23" t="s">
        <v>1066</v>
      </c>
      <c r="G314" s="24">
        <v>1</v>
      </c>
      <c r="H314" s="25">
        <v>0</v>
      </c>
      <c r="I314" s="25">
        <f>ROUND(ROUND(H314,2)*ROUND(G314,3),2)</f>
        <v>0</v>
      </c>
      <c r="O314">
        <f>(I314*0)/100</f>
        <v>0</v>
      </c>
      <c r="P314" t="s">
        <v>1044</v>
      </c>
    </row>
    <row r="315" spans="1:5" ht="12.75">
      <c r="A315" s="26" t="s">
        <v>1067</v>
      </c>
      <c r="E315" s="27" t="s">
        <v>1064</v>
      </c>
    </row>
    <row r="316" spans="1:5" ht="12.75">
      <c r="A316" s="28" t="s">
        <v>1069</v>
      </c>
      <c r="E316" s="29" t="s">
        <v>1064</v>
      </c>
    </row>
    <row r="317" spans="1:5" ht="12.75">
      <c r="A317" t="s">
        <v>1070</v>
      </c>
      <c r="E317" s="27" t="s">
        <v>1064</v>
      </c>
    </row>
    <row r="318" spans="1:16" ht="12.75">
      <c r="A318" s="17" t="s">
        <v>1062</v>
      </c>
      <c r="B318" s="21" t="s">
        <v>1040</v>
      </c>
      <c r="C318" s="21" t="s">
        <v>1207</v>
      </c>
      <c r="D318" s="17" t="s">
        <v>1064</v>
      </c>
      <c r="E318" s="22" t="s">
        <v>1208</v>
      </c>
      <c r="F318" s="23" t="s">
        <v>1066</v>
      </c>
      <c r="G318" s="24">
        <v>1</v>
      </c>
      <c r="H318" s="25">
        <v>0</v>
      </c>
      <c r="I318" s="25">
        <f>ROUND(ROUND(H318,2)*ROUND(G318,3),2)</f>
        <v>0</v>
      </c>
      <c r="O318">
        <f>(I318*0)/100</f>
        <v>0</v>
      </c>
      <c r="P318" t="s">
        <v>1044</v>
      </c>
    </row>
    <row r="319" spans="1:5" ht="12.75">
      <c r="A319" s="26" t="s">
        <v>1067</v>
      </c>
      <c r="E319" s="27" t="s">
        <v>1064</v>
      </c>
    </row>
    <row r="320" spans="1:5" ht="12.75">
      <c r="A320" s="28" t="s">
        <v>1069</v>
      </c>
      <c r="E320" s="29" t="s">
        <v>1064</v>
      </c>
    </row>
    <row r="321" spans="1:5" ht="12.75">
      <c r="A321" t="s">
        <v>1070</v>
      </c>
      <c r="E321" s="27" t="s">
        <v>1064</v>
      </c>
    </row>
    <row r="322" spans="1:16" ht="12.75">
      <c r="A322" s="17" t="s">
        <v>1062</v>
      </c>
      <c r="B322" s="21" t="s">
        <v>1039</v>
      </c>
      <c r="C322" s="21" t="s">
        <v>1209</v>
      </c>
      <c r="D322" s="17" t="s">
        <v>1064</v>
      </c>
      <c r="E322" s="22" t="s">
        <v>1210</v>
      </c>
      <c r="F322" s="23" t="s">
        <v>1066</v>
      </c>
      <c r="G322" s="24">
        <v>1</v>
      </c>
      <c r="H322" s="25">
        <v>0</v>
      </c>
      <c r="I322" s="25">
        <f>ROUND(ROUND(H322,2)*ROUND(G322,3),2)</f>
        <v>0</v>
      </c>
      <c r="O322">
        <f>(I322*0)/100</f>
        <v>0</v>
      </c>
      <c r="P322" t="s">
        <v>1044</v>
      </c>
    </row>
    <row r="323" spans="1:5" ht="12.75">
      <c r="A323" s="26" t="s">
        <v>1067</v>
      </c>
      <c r="E323" s="27" t="s">
        <v>1064</v>
      </c>
    </row>
    <row r="324" spans="1:5" ht="12.75">
      <c r="A324" s="28" t="s">
        <v>1069</v>
      </c>
      <c r="E324" s="29" t="s">
        <v>1064</v>
      </c>
    </row>
    <row r="325" spans="1:5" ht="12.75">
      <c r="A325" t="s">
        <v>1070</v>
      </c>
      <c r="E325" s="27" t="s">
        <v>1064</v>
      </c>
    </row>
    <row r="326" spans="1:16" ht="12.75">
      <c r="A326" s="17" t="s">
        <v>1062</v>
      </c>
      <c r="B326" s="21" t="s">
        <v>1050</v>
      </c>
      <c r="C326" s="21" t="s">
        <v>1211</v>
      </c>
      <c r="D326" s="17" t="s">
        <v>1064</v>
      </c>
      <c r="E326" s="22" t="s">
        <v>1212</v>
      </c>
      <c r="F326" s="23" t="s">
        <v>1066</v>
      </c>
      <c r="G326" s="24">
        <v>1</v>
      </c>
      <c r="H326" s="25">
        <v>0</v>
      </c>
      <c r="I326" s="25">
        <f>ROUND(ROUND(H326,2)*ROUND(G326,3),2)</f>
        <v>0</v>
      </c>
      <c r="O326">
        <f>(I326*0)/100</f>
        <v>0</v>
      </c>
      <c r="P326" t="s">
        <v>1044</v>
      </c>
    </row>
    <row r="327" spans="1:5" ht="12.75">
      <c r="A327" s="26" t="s">
        <v>1067</v>
      </c>
      <c r="E327" s="27" t="s">
        <v>1064</v>
      </c>
    </row>
    <row r="328" spans="1:5" ht="12.75">
      <c r="A328" s="28" t="s">
        <v>1069</v>
      </c>
      <c r="E328" s="29" t="s">
        <v>1064</v>
      </c>
    </row>
    <row r="329" spans="1:5" ht="12.75">
      <c r="A329" t="s">
        <v>1070</v>
      </c>
      <c r="E329" s="27" t="s">
        <v>1064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PohlJiri</cp:lastModifiedBy>
  <dcterms:modified xsi:type="dcterms:W3CDTF">2020-01-15T08:38:08Z</dcterms:modified>
  <cp:category/>
  <cp:version/>
  <cp:contentType/>
  <cp:contentStatus/>
</cp:coreProperties>
</file>