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18855" windowHeight="13230" activeTab="0"/>
  </bookViews>
  <sheets>
    <sheet name="Rekapitulace stavby" sheetId="1" r:id="rId1"/>
    <sheet name="20191021 - Stavební úprav..." sheetId="2" r:id="rId2"/>
  </sheets>
  <definedNames>
    <definedName name="_xlnm._FilterDatabase" localSheetId="1" hidden="1">'20191021 - Stavební úprav...'!$C$125:$K$197</definedName>
    <definedName name="_xlnm.Print_Area" localSheetId="1">'20191021 - Stavební úprav...'!$C$4:$J$76,'20191021 - Stavební úprav...'!$C$82:$J$109,'20191021 - Stavební úprav...'!$C$115:$K$197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'20191021 - Stavební úprav...'!$125:$125</definedName>
  </definedNames>
  <calcPr fullCalcOnLoad="1"/>
</workbook>
</file>

<file path=xl/sharedStrings.xml><?xml version="1.0" encoding="utf-8"?>
<sst xmlns="http://schemas.openxmlformats.org/spreadsheetml/2006/main" count="1051" uniqueCount="283">
  <si>
    <t>Export Komplet</t>
  </si>
  <si>
    <t/>
  </si>
  <si>
    <t>2.0</t>
  </si>
  <si>
    <t>ZAMOK</t>
  </si>
  <si>
    <t>False</t>
  </si>
  <si>
    <t>{303fb809-6716-4331-a319-e032263ae69e}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</si>
  <si>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</si>
  <si>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</si>
  <si>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</si>
  <si>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</si>
  <si>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</si>
  <si>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</si>
  <si>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</si>
  <si>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</si>
  <si>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20191021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</si>
  <si>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</si>
  <si>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</si>
  <si>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krypty hrobky H108 Jerie</t>
  </si>
  <si>
    <t>KSO:</t>
  </si>
  <si>
    <t>CC-CZ:</t>
  </si>
  <si>
    <t>Místo:</t>
  </si>
  <si>
    <t xml:space="preserve"> </t>
  </si>
  <si>
    <t>Datum:</t>
  </si>
  <si>
    <t>21. 10. 2019</t>
  </si>
  <si>
    <t>Zadavatel:</t>
  </si>
  <si>
    <t>IČ:</t>
  </si>
  <si>
    <t>0,1</t>
  </si>
  <si>
    <t>DIČ:</t>
  </si>
  <si>
    <t>Uchazeč:</t>
  </si>
  <si>
    <t>Vyplň údaj</t>
  </si>
  <si>
    <t>Projektant:</t>
  </si>
  <si>
    <t>A 177 s.r.o.</t>
  </si>
  <si>
    <t>True</t>
  </si>
  <si>
    <t>Zpracovatel:</t>
  </si>
  <si>
    <t>Ing. 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</si>
  <si>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</si>
  <si>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</si>
  <si>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</si>
  <si>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</si>
  <si>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</si>
  <si>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</si>
  <si>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</si>
  <si>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</si>
  <si>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</si>
  <si>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</si>
  <si>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</si>
  <si>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</si>
  <si>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</si>
  <si>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</si>
  <si>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</si>
  <si>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</si>
  <si>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</si>
  <si>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</si>
  <si>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</si>
  <si>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</si>
  <si>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</si>
  <si>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</si>
  <si>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</si>
  <si>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</si>
  <si>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</si>
  <si>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</si>
  <si>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</si>
  <si>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</si>
  <si>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</si>
  <si>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</si>
  <si>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</si>
  <si>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</si>
  <si>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</si>
  <si>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</si>
  <si>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</si>
  <si>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</si>
  <si>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</si>
  <si>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</si>
  <si>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</si>
  <si>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</si>
  <si>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</si>
  <si>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</si>
  <si>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</si>
  <si>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</si>
  <si>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</si>
  <si>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</si>
  <si>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</si>
  <si>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</si>
  <si>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</si>
  <si>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</si>
  <si>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</si>
  <si>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</si>
  <si>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</si>
  <si>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</si>
  <si>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</si>
  <si>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</si>
  <si>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</si>
  <si>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</si>
  <si>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</si>
  <si>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</si>
  <si>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</si>
  <si>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</si>
  <si>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</si>
  <si>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</si>
  <si>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</si>
  <si>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</si>
  <si>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</si>
  <si>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</si>
  <si>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</si>
  <si>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</si>
  <si>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</si>
  <si>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</si>
  <si>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</si>
  <si>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</si>
  <si>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</si>
  <si>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</si>
  <si>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</si>
  <si>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</si>
  <si>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</si>
  <si>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</si>
  <si>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</si>
  <si>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</si>
  <si>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</si>
  <si>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</si>
  <si>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</si>
  <si>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</si>
  <si>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</si>
  <si>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349234842</t>
  </si>
  <si>
    <t>Doplnění zdiva podokenních nebo nadokenních říms kamenných, včetně spárování</t>
  </si>
  <si>
    <t>m2</t>
  </si>
  <si>
    <t>4</t>
  </si>
  <si>
    <t>2008126773</t>
  </si>
  <si>
    <t>VV</t>
  </si>
  <si>
    <t>0,3*0,7*5</t>
  </si>
  <si>
    <t>Vodorovné konstrukce</t>
  </si>
  <si>
    <t>434191452</t>
  </si>
  <si>
    <t>Osazení schodišťových stupňů kamenných pemrlovaných oboustranně do otvorů se zazděním</t>
  </si>
  <si>
    <t>m</t>
  </si>
  <si>
    <t>CS ÚRS 2019 01</t>
  </si>
  <si>
    <t>-1262064067</t>
  </si>
  <si>
    <t>3,2*4+1,5*2</t>
  </si>
  <si>
    <t>6</t>
  </si>
  <si>
    <t>Úpravy povrchů, podlahy a osazování výplní</t>
  </si>
  <si>
    <t>612821012</t>
  </si>
  <si>
    <t>Vnitřní sanační štuková omítka pro vlhké a zasolené zdivo prováděná ručně</t>
  </si>
  <si>
    <t>-938702341</t>
  </si>
  <si>
    <t>"klenby" 5*5*1,1</t>
  </si>
  <si>
    <t>"schodiště strop" 1*3*1,4</t>
  </si>
  <si>
    <t>"schodiště stěny" 2,5*3*2</t>
  </si>
  <si>
    <t>"ostění oken" 1,5*0,8*4*5</t>
  </si>
  <si>
    <t>Součet</t>
  </si>
  <si>
    <t>612821031</t>
  </si>
  <si>
    <t>Vnitřní vyrovnávací sanační omítka prováděná ručně</t>
  </si>
  <si>
    <t>-334705889</t>
  </si>
  <si>
    <t>5</t>
  </si>
  <si>
    <t>688111101</t>
  </si>
  <si>
    <t>Vyčištění a vyrovnání podlahy krypty, doplnění dlažby 5% výměry</t>
  </si>
  <si>
    <t>736088348</t>
  </si>
  <si>
    <t>5*5</t>
  </si>
  <si>
    <t>9</t>
  </si>
  <si>
    <t>Ostatní konstrukce a práce, bourání</t>
  </si>
  <si>
    <t>963023612</t>
  </si>
  <si>
    <t>Vybourání schodišťových stupňů ze zdi kamenné oboustranně pro další použití</t>
  </si>
  <si>
    <t>-1240256898</t>
  </si>
  <si>
    <t>7</t>
  </si>
  <si>
    <t>971033441</t>
  </si>
  <si>
    <t>Vybourání otvorů ve zdivu cihelném pl do 0,25 m2 na MVC nebo MV tl do 300 mm</t>
  </si>
  <si>
    <t>kus</t>
  </si>
  <si>
    <t>1485725925</t>
  </si>
  <si>
    <t>"zazděné okno" 1</t>
  </si>
  <si>
    <t>8</t>
  </si>
  <si>
    <t>978011191</t>
  </si>
  <si>
    <t>Otlučení (osekání) vnitřní vápenné nebo vápenocementové omítky stropů v rozsahu do 100 %</t>
  </si>
  <si>
    <t>-1241266150</t>
  </si>
  <si>
    <t>"schodiště" 1*3*1,4</t>
  </si>
  <si>
    <t>978013191</t>
  </si>
  <si>
    <t>Otlučení (osekání) vnitřní vápenné nebo vápenocementové omítky stěn v rozsahu do 100 %</t>
  </si>
  <si>
    <t>1023718503</t>
  </si>
  <si>
    <t>"schodiště" 2,5*3*2</t>
  </si>
  <si>
    <t>10</t>
  </si>
  <si>
    <t>985131412</t>
  </si>
  <si>
    <t>Vysušení ploch stěn, rubu kleneb a podlah parním čističem</t>
  </si>
  <si>
    <t>388794362</t>
  </si>
  <si>
    <t>"kamenné stěny krypty" 3,1*5*4</t>
  </si>
  <si>
    <t>11</t>
  </si>
  <si>
    <t>988111101</t>
  </si>
  <si>
    <t>Vyčištění odvodňovacího a větracího kanálu, kamenných prvků</t>
  </si>
  <si>
    <t>456083200</t>
  </si>
  <si>
    <t>5*2+1,5*5</t>
  </si>
  <si>
    <t>12</t>
  </si>
  <si>
    <t>988111102</t>
  </si>
  <si>
    <t>Vyčištění a prověření vpusti a její šachty, nová mřížka žárově zinkovaná natřená kovářskou barvou</t>
  </si>
  <si>
    <t>-1975408069</t>
  </si>
  <si>
    <t>13</t>
  </si>
  <si>
    <t>988111103</t>
  </si>
  <si>
    <t>Nerezová trubka prostupu stěnou D+M (včetně osazení)</t>
  </si>
  <si>
    <t>1599838953</t>
  </si>
  <si>
    <t>PSV</t>
  </si>
  <si>
    <t>Práce a dodávky PSV</t>
  </si>
  <si>
    <t>751</t>
  </si>
  <si>
    <t>Vzduchotechnika</t>
  </si>
  <si>
    <t>14</t>
  </si>
  <si>
    <t>751881101</t>
  </si>
  <si>
    <t>Odvětrávací komínek  dle výkresu č. 07 D+M</t>
  </si>
  <si>
    <t>16</t>
  </si>
  <si>
    <t>-989730593</t>
  </si>
  <si>
    <t>766</t>
  </si>
  <si>
    <t>Konstrukce truhlářské</t>
  </si>
  <si>
    <t>766881101</t>
  </si>
  <si>
    <t>Očištění dveří, zprovoznění zamykání, zalepení závěsů do zárubní, doplnění umělým kamenem</t>
  </si>
  <si>
    <t>-39926740</t>
  </si>
  <si>
    <t>767</t>
  </si>
  <si>
    <t>Konstrukce zámečnické</t>
  </si>
  <si>
    <t>767881101</t>
  </si>
  <si>
    <t xml:space="preserve">Oprava okna dle výkresu 06 </t>
  </si>
  <si>
    <t>1599120662</t>
  </si>
  <si>
    <t>demontáž provizorního zakrytí, odrezení stávajícíh rámu, žárové zinkování, žaluzie, nové nerez síťky ....</t>
  </si>
  <si>
    <t>17</t>
  </si>
  <si>
    <t>767881102</t>
  </si>
  <si>
    <t>Okno dle výkresu 06 D+M</t>
  </si>
  <si>
    <t>-1747037493</t>
  </si>
  <si>
    <t>783</t>
  </si>
  <si>
    <t>Dokončovací práce - nátěry</t>
  </si>
  <si>
    <t>18</t>
  </si>
  <si>
    <t>783301401</t>
  </si>
  <si>
    <t>Ometení zámečnických konstrukcí</t>
  </si>
  <si>
    <t>584310537</t>
  </si>
  <si>
    <t>19</t>
  </si>
  <si>
    <t>783306809</t>
  </si>
  <si>
    <t>Odstranění nátěru ze zámečnických konstrukcí okartáčováním</t>
  </si>
  <si>
    <t>955678042</t>
  </si>
  <si>
    <t>20</t>
  </si>
  <si>
    <t>783335101</t>
  </si>
  <si>
    <t>Mezinátěr jednonásobný epoxidový mezinátěr zámečnických konstrukcí</t>
  </si>
  <si>
    <t>803631318</t>
  </si>
  <si>
    <t>783337101</t>
  </si>
  <si>
    <t>Krycí jednonásobný epoxidový nátěr zámečnických konstrukcí</t>
  </si>
  <si>
    <t>-747058918</t>
  </si>
  <si>
    <t>22</t>
  </si>
  <si>
    <t>783344101</t>
  </si>
  <si>
    <t>Základní jednonásobný polyuretanový nátěr zámečnických konstrukcí</t>
  </si>
  <si>
    <t>629898454</t>
  </si>
  <si>
    <t>784</t>
  </si>
  <si>
    <t>Dokončovací práce - malby a tapety</t>
  </si>
  <si>
    <t>23</t>
  </si>
  <si>
    <t>784331001</t>
  </si>
  <si>
    <t>Dvojnásobné bílé protiplísňové malby v místnostech výšky do 3,80 m</t>
  </si>
  <si>
    <t>-1223439640</t>
  </si>
  <si>
    <t>VRN</t>
  </si>
  <si>
    <t>Vedlejší rozpočtové náklady</t>
  </si>
  <si>
    <t>VRN3</t>
  </si>
  <si>
    <t>Zařízení staveniště</t>
  </si>
  <si>
    <t>24</t>
  </si>
  <si>
    <t>032903000</t>
  </si>
  <si>
    <t>Náklady na provoz a údržbu vybavení staveniště</t>
  </si>
  <si>
    <t>…</t>
  </si>
  <si>
    <t>1024</t>
  </si>
  <si>
    <t>284564608</t>
  </si>
  <si>
    <t>25</t>
  </si>
  <si>
    <t>033203000</t>
  </si>
  <si>
    <t>Energie pro zařízení staveniště</t>
  </si>
  <si>
    <t>-1682863824</t>
  </si>
  <si>
    <t>26</t>
  </si>
  <si>
    <t>034103000</t>
  </si>
  <si>
    <t>Oplocení staveniště</t>
  </si>
  <si>
    <t>-2060715219</t>
  </si>
  <si>
    <t>27</t>
  </si>
  <si>
    <t>034203000</t>
  </si>
  <si>
    <t>Opatření na ochranu pozemků sousedních se staveništěm</t>
  </si>
  <si>
    <t>-2022606690</t>
  </si>
  <si>
    <t>28</t>
  </si>
  <si>
    <t>039203000</t>
  </si>
  <si>
    <t>Úprava terénu po zrušení zařízení staveniště</t>
  </si>
  <si>
    <t>2118057201</t>
  </si>
  <si>
    <t>VRN6</t>
  </si>
  <si>
    <t>Územní vlivy</t>
  </si>
  <si>
    <t>29</t>
  </si>
  <si>
    <t>062303000</t>
  </si>
  <si>
    <t>Použití nezvyklých dopravních prostředků</t>
  </si>
  <si>
    <t>2011790974</t>
  </si>
  <si>
    <t>30</t>
  </si>
  <si>
    <t>063103000</t>
  </si>
  <si>
    <t>Práce v podzemí</t>
  </si>
  <si>
    <t>-1134940678</t>
  </si>
  <si>
    <t>31</t>
  </si>
  <si>
    <t>063503000</t>
  </si>
  <si>
    <t>Práce ve stísněném prostoru</t>
  </si>
  <si>
    <t>1153512676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</si>
</sst>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5">
    <font>
      <sz val="8"/>
      <name val="Arial CE"/>
      <family val="2"/>
    </font>
    <font>
      <sz val="10"/>
      <name val="Arial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10"/>
      <name val="Arial CE"/>
      <family val="2"/>
    </font>
    <font>
      <sz val="8"/>
      <color indexed="20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16"/>
      <name val="Arial CE"/>
      <family val="2"/>
    </font>
    <font>
      <b/>
      <sz val="8"/>
      <name val="Arial CE"/>
      <family val="2"/>
    </font>
    <font>
      <sz val="7"/>
      <color indexed="55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 locked="0"/>
    </xf>
    <xf numFmtId="0" fontId="23" fillId="3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3" xfId="0" applyFont="1" applyFill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4" xfId="0" applyFont="1" applyFill="1" applyBorder="1" applyAlignment="1" applyProtection="1">
      <alignment horizontal="center" vertical="center" wrapText="1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3" fillId="3" borderId="6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left" vertical="center"/>
      <protection/>
    </xf>
    <xf numFmtId="0" fontId="23" fillId="3" borderId="7" xfId="0" applyFont="1" applyFill="1" applyBorder="1" applyAlignment="1" applyProtection="1">
      <alignment horizontal="center" vertical="center"/>
      <protection/>
    </xf>
    <xf numFmtId="0" fontId="23" fillId="3" borderId="7" xfId="0" applyFont="1" applyFill="1" applyBorder="1" applyAlignment="1" applyProtection="1">
      <alignment horizontal="right" vertical="center"/>
      <protection/>
    </xf>
    <xf numFmtId="0" fontId="23" fillId="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6" t="s">
        <v>14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1"/>
      <c r="AQ5" s="21"/>
      <c r="AR5" s="19"/>
      <c r="BE5" s="247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8" t="s">
        <v>17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1"/>
      <c r="AQ6" s="21"/>
      <c r="AR6" s="19"/>
      <c r="BE6" s="248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8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8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8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8"/>
      <c r="BS10" s="16" t="s">
        <v>26</v>
      </c>
    </row>
    <row r="11" spans="2:7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8"/>
      <c r="BS11" s="16" t="s">
        <v>26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8"/>
      <c r="BS12" s="16" t="s">
        <v>26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8"/>
      <c r="BS13" s="16" t="s">
        <v>26</v>
      </c>
    </row>
    <row r="14" spans="2:71" ht="12.75">
      <c r="B14" s="20"/>
      <c r="C14" s="21"/>
      <c r="D14" s="21"/>
      <c r="E14" s="269" t="s">
        <v>29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8"/>
      <c r="BS14" s="16" t="s">
        <v>26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8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8"/>
      <c r="BS16" s="16" t="s">
        <v>4</v>
      </c>
    </row>
    <row r="17" spans="2:7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8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8"/>
      <c r="BS18" s="16" t="s">
        <v>6</v>
      </c>
    </row>
    <row r="19" spans="2:7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8"/>
      <c r="BS19" s="16" t="s">
        <v>6</v>
      </c>
    </row>
    <row r="20" spans="2:7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8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8"/>
    </row>
    <row r="22" spans="2:57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8"/>
    </row>
    <row r="23" spans="2:57" ht="16.5" customHeight="1">
      <c r="B23" s="20"/>
      <c r="C23" s="21"/>
      <c r="D23" s="21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1"/>
      <c r="AP23" s="21"/>
      <c r="AQ23" s="21"/>
      <c r="AR23" s="19"/>
      <c r="BE23" s="248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8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8"/>
    </row>
    <row r="26" spans="1:57" s="1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0">
        <f>ROUND(AG94,2)</f>
        <v>0</v>
      </c>
      <c r="AL26" s="251"/>
      <c r="AM26" s="251"/>
      <c r="AN26" s="251"/>
      <c r="AO26" s="251"/>
      <c r="AP26" s="35"/>
      <c r="AQ26" s="35"/>
      <c r="AR26" s="38"/>
      <c r="BE26" s="248"/>
    </row>
    <row r="27" spans="1:57" s="1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8"/>
    </row>
    <row r="28" spans="1:57" s="1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2" t="s">
        <v>37</v>
      </c>
      <c r="M28" s="252"/>
      <c r="N28" s="252"/>
      <c r="O28" s="252"/>
      <c r="P28" s="252"/>
      <c r="Q28" s="35"/>
      <c r="R28" s="35"/>
      <c r="S28" s="35"/>
      <c r="T28" s="35"/>
      <c r="U28" s="35"/>
      <c r="V28" s="35"/>
      <c r="W28" s="252" t="s">
        <v>38</v>
      </c>
      <c r="X28" s="252"/>
      <c r="Y28" s="252"/>
      <c r="Z28" s="252"/>
      <c r="AA28" s="252"/>
      <c r="AB28" s="252"/>
      <c r="AC28" s="252"/>
      <c r="AD28" s="252"/>
      <c r="AE28" s="252"/>
      <c r="AF28" s="35"/>
      <c r="AG28" s="35"/>
      <c r="AH28" s="35"/>
      <c r="AI28" s="35"/>
      <c r="AJ28" s="35"/>
      <c r="AK28" s="252" t="s">
        <v>39</v>
      </c>
      <c r="AL28" s="252"/>
      <c r="AM28" s="252"/>
      <c r="AN28" s="252"/>
      <c r="AO28" s="252"/>
      <c r="AP28" s="35"/>
      <c r="AQ28" s="35"/>
      <c r="AR28" s="38"/>
      <c r="BE28" s="248"/>
    </row>
    <row r="29" spans="2:57" s="2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53">
        <v>0.21</v>
      </c>
      <c r="M29" s="246"/>
      <c r="N29" s="246"/>
      <c r="O29" s="246"/>
      <c r="P29" s="246"/>
      <c r="Q29" s="40"/>
      <c r="R29" s="40"/>
      <c r="S29" s="40"/>
      <c r="T29" s="40"/>
      <c r="U29" s="40"/>
      <c r="V29" s="40"/>
      <c r="W29" s="245">
        <f>ROUND(AZ94,2)</f>
        <v>0</v>
      </c>
      <c r="X29" s="246"/>
      <c r="Y29" s="246"/>
      <c r="Z29" s="246"/>
      <c r="AA29" s="246"/>
      <c r="AB29" s="246"/>
      <c r="AC29" s="246"/>
      <c r="AD29" s="246"/>
      <c r="AE29" s="246"/>
      <c r="AF29" s="40"/>
      <c r="AG29" s="40"/>
      <c r="AH29" s="40"/>
      <c r="AI29" s="40"/>
      <c r="AJ29" s="40"/>
      <c r="AK29" s="245">
        <f>ROUND(AV94,2)</f>
        <v>0</v>
      </c>
      <c r="AL29" s="246"/>
      <c r="AM29" s="246"/>
      <c r="AN29" s="246"/>
      <c r="AO29" s="246"/>
      <c r="AP29" s="40"/>
      <c r="AQ29" s="40"/>
      <c r="AR29" s="41"/>
      <c r="BE29" s="249"/>
    </row>
    <row r="30" spans="2:57" s="2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53">
        <v>0.15</v>
      </c>
      <c r="M30" s="246"/>
      <c r="N30" s="246"/>
      <c r="O30" s="246"/>
      <c r="P30" s="246"/>
      <c r="Q30" s="40"/>
      <c r="R30" s="40"/>
      <c r="S30" s="40"/>
      <c r="T30" s="40"/>
      <c r="U30" s="40"/>
      <c r="V30" s="40"/>
      <c r="W30" s="245">
        <f>ROUND(BA94,2)</f>
        <v>0</v>
      </c>
      <c r="X30" s="246"/>
      <c r="Y30" s="246"/>
      <c r="Z30" s="246"/>
      <c r="AA30" s="246"/>
      <c r="AB30" s="246"/>
      <c r="AC30" s="246"/>
      <c r="AD30" s="246"/>
      <c r="AE30" s="246"/>
      <c r="AF30" s="40"/>
      <c r="AG30" s="40"/>
      <c r="AH30" s="40"/>
      <c r="AI30" s="40"/>
      <c r="AJ30" s="40"/>
      <c r="AK30" s="245">
        <f>ROUND(AW94,2)</f>
        <v>0</v>
      </c>
      <c r="AL30" s="246"/>
      <c r="AM30" s="246"/>
      <c r="AN30" s="246"/>
      <c r="AO30" s="246"/>
      <c r="AP30" s="40"/>
      <c r="AQ30" s="40"/>
      <c r="AR30" s="41"/>
      <c r="BE30" s="249"/>
    </row>
    <row r="31" spans="2:57" s="2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53">
        <v>0.21</v>
      </c>
      <c r="M31" s="246"/>
      <c r="N31" s="246"/>
      <c r="O31" s="246"/>
      <c r="P31" s="246"/>
      <c r="Q31" s="40"/>
      <c r="R31" s="40"/>
      <c r="S31" s="40"/>
      <c r="T31" s="40"/>
      <c r="U31" s="40"/>
      <c r="V31" s="40"/>
      <c r="W31" s="245">
        <f>ROUND(BB94,2)</f>
        <v>0</v>
      </c>
      <c r="X31" s="246"/>
      <c r="Y31" s="246"/>
      <c r="Z31" s="246"/>
      <c r="AA31" s="246"/>
      <c r="AB31" s="246"/>
      <c r="AC31" s="246"/>
      <c r="AD31" s="246"/>
      <c r="AE31" s="246"/>
      <c r="AF31" s="40"/>
      <c r="AG31" s="40"/>
      <c r="AH31" s="40"/>
      <c r="AI31" s="40"/>
      <c r="AJ31" s="40"/>
      <c r="AK31" s="245">
        <v>0</v>
      </c>
      <c r="AL31" s="246"/>
      <c r="AM31" s="246"/>
      <c r="AN31" s="246"/>
      <c r="AO31" s="246"/>
      <c r="AP31" s="40"/>
      <c r="AQ31" s="40"/>
      <c r="AR31" s="41"/>
      <c r="BE31" s="249"/>
    </row>
    <row r="32" spans="2:57" s="2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53">
        <v>0.15</v>
      </c>
      <c r="M32" s="246"/>
      <c r="N32" s="246"/>
      <c r="O32" s="246"/>
      <c r="P32" s="246"/>
      <c r="Q32" s="40"/>
      <c r="R32" s="40"/>
      <c r="S32" s="40"/>
      <c r="T32" s="40"/>
      <c r="U32" s="40"/>
      <c r="V32" s="40"/>
      <c r="W32" s="245">
        <f>ROUND(BC94,2)</f>
        <v>0</v>
      </c>
      <c r="X32" s="246"/>
      <c r="Y32" s="246"/>
      <c r="Z32" s="246"/>
      <c r="AA32" s="246"/>
      <c r="AB32" s="246"/>
      <c r="AC32" s="246"/>
      <c r="AD32" s="246"/>
      <c r="AE32" s="246"/>
      <c r="AF32" s="40"/>
      <c r="AG32" s="40"/>
      <c r="AH32" s="40"/>
      <c r="AI32" s="40"/>
      <c r="AJ32" s="40"/>
      <c r="AK32" s="245">
        <v>0</v>
      </c>
      <c r="AL32" s="246"/>
      <c r="AM32" s="246"/>
      <c r="AN32" s="246"/>
      <c r="AO32" s="246"/>
      <c r="AP32" s="40"/>
      <c r="AQ32" s="40"/>
      <c r="AR32" s="41"/>
      <c r="BE32" s="249"/>
    </row>
    <row r="33" spans="2:57" s="2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53">
        <v>0</v>
      </c>
      <c r="M33" s="246"/>
      <c r="N33" s="246"/>
      <c r="O33" s="246"/>
      <c r="P33" s="246"/>
      <c r="Q33" s="40"/>
      <c r="R33" s="40"/>
      <c r="S33" s="40"/>
      <c r="T33" s="40"/>
      <c r="U33" s="40"/>
      <c r="V33" s="40"/>
      <c r="W33" s="245">
        <f>ROUND(BD94,2)</f>
        <v>0</v>
      </c>
      <c r="X33" s="246"/>
      <c r="Y33" s="246"/>
      <c r="Z33" s="246"/>
      <c r="AA33" s="246"/>
      <c r="AB33" s="246"/>
      <c r="AC33" s="246"/>
      <c r="AD33" s="246"/>
      <c r="AE33" s="246"/>
      <c r="AF33" s="40"/>
      <c r="AG33" s="40"/>
      <c r="AH33" s="40"/>
      <c r="AI33" s="40"/>
      <c r="AJ33" s="40"/>
      <c r="AK33" s="245">
        <v>0</v>
      </c>
      <c r="AL33" s="246"/>
      <c r="AM33" s="246"/>
      <c r="AN33" s="246"/>
      <c r="AO33" s="246"/>
      <c r="AP33" s="40"/>
      <c r="AQ33" s="40"/>
      <c r="AR33" s="41"/>
      <c r="BE33" s="249"/>
    </row>
    <row r="34" spans="1:57" s="1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8"/>
    </row>
    <row r="35" spans="1:57" s="1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74" t="s">
        <v>48</v>
      </c>
      <c r="Y35" s="275"/>
      <c r="Z35" s="275"/>
      <c r="AA35" s="275"/>
      <c r="AB35" s="275"/>
      <c r="AC35" s="44"/>
      <c r="AD35" s="44"/>
      <c r="AE35" s="44"/>
      <c r="AF35" s="44"/>
      <c r="AG35" s="44"/>
      <c r="AH35" s="44"/>
      <c r="AI35" s="44"/>
      <c r="AJ35" s="44"/>
      <c r="AK35" s="276">
        <f>SUM(AK26:AK33)</f>
        <v>0</v>
      </c>
      <c r="AL35" s="275"/>
      <c r="AM35" s="275"/>
      <c r="AN35" s="275"/>
      <c r="AO35" s="277"/>
      <c r="AP35" s="42"/>
      <c r="AQ35" s="42"/>
      <c r="AR35" s="38"/>
      <c r="BE35" s="33"/>
    </row>
    <row r="36" spans="1:57" s="1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1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1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1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1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1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1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1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1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1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3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20191021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4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7" t="str">
        <f>K6</f>
        <v>Stavební úpravy krypty hrobky H108 Jerie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62"/>
      <c r="AQ85" s="62"/>
      <c r="AR85" s="63"/>
    </row>
    <row r="86" spans="1:57" s="1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1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9" t="str">
        <f>IF(AN8="","",AN8)</f>
        <v>21. 10. 2019</v>
      </c>
      <c r="AN87" s="259"/>
      <c r="AO87" s="35"/>
      <c r="AP87" s="35"/>
      <c r="AQ87" s="35"/>
      <c r="AR87" s="38"/>
      <c r="BE87" s="33"/>
    </row>
    <row r="88" spans="1:57" s="1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1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55" t="str">
        <f>IF(E17="","",E17)</f>
        <v>A 177 s.r.o.</v>
      </c>
      <c r="AN89" s="256"/>
      <c r="AO89" s="256"/>
      <c r="AP89" s="256"/>
      <c r="AQ89" s="35"/>
      <c r="AR89" s="38"/>
      <c r="AS89" s="260" t="s">
        <v>56</v>
      </c>
      <c r="AT89" s="26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1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55" t="str">
        <f>IF(E20="","",E20)</f>
        <v>Ing. Roman Charvát</v>
      </c>
      <c r="AN90" s="256"/>
      <c r="AO90" s="256"/>
      <c r="AP90" s="256"/>
      <c r="AQ90" s="35"/>
      <c r="AR90" s="38"/>
      <c r="AS90" s="262"/>
      <c r="AT90" s="26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1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4"/>
      <c r="AT91" s="26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1" customFormat="1" ht="29.25" customHeight="1">
      <c r="A92" s="33"/>
      <c r="B92" s="34"/>
      <c r="C92" s="281" t="s">
        <v>57</v>
      </c>
      <c r="D92" s="282"/>
      <c r="E92" s="282"/>
      <c r="F92" s="282"/>
      <c r="G92" s="282"/>
      <c r="H92" s="44"/>
      <c r="I92" s="283" t="s">
        <v>58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59</v>
      </c>
      <c r="AH92" s="282"/>
      <c r="AI92" s="282"/>
      <c r="AJ92" s="282"/>
      <c r="AK92" s="282"/>
      <c r="AL92" s="282"/>
      <c r="AM92" s="282"/>
      <c r="AN92" s="283" t="s">
        <v>60</v>
      </c>
      <c r="AO92" s="282"/>
      <c r="AP92" s="285"/>
      <c r="AQ92" s="72" t="s">
        <v>61</v>
      </c>
      <c r="AR92" s="38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5" t="s">
        <v>73</v>
      </c>
      <c r="BE92" s="33"/>
    </row>
    <row r="93" spans="1:57" s="1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3"/>
    </row>
    <row r="94" spans="2:90" s="5" customFormat="1" ht="32.45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2">
        <f>ROUND(AG95,2)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75</v>
      </c>
      <c r="BT94" s="89" t="s">
        <v>76</v>
      </c>
      <c r="BV94" s="89" t="s">
        <v>77</v>
      </c>
      <c r="BW94" s="89" t="s">
        <v>5</v>
      </c>
      <c r="BX94" s="89" t="s">
        <v>78</v>
      </c>
      <c r="CL94" s="89" t="s">
        <v>1</v>
      </c>
    </row>
    <row r="95" spans="1:90" s="6" customFormat="1" ht="27" customHeight="1">
      <c r="A95" s="90" t="s">
        <v>79</v>
      </c>
      <c r="B95" s="91"/>
      <c r="C95" s="92"/>
      <c r="D95" s="280" t="s">
        <v>14</v>
      </c>
      <c r="E95" s="280"/>
      <c r="F95" s="280"/>
      <c r="G95" s="280"/>
      <c r="H95" s="280"/>
      <c r="I95" s="93"/>
      <c r="J95" s="280" t="s">
        <v>17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 ca="1">'20191021 - Stavební úprav...'!J28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4" t="s">
        <v>80</v>
      </c>
      <c r="AR95" s="95"/>
      <c r="AS95" s="96">
        <v>0</v>
      </c>
      <c r="AT95" s="97">
        <f>ROUND(SUM(AV95:AW95),2)</f>
        <v>0</v>
      </c>
      <c r="AU95" s="98">
        <f ca="1">'20191021 - Stavební úprav...'!P126</f>
        <v>0</v>
      </c>
      <c r="AV95" s="97">
        <f ca="1">'20191021 - Stavební úprav...'!J31</f>
        <v>0</v>
      </c>
      <c r="AW95" s="97">
        <f ca="1">'20191021 - Stavební úprav...'!J32</f>
        <v>0</v>
      </c>
      <c r="AX95" s="97">
        <f ca="1">'20191021 - Stavební úprav...'!J33</f>
        <v>0</v>
      </c>
      <c r="AY95" s="97">
        <f ca="1">'20191021 - Stavební úprav...'!J34</f>
        <v>0</v>
      </c>
      <c r="AZ95" s="97">
        <f ca="1">'20191021 - Stavební úprav...'!F31</f>
        <v>0</v>
      </c>
      <c r="BA95" s="97">
        <f ca="1">'20191021 - Stavební úprav...'!F32</f>
        <v>0</v>
      </c>
      <c r="BB95" s="97">
        <f ca="1">'20191021 - Stavební úprav...'!F33</f>
        <v>0</v>
      </c>
      <c r="BC95" s="97">
        <f ca="1">'20191021 - Stavební úprav...'!F34</f>
        <v>0</v>
      </c>
      <c r="BD95" s="99">
        <f ca="1">'20191021 - Stavební úprav...'!F35</f>
        <v>0</v>
      </c>
      <c r="BT95" s="100" t="s">
        <v>8</v>
      </c>
      <c r="BU95" s="100" t="s">
        <v>81</v>
      </c>
      <c r="BV95" s="100" t="s">
        <v>77</v>
      </c>
      <c r="BW95" s="100" t="s">
        <v>5</v>
      </c>
      <c r="BX95" s="100" t="s">
        <v>78</v>
      </c>
      <c r="CL95" s="100" t="s">
        <v>1</v>
      </c>
    </row>
    <row r="96" spans="1:57" s="1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1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sheet="1" objects="1" scenarios="1" formatColumns="0" formatRows="0"/>
  <mergeCells count="42">
    <mergeCell ref="L33:P33"/>
    <mergeCell ref="D95:H95"/>
    <mergeCell ref="J95:AF95"/>
    <mergeCell ref="C92:G92"/>
    <mergeCell ref="I92:AF92"/>
    <mergeCell ref="AG92:AM92"/>
    <mergeCell ref="AN92:AP92"/>
    <mergeCell ref="AG94:AM94"/>
    <mergeCell ref="AN94:AP94"/>
    <mergeCell ref="X35:AB35"/>
    <mergeCell ref="AK35:AO35"/>
    <mergeCell ref="AN95:AP95"/>
    <mergeCell ref="AG95:AM9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W32:AE32"/>
    <mergeCell ref="AK32:AO32"/>
    <mergeCell ref="L28:P28"/>
    <mergeCell ref="W28:AE28"/>
    <mergeCell ref="AK28:AO28"/>
    <mergeCell ref="L29:P29"/>
    <mergeCell ref="L30:P30"/>
    <mergeCell ref="L31:P31"/>
    <mergeCell ref="L32:P32"/>
    <mergeCell ref="W33:AE33"/>
    <mergeCell ref="AK33:AO33"/>
    <mergeCell ref="W31:AE31"/>
    <mergeCell ref="BE5:BE34"/>
    <mergeCell ref="AK26:AO26"/>
    <mergeCell ref="W29:AE29"/>
    <mergeCell ref="AK29:AO29"/>
    <mergeCell ref="W30:AE30"/>
    <mergeCell ref="AK30:AO30"/>
    <mergeCell ref="AK31:AO31"/>
  </mergeCells>
  <hyperlinks>
    <hyperlink ref="A95" location="'20191021 - Stavební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6" t="s">
        <v>5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9"/>
      <c r="AT3" s="16" t="s">
        <v>82</v>
      </c>
    </row>
    <row r="4" spans="2:46" ht="24.95" customHeight="1">
      <c r="B4" s="19"/>
      <c r="D4" s="105" t="s">
        <v>83</v>
      </c>
      <c r="L4" s="19"/>
      <c r="M4" s="106" t="s">
        <v>11</v>
      </c>
      <c r="AT4" s="16" t="s">
        <v>4</v>
      </c>
    </row>
    <row r="5" spans="2:12" ht="6.95" customHeight="1">
      <c r="B5" s="19"/>
      <c r="L5" s="19"/>
    </row>
    <row r="6" spans="1:31" s="1" customFormat="1" ht="12" customHeight="1">
      <c r="A6" s="33"/>
      <c r="B6" s="38"/>
      <c r="C6" s="33"/>
      <c r="D6" s="107" t="s">
        <v>16</v>
      </c>
      <c r="E6" s="33"/>
      <c r="F6" s="33"/>
      <c r="G6" s="33"/>
      <c r="H6" s="33"/>
      <c r="I6" s="108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1" customFormat="1" ht="16.5" customHeight="1">
      <c r="A7" s="33"/>
      <c r="B7" s="38"/>
      <c r="C7" s="33"/>
      <c r="D7" s="33"/>
      <c r="E7" s="287" t="s">
        <v>17</v>
      </c>
      <c r="F7" s="288"/>
      <c r="G7" s="288"/>
      <c r="H7" s="288"/>
      <c r="I7" s="108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1" customFormat="1" ht="12">
      <c r="A8" s="33"/>
      <c r="B8" s="38"/>
      <c r="C8" s="33"/>
      <c r="D8" s="33"/>
      <c r="E8" s="33"/>
      <c r="F8" s="33"/>
      <c r="G8" s="33"/>
      <c r="H8" s="33"/>
      <c r="I8" s="108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2" customHeight="1">
      <c r="A9" s="33"/>
      <c r="B9" s="38"/>
      <c r="C9" s="33"/>
      <c r="D9" s="107" t="s">
        <v>18</v>
      </c>
      <c r="E9" s="33"/>
      <c r="F9" s="109" t="s">
        <v>1</v>
      </c>
      <c r="G9" s="33"/>
      <c r="H9" s="33"/>
      <c r="I9" s="110" t="s">
        <v>19</v>
      </c>
      <c r="J9" s="109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 customHeight="1">
      <c r="A10" s="33"/>
      <c r="B10" s="38"/>
      <c r="C10" s="33"/>
      <c r="D10" s="107" t="s">
        <v>20</v>
      </c>
      <c r="E10" s="33"/>
      <c r="F10" s="109" t="s">
        <v>21</v>
      </c>
      <c r="G10" s="33"/>
      <c r="H10" s="33"/>
      <c r="I10" s="110" t="s">
        <v>22</v>
      </c>
      <c r="J10" s="111" t="str">
        <f ca="1">'Rekapitulace stavby'!AN8</f>
        <v>21. 10. 2019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0.9" customHeight="1">
      <c r="A11" s="33"/>
      <c r="B11" s="38"/>
      <c r="C11" s="33"/>
      <c r="D11" s="33"/>
      <c r="E11" s="33"/>
      <c r="F11" s="33"/>
      <c r="G11" s="33"/>
      <c r="H11" s="33"/>
      <c r="I11" s="108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8"/>
      <c r="C12" s="33"/>
      <c r="D12" s="107" t="s">
        <v>24</v>
      </c>
      <c r="E12" s="33"/>
      <c r="F12" s="33"/>
      <c r="G12" s="33"/>
      <c r="H12" s="33"/>
      <c r="I12" s="110" t="s">
        <v>25</v>
      </c>
      <c r="J12" s="109" t="str">
        <f ca="1"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8" customHeight="1">
      <c r="A13" s="33"/>
      <c r="B13" s="38"/>
      <c r="C13" s="33"/>
      <c r="D13" s="33"/>
      <c r="E13" s="109" t="str">
        <f ca="1">IF('Rekapitulace stavby'!E11="","",'Rekapitulace stavby'!E11)</f>
        <v xml:space="preserve"> </v>
      </c>
      <c r="F13" s="33"/>
      <c r="G13" s="33"/>
      <c r="H13" s="33"/>
      <c r="I13" s="110" t="s">
        <v>27</v>
      </c>
      <c r="J13" s="109" t="str">
        <f ca="1"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6.95" customHeight="1">
      <c r="A14" s="33"/>
      <c r="B14" s="38"/>
      <c r="C14" s="33"/>
      <c r="D14" s="33"/>
      <c r="E14" s="33"/>
      <c r="F14" s="33"/>
      <c r="G14" s="33"/>
      <c r="H14" s="33"/>
      <c r="I14" s="108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2" customHeight="1">
      <c r="A15" s="33"/>
      <c r="B15" s="38"/>
      <c r="C15" s="33"/>
      <c r="D15" s="107" t="s">
        <v>28</v>
      </c>
      <c r="E15" s="33"/>
      <c r="F15" s="33"/>
      <c r="G15" s="33"/>
      <c r="H15" s="33"/>
      <c r="I15" s="110" t="s">
        <v>25</v>
      </c>
      <c r="J15" s="29" t="str">
        <f ca="1"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18" customHeight="1">
      <c r="A16" s="33"/>
      <c r="B16" s="38"/>
      <c r="C16" s="33"/>
      <c r="D16" s="33"/>
      <c r="E16" s="289" t="str">
        <f ca="1">'Rekapitulace stavby'!E14</f>
        <v>Vyplň údaj</v>
      </c>
      <c r="F16" s="290"/>
      <c r="G16" s="290"/>
      <c r="H16" s="290"/>
      <c r="I16" s="110" t="s">
        <v>27</v>
      </c>
      <c r="J16" s="29" t="str">
        <f ca="1"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6.95" customHeight="1">
      <c r="A17" s="33"/>
      <c r="B17" s="38"/>
      <c r="C17" s="33"/>
      <c r="D17" s="33"/>
      <c r="E17" s="33"/>
      <c r="F17" s="33"/>
      <c r="G17" s="33"/>
      <c r="H17" s="33"/>
      <c r="I17" s="108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2" customHeight="1">
      <c r="A18" s="33"/>
      <c r="B18" s="38"/>
      <c r="C18" s="33"/>
      <c r="D18" s="107" t="s">
        <v>30</v>
      </c>
      <c r="E18" s="33"/>
      <c r="F18" s="33"/>
      <c r="G18" s="33"/>
      <c r="H18" s="33"/>
      <c r="I18" s="110" t="s">
        <v>25</v>
      </c>
      <c r="J18" s="109" t="s">
        <v>1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18" customHeight="1">
      <c r="A19" s="33"/>
      <c r="B19" s="38"/>
      <c r="C19" s="33"/>
      <c r="D19" s="33"/>
      <c r="E19" s="109" t="s">
        <v>31</v>
      </c>
      <c r="F19" s="33"/>
      <c r="G19" s="33"/>
      <c r="H19" s="33"/>
      <c r="I19" s="110" t="s">
        <v>27</v>
      </c>
      <c r="J19" s="109" t="s">
        <v>1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6.95" customHeight="1">
      <c r="A20" s="33"/>
      <c r="B20" s="38"/>
      <c r="C20" s="33"/>
      <c r="D20" s="33"/>
      <c r="E20" s="33"/>
      <c r="F20" s="33"/>
      <c r="G20" s="33"/>
      <c r="H20" s="33"/>
      <c r="I20" s="108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2" customHeight="1">
      <c r="A21" s="33"/>
      <c r="B21" s="38"/>
      <c r="C21" s="33"/>
      <c r="D21" s="107" t="s">
        <v>33</v>
      </c>
      <c r="E21" s="33"/>
      <c r="F21" s="33"/>
      <c r="G21" s="33"/>
      <c r="H21" s="33"/>
      <c r="I21" s="110" t="s">
        <v>25</v>
      </c>
      <c r="J21" s="109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18" customHeight="1">
      <c r="A22" s="33"/>
      <c r="B22" s="38"/>
      <c r="C22" s="33"/>
      <c r="D22" s="33"/>
      <c r="E22" s="109" t="s">
        <v>34</v>
      </c>
      <c r="F22" s="33"/>
      <c r="G22" s="33"/>
      <c r="H22" s="33"/>
      <c r="I22" s="110" t="s">
        <v>27</v>
      </c>
      <c r="J22" s="109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6.95" customHeight="1">
      <c r="A23" s="33"/>
      <c r="B23" s="38"/>
      <c r="C23" s="33"/>
      <c r="D23" s="33"/>
      <c r="E23" s="33"/>
      <c r="F23" s="33"/>
      <c r="G23" s="33"/>
      <c r="H23" s="33"/>
      <c r="I23" s="108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2" customHeight="1">
      <c r="A24" s="33"/>
      <c r="B24" s="38"/>
      <c r="C24" s="33"/>
      <c r="D24" s="107" t="s">
        <v>35</v>
      </c>
      <c r="E24" s="33"/>
      <c r="F24" s="33"/>
      <c r="G24" s="33"/>
      <c r="H24" s="33"/>
      <c r="I24" s="108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7" customFormat="1" ht="16.5" customHeight="1">
      <c r="A25" s="112"/>
      <c r="B25" s="113"/>
      <c r="C25" s="112"/>
      <c r="D25" s="112"/>
      <c r="E25" s="291" t="s">
        <v>1</v>
      </c>
      <c r="F25" s="291"/>
      <c r="G25" s="291"/>
      <c r="H25" s="291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1" customFormat="1" ht="6.95" customHeight="1">
      <c r="A26" s="33"/>
      <c r="B26" s="38"/>
      <c r="C26" s="33"/>
      <c r="D26" s="33"/>
      <c r="E26" s="33"/>
      <c r="F26" s="33"/>
      <c r="G26" s="33"/>
      <c r="H26" s="33"/>
      <c r="I26" s="108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1" customFormat="1" ht="6.95" customHeight="1">
      <c r="A27" s="33"/>
      <c r="B27" s="38"/>
      <c r="C27" s="33"/>
      <c r="D27" s="116"/>
      <c r="E27" s="116"/>
      <c r="F27" s="116"/>
      <c r="G27" s="116"/>
      <c r="H27" s="116"/>
      <c r="I27" s="117"/>
      <c r="J27" s="116"/>
      <c r="K27" s="116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1" customFormat="1" ht="25.35" customHeight="1">
      <c r="A28" s="33"/>
      <c r="B28" s="38"/>
      <c r="C28" s="33"/>
      <c r="D28" s="118" t="s">
        <v>36</v>
      </c>
      <c r="E28" s="33"/>
      <c r="F28" s="33"/>
      <c r="G28" s="33"/>
      <c r="H28" s="33"/>
      <c r="I28" s="108"/>
      <c r="J28" s="119">
        <f>ROUND(J126,2)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95" customHeight="1">
      <c r="A29" s="33"/>
      <c r="B29" s="38"/>
      <c r="C29" s="33"/>
      <c r="D29" s="116"/>
      <c r="E29" s="116"/>
      <c r="F29" s="116"/>
      <c r="G29" s="116"/>
      <c r="H29" s="116"/>
      <c r="I29" s="117"/>
      <c r="J29" s="116"/>
      <c r="K29" s="116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14.45" customHeight="1">
      <c r="A30" s="33"/>
      <c r="B30" s="38"/>
      <c r="C30" s="33"/>
      <c r="D30" s="33"/>
      <c r="E30" s="33"/>
      <c r="F30" s="120" t="s">
        <v>38</v>
      </c>
      <c r="G30" s="33"/>
      <c r="H30" s="33"/>
      <c r="I30" s="121" t="s">
        <v>37</v>
      </c>
      <c r="J30" s="120" t="s">
        <v>39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14.45" customHeight="1">
      <c r="A31" s="33"/>
      <c r="B31" s="38"/>
      <c r="C31" s="33"/>
      <c r="D31" s="122" t="s">
        <v>40</v>
      </c>
      <c r="E31" s="107" t="s">
        <v>41</v>
      </c>
      <c r="F31" s="123">
        <f>ROUND((SUM(BE126:BE197)),2)</f>
        <v>0</v>
      </c>
      <c r="G31" s="33"/>
      <c r="H31" s="33"/>
      <c r="I31" s="124">
        <v>0.21</v>
      </c>
      <c r="J31" s="123">
        <f>ROUND(((SUM(BE126:BE197))*I31),2)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45" customHeight="1">
      <c r="A32" s="33"/>
      <c r="B32" s="38"/>
      <c r="C32" s="33"/>
      <c r="D32" s="33"/>
      <c r="E32" s="107" t="s">
        <v>42</v>
      </c>
      <c r="F32" s="123">
        <f>ROUND((SUM(BF126:BF197)),2)</f>
        <v>0</v>
      </c>
      <c r="G32" s="33"/>
      <c r="H32" s="33"/>
      <c r="I32" s="124">
        <v>0.15</v>
      </c>
      <c r="J32" s="123">
        <f>ROUND(((SUM(BF126:BF197))*I32),2)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45" customHeight="1" hidden="1">
      <c r="A33" s="33"/>
      <c r="B33" s="38"/>
      <c r="C33" s="33"/>
      <c r="D33" s="33"/>
      <c r="E33" s="107" t="s">
        <v>43</v>
      </c>
      <c r="F33" s="123">
        <f>ROUND((SUM(BG126:BG197)),2)</f>
        <v>0</v>
      </c>
      <c r="G33" s="33"/>
      <c r="H33" s="33"/>
      <c r="I33" s="124">
        <v>0.21</v>
      </c>
      <c r="J33" s="123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45" customHeight="1" hidden="1">
      <c r="A34" s="33"/>
      <c r="B34" s="38"/>
      <c r="C34" s="33"/>
      <c r="D34" s="33"/>
      <c r="E34" s="107" t="s">
        <v>44</v>
      </c>
      <c r="F34" s="123">
        <f>ROUND((SUM(BH126:BH197)),2)</f>
        <v>0</v>
      </c>
      <c r="G34" s="33"/>
      <c r="H34" s="33"/>
      <c r="I34" s="124">
        <v>0.15</v>
      </c>
      <c r="J34" s="123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45" customHeight="1" hidden="1">
      <c r="A35" s="33"/>
      <c r="B35" s="38"/>
      <c r="C35" s="33"/>
      <c r="D35" s="33"/>
      <c r="E35" s="107" t="s">
        <v>45</v>
      </c>
      <c r="F35" s="123">
        <f>ROUND((SUM(BI126:BI197)),2)</f>
        <v>0</v>
      </c>
      <c r="G35" s="33"/>
      <c r="H35" s="33"/>
      <c r="I35" s="124">
        <v>0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6.95" customHeight="1">
      <c r="A36" s="33"/>
      <c r="B36" s="38"/>
      <c r="C36" s="33"/>
      <c r="D36" s="33"/>
      <c r="E36" s="33"/>
      <c r="F36" s="33"/>
      <c r="G36" s="33"/>
      <c r="H36" s="33"/>
      <c r="I36" s="108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25.35" customHeight="1">
      <c r="A37" s="33"/>
      <c r="B37" s="38"/>
      <c r="C37" s="125"/>
      <c r="D37" s="126" t="s">
        <v>46</v>
      </c>
      <c r="E37" s="127"/>
      <c r="F37" s="127"/>
      <c r="G37" s="128" t="s">
        <v>47</v>
      </c>
      <c r="H37" s="129" t="s">
        <v>48</v>
      </c>
      <c r="I37" s="130"/>
      <c r="J37" s="131">
        <f>SUM(J28:J35)</f>
        <v>0</v>
      </c>
      <c r="K37" s="132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14.45" customHeight="1">
      <c r="A38" s="33"/>
      <c r="B38" s="38"/>
      <c r="C38" s="33"/>
      <c r="D38" s="33"/>
      <c r="E38" s="33"/>
      <c r="F38" s="33"/>
      <c r="G38" s="33"/>
      <c r="H38" s="33"/>
      <c r="I38" s="108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50"/>
      <c r="D50" s="133" t="s">
        <v>49</v>
      </c>
      <c r="E50" s="134"/>
      <c r="F50" s="134"/>
      <c r="G50" s="133" t="s">
        <v>50</v>
      </c>
      <c r="H50" s="134"/>
      <c r="I50" s="135"/>
      <c r="J50" s="134"/>
      <c r="K50" s="134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1" customFormat="1" ht="12.75">
      <c r="A61" s="33"/>
      <c r="B61" s="38"/>
      <c r="C61" s="33"/>
      <c r="D61" s="136" t="s">
        <v>51</v>
      </c>
      <c r="E61" s="137"/>
      <c r="F61" s="138" t="s">
        <v>52</v>
      </c>
      <c r="G61" s="136" t="s">
        <v>51</v>
      </c>
      <c r="H61" s="137"/>
      <c r="I61" s="139"/>
      <c r="J61" s="140" t="s">
        <v>52</v>
      </c>
      <c r="K61" s="137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1" customFormat="1" ht="12.75">
      <c r="A65" s="33"/>
      <c r="B65" s="38"/>
      <c r="C65" s="33"/>
      <c r="D65" s="133" t="s">
        <v>53</v>
      </c>
      <c r="E65" s="141"/>
      <c r="F65" s="141"/>
      <c r="G65" s="133" t="s">
        <v>54</v>
      </c>
      <c r="H65" s="141"/>
      <c r="I65" s="142"/>
      <c r="J65" s="141"/>
      <c r="K65" s="141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1" customFormat="1" ht="12.75">
      <c r="A76" s="33"/>
      <c r="B76" s="38"/>
      <c r="C76" s="33"/>
      <c r="D76" s="136" t="s">
        <v>51</v>
      </c>
      <c r="E76" s="137"/>
      <c r="F76" s="138" t="s">
        <v>52</v>
      </c>
      <c r="G76" s="136" t="s">
        <v>51</v>
      </c>
      <c r="H76" s="137"/>
      <c r="I76" s="139"/>
      <c r="J76" s="140" t="s">
        <v>52</v>
      </c>
      <c r="K76" s="137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4.45" customHeight="1">
      <c r="A77" s="33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1" customFormat="1" ht="6.95" customHeight="1">
      <c r="A81" s="33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" customFormat="1" ht="24.95" customHeight="1">
      <c r="A82" s="33"/>
      <c r="B82" s="34"/>
      <c r="C82" s="22" t="s">
        <v>84</v>
      </c>
      <c r="D82" s="35"/>
      <c r="E82" s="35"/>
      <c r="F82" s="35"/>
      <c r="G82" s="35"/>
      <c r="H82" s="35"/>
      <c r="I82" s="108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6.95" customHeight="1">
      <c r="A83" s="33"/>
      <c r="B83" s="34"/>
      <c r="C83" s="35"/>
      <c r="D83" s="35"/>
      <c r="E83" s="35"/>
      <c r="F83" s="35"/>
      <c r="G83" s="35"/>
      <c r="H83" s="35"/>
      <c r="I83" s="108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08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16.5" customHeight="1">
      <c r="A85" s="33"/>
      <c r="B85" s="34"/>
      <c r="C85" s="35"/>
      <c r="D85" s="35"/>
      <c r="E85" s="257" t="str">
        <f>E7</f>
        <v>Stavební úpravy krypty hrobky H108 Jerie</v>
      </c>
      <c r="F85" s="286"/>
      <c r="G85" s="286"/>
      <c r="H85" s="286"/>
      <c r="I85" s="108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6.95" customHeight="1">
      <c r="A86" s="33"/>
      <c r="B86" s="34"/>
      <c r="C86" s="35"/>
      <c r="D86" s="35"/>
      <c r="E86" s="35"/>
      <c r="F86" s="35"/>
      <c r="G86" s="35"/>
      <c r="H86" s="35"/>
      <c r="I86" s="108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110" t="s">
        <v>22</v>
      </c>
      <c r="J87" s="65" t="str">
        <f>IF(J10="","",J10)</f>
        <v>21. 10. 2019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" customFormat="1" ht="6.95" customHeight="1">
      <c r="A88" s="33"/>
      <c r="B88" s="34"/>
      <c r="C88" s="35"/>
      <c r="D88" s="35"/>
      <c r="E88" s="35"/>
      <c r="F88" s="35"/>
      <c r="G88" s="35"/>
      <c r="H88" s="35"/>
      <c r="I88" s="108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110" t="s">
        <v>30</v>
      </c>
      <c r="J89" s="31" t="str">
        <f>E19</f>
        <v>A 177 s.r.o.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" customFormat="1" ht="15.2" customHeight="1">
      <c r="A90" s="33"/>
      <c r="B90" s="34"/>
      <c r="C90" s="28" t="s">
        <v>28</v>
      </c>
      <c r="D90" s="35"/>
      <c r="E90" s="35"/>
      <c r="F90" s="26" t="str">
        <f>IF(E16="","",E16)</f>
        <v>Vyplň údaj</v>
      </c>
      <c r="G90" s="35"/>
      <c r="H90" s="35"/>
      <c r="I90" s="110" t="s">
        <v>33</v>
      </c>
      <c r="J90" s="31" t="str">
        <f>E22</f>
        <v>Ing. Roman Charvát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1" customFormat="1" ht="10.35" customHeight="1">
      <c r="A91" s="33"/>
      <c r="B91" s="34"/>
      <c r="C91" s="35"/>
      <c r="D91" s="35"/>
      <c r="E91" s="35"/>
      <c r="F91" s="35"/>
      <c r="G91" s="35"/>
      <c r="H91" s="35"/>
      <c r="I91" s="108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" customFormat="1" ht="29.25" customHeight="1">
      <c r="A92" s="33"/>
      <c r="B92" s="34"/>
      <c r="C92" s="149" t="s">
        <v>85</v>
      </c>
      <c r="D92" s="42"/>
      <c r="E92" s="42"/>
      <c r="F92" s="42"/>
      <c r="G92" s="42"/>
      <c r="H92" s="42"/>
      <c r="I92" s="150"/>
      <c r="J92" s="151" t="s">
        <v>86</v>
      </c>
      <c r="K92" s="42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1" customFormat="1" ht="10.35" customHeight="1">
      <c r="A93" s="33"/>
      <c r="B93" s="34"/>
      <c r="C93" s="35"/>
      <c r="D93" s="35"/>
      <c r="E93" s="35"/>
      <c r="F93" s="35"/>
      <c r="G93" s="35"/>
      <c r="H93" s="35"/>
      <c r="I93" s="108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1" customFormat="1" ht="22.9" customHeight="1">
      <c r="A94" s="33"/>
      <c r="B94" s="34"/>
      <c r="C94" s="152" t="s">
        <v>87</v>
      </c>
      <c r="D94" s="35"/>
      <c r="E94" s="35"/>
      <c r="F94" s="35"/>
      <c r="G94" s="35"/>
      <c r="H94" s="35"/>
      <c r="I94" s="108"/>
      <c r="J94" s="82">
        <f>J126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88</v>
      </c>
    </row>
    <row r="95" spans="2:12" s="8" customFormat="1" ht="24.95" customHeight="1">
      <c r="B95" s="153"/>
      <c r="C95" s="154"/>
      <c r="D95" s="155" t="s">
        <v>89</v>
      </c>
      <c r="E95" s="156"/>
      <c r="F95" s="156"/>
      <c r="G95" s="156"/>
      <c r="H95" s="156"/>
      <c r="I95" s="157"/>
      <c r="J95" s="158">
        <f>J127</f>
        <v>0</v>
      </c>
      <c r="K95" s="154"/>
      <c r="L95" s="159"/>
    </row>
    <row r="96" spans="2:12" s="9" customFormat="1" ht="19.9" customHeight="1">
      <c r="B96" s="160"/>
      <c r="C96" s="161"/>
      <c r="D96" s="162" t="s">
        <v>90</v>
      </c>
      <c r="E96" s="163"/>
      <c r="F96" s="163"/>
      <c r="G96" s="163"/>
      <c r="H96" s="163"/>
      <c r="I96" s="164"/>
      <c r="J96" s="165">
        <f>J128</f>
        <v>0</v>
      </c>
      <c r="K96" s="161"/>
      <c r="L96" s="166"/>
    </row>
    <row r="97" spans="2:12" s="9" customFormat="1" ht="19.9" customHeight="1">
      <c r="B97" s="160"/>
      <c r="C97" s="161"/>
      <c r="D97" s="162" t="s">
        <v>91</v>
      </c>
      <c r="E97" s="163"/>
      <c r="F97" s="163"/>
      <c r="G97" s="163"/>
      <c r="H97" s="163"/>
      <c r="I97" s="164"/>
      <c r="J97" s="165">
        <f>J131</f>
        <v>0</v>
      </c>
      <c r="K97" s="161"/>
      <c r="L97" s="166"/>
    </row>
    <row r="98" spans="2:12" s="9" customFormat="1" ht="19.9" customHeight="1">
      <c r="B98" s="160"/>
      <c r="C98" s="161"/>
      <c r="D98" s="162" t="s">
        <v>92</v>
      </c>
      <c r="E98" s="163"/>
      <c r="F98" s="163"/>
      <c r="G98" s="163"/>
      <c r="H98" s="163"/>
      <c r="I98" s="164"/>
      <c r="J98" s="165">
        <f>J134</f>
        <v>0</v>
      </c>
      <c r="K98" s="161"/>
      <c r="L98" s="166"/>
    </row>
    <row r="99" spans="2:12" s="9" customFormat="1" ht="19.9" customHeight="1">
      <c r="B99" s="160"/>
      <c r="C99" s="161"/>
      <c r="D99" s="162" t="s">
        <v>93</v>
      </c>
      <c r="E99" s="163"/>
      <c r="F99" s="163"/>
      <c r="G99" s="163"/>
      <c r="H99" s="163"/>
      <c r="I99" s="164"/>
      <c r="J99" s="165">
        <f>J149</f>
        <v>0</v>
      </c>
      <c r="K99" s="161"/>
      <c r="L99" s="166"/>
    </row>
    <row r="100" spans="2:12" s="8" customFormat="1" ht="24.95" customHeight="1">
      <c r="B100" s="153"/>
      <c r="C100" s="154"/>
      <c r="D100" s="155" t="s">
        <v>94</v>
      </c>
      <c r="E100" s="156"/>
      <c r="F100" s="156"/>
      <c r="G100" s="156"/>
      <c r="H100" s="156"/>
      <c r="I100" s="157"/>
      <c r="J100" s="158">
        <f>J168</f>
        <v>0</v>
      </c>
      <c r="K100" s="154"/>
      <c r="L100" s="159"/>
    </row>
    <row r="101" spans="2:12" s="9" customFormat="1" ht="19.9" customHeight="1">
      <c r="B101" s="160"/>
      <c r="C101" s="161"/>
      <c r="D101" s="162" t="s">
        <v>95</v>
      </c>
      <c r="E101" s="163"/>
      <c r="F101" s="163"/>
      <c r="G101" s="163"/>
      <c r="H101" s="163"/>
      <c r="I101" s="164"/>
      <c r="J101" s="165">
        <f>J169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96</v>
      </c>
      <c r="E102" s="163"/>
      <c r="F102" s="163"/>
      <c r="G102" s="163"/>
      <c r="H102" s="163"/>
      <c r="I102" s="164"/>
      <c r="J102" s="165">
        <f>J171</f>
        <v>0</v>
      </c>
      <c r="K102" s="161"/>
      <c r="L102" s="166"/>
    </row>
    <row r="103" spans="2:12" s="9" customFormat="1" ht="19.9" customHeight="1">
      <c r="B103" s="160"/>
      <c r="C103" s="161"/>
      <c r="D103" s="162" t="s">
        <v>97</v>
      </c>
      <c r="E103" s="163"/>
      <c r="F103" s="163"/>
      <c r="G103" s="163"/>
      <c r="H103" s="163"/>
      <c r="I103" s="164"/>
      <c r="J103" s="165">
        <f>J173</f>
        <v>0</v>
      </c>
      <c r="K103" s="161"/>
      <c r="L103" s="166"/>
    </row>
    <row r="104" spans="2:12" s="9" customFormat="1" ht="19.9" customHeight="1">
      <c r="B104" s="160"/>
      <c r="C104" s="161"/>
      <c r="D104" s="162" t="s">
        <v>98</v>
      </c>
      <c r="E104" s="163"/>
      <c r="F104" s="163"/>
      <c r="G104" s="163"/>
      <c r="H104" s="163"/>
      <c r="I104" s="164"/>
      <c r="J104" s="165">
        <f>J179</f>
        <v>0</v>
      </c>
      <c r="K104" s="161"/>
      <c r="L104" s="166"/>
    </row>
    <row r="105" spans="2:12" s="9" customFormat="1" ht="19.9" customHeight="1">
      <c r="B105" s="160"/>
      <c r="C105" s="161"/>
      <c r="D105" s="162" t="s">
        <v>99</v>
      </c>
      <c r="E105" s="163"/>
      <c r="F105" s="163"/>
      <c r="G105" s="163"/>
      <c r="H105" s="163"/>
      <c r="I105" s="164"/>
      <c r="J105" s="165">
        <f>J185</f>
        <v>0</v>
      </c>
      <c r="K105" s="161"/>
      <c r="L105" s="166"/>
    </row>
    <row r="106" spans="2:12" s="8" customFormat="1" ht="24.95" customHeight="1">
      <c r="B106" s="153"/>
      <c r="C106" s="154"/>
      <c r="D106" s="155" t="s">
        <v>100</v>
      </c>
      <c r="E106" s="156"/>
      <c r="F106" s="156"/>
      <c r="G106" s="156"/>
      <c r="H106" s="156"/>
      <c r="I106" s="157"/>
      <c r="J106" s="158">
        <f>J187</f>
        <v>0</v>
      </c>
      <c r="K106" s="154"/>
      <c r="L106" s="159"/>
    </row>
    <row r="107" spans="2:12" s="9" customFormat="1" ht="19.9" customHeight="1">
      <c r="B107" s="160"/>
      <c r="C107" s="161"/>
      <c r="D107" s="162" t="s">
        <v>101</v>
      </c>
      <c r="E107" s="163"/>
      <c r="F107" s="163"/>
      <c r="G107" s="163"/>
      <c r="H107" s="163"/>
      <c r="I107" s="164"/>
      <c r="J107" s="165">
        <f>J188</f>
        <v>0</v>
      </c>
      <c r="K107" s="161"/>
      <c r="L107" s="166"/>
    </row>
    <row r="108" spans="2:12" s="9" customFormat="1" ht="19.9" customHeight="1">
      <c r="B108" s="160"/>
      <c r="C108" s="161"/>
      <c r="D108" s="162" t="s">
        <v>102</v>
      </c>
      <c r="E108" s="163"/>
      <c r="F108" s="163"/>
      <c r="G108" s="163"/>
      <c r="H108" s="163"/>
      <c r="I108" s="164"/>
      <c r="J108" s="165">
        <f>J194</f>
        <v>0</v>
      </c>
      <c r="K108" s="161"/>
      <c r="L108" s="166"/>
    </row>
    <row r="109" spans="1:31" s="1" customFormat="1" ht="21.75" customHeight="1">
      <c r="A109" s="33"/>
      <c r="B109" s="34"/>
      <c r="C109" s="35"/>
      <c r="D109" s="35"/>
      <c r="E109" s="35"/>
      <c r="F109" s="35"/>
      <c r="G109" s="35"/>
      <c r="H109" s="35"/>
      <c r="I109" s="108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1" customFormat="1" ht="6.95" customHeight="1">
      <c r="A110" s="33"/>
      <c r="B110" s="53"/>
      <c r="C110" s="54"/>
      <c r="D110" s="54"/>
      <c r="E110" s="54"/>
      <c r="F110" s="54"/>
      <c r="G110" s="54"/>
      <c r="H110" s="54"/>
      <c r="I110" s="145"/>
      <c r="J110" s="54"/>
      <c r="K110" s="54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1" customFormat="1" ht="6.95" customHeight="1">
      <c r="A114" s="33"/>
      <c r="B114" s="55"/>
      <c r="C114" s="56"/>
      <c r="D114" s="56"/>
      <c r="E114" s="56"/>
      <c r="F114" s="56"/>
      <c r="G114" s="56"/>
      <c r="H114" s="56"/>
      <c r="I114" s="148"/>
      <c r="J114" s="56"/>
      <c r="K114" s="56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1" customFormat="1" ht="24.95" customHeight="1">
      <c r="A115" s="33"/>
      <c r="B115" s="34"/>
      <c r="C115" s="22" t="s">
        <v>103</v>
      </c>
      <c r="D115" s="35"/>
      <c r="E115" s="35"/>
      <c r="F115" s="35"/>
      <c r="G115" s="35"/>
      <c r="H115" s="35"/>
      <c r="I115" s="108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108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" customFormat="1" ht="12" customHeight="1">
      <c r="A117" s="33"/>
      <c r="B117" s="34"/>
      <c r="C117" s="28" t="s">
        <v>16</v>
      </c>
      <c r="D117" s="35"/>
      <c r="E117" s="35"/>
      <c r="F117" s="35"/>
      <c r="G117" s="35"/>
      <c r="H117" s="35"/>
      <c r="I117" s="108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6.5" customHeight="1">
      <c r="A118" s="33"/>
      <c r="B118" s="34"/>
      <c r="C118" s="35"/>
      <c r="D118" s="35"/>
      <c r="E118" s="257" t="str">
        <f>E7</f>
        <v>Stavební úpravy krypty hrobky H108 Jerie</v>
      </c>
      <c r="F118" s="286"/>
      <c r="G118" s="286"/>
      <c r="H118" s="286"/>
      <c r="I118" s="108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108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A120" s="33"/>
      <c r="B120" s="34"/>
      <c r="C120" s="28" t="s">
        <v>20</v>
      </c>
      <c r="D120" s="35"/>
      <c r="E120" s="35"/>
      <c r="F120" s="26" t="str">
        <f>F10</f>
        <v xml:space="preserve"> </v>
      </c>
      <c r="G120" s="35"/>
      <c r="H120" s="35"/>
      <c r="I120" s="110" t="s">
        <v>22</v>
      </c>
      <c r="J120" s="65" t="str">
        <f>IF(J10="","",J10)</f>
        <v>21. 10. 2019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08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" customFormat="1" ht="15.2" customHeight="1">
      <c r="A122" s="33"/>
      <c r="B122" s="34"/>
      <c r="C122" s="28" t="s">
        <v>24</v>
      </c>
      <c r="D122" s="35"/>
      <c r="E122" s="35"/>
      <c r="F122" s="26" t="str">
        <f>E13</f>
        <v xml:space="preserve"> </v>
      </c>
      <c r="G122" s="35"/>
      <c r="H122" s="35"/>
      <c r="I122" s="110" t="s">
        <v>30</v>
      </c>
      <c r="J122" s="31" t="str">
        <f>E19</f>
        <v>A 177 s.r.o.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5.2" customHeight="1">
      <c r="A123" s="33"/>
      <c r="B123" s="34"/>
      <c r="C123" s="28" t="s">
        <v>28</v>
      </c>
      <c r="D123" s="35"/>
      <c r="E123" s="35"/>
      <c r="F123" s="26" t="str">
        <f>IF(E16="","",E16)</f>
        <v>Vyplň údaj</v>
      </c>
      <c r="G123" s="35"/>
      <c r="H123" s="35"/>
      <c r="I123" s="110" t="s">
        <v>33</v>
      </c>
      <c r="J123" s="31" t="str">
        <f>E22</f>
        <v>Ing. Roman Charvát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" customFormat="1" ht="10.35" customHeight="1">
      <c r="A124" s="33"/>
      <c r="B124" s="34"/>
      <c r="C124" s="35"/>
      <c r="D124" s="35"/>
      <c r="E124" s="35"/>
      <c r="F124" s="35"/>
      <c r="G124" s="35"/>
      <c r="H124" s="35"/>
      <c r="I124" s="108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0" customFormat="1" ht="29.25" customHeight="1">
      <c r="A125" s="167"/>
      <c r="B125" s="168"/>
      <c r="C125" s="169" t="s">
        <v>104</v>
      </c>
      <c r="D125" s="170" t="s">
        <v>61</v>
      </c>
      <c r="E125" s="170" t="s">
        <v>57</v>
      </c>
      <c r="F125" s="170" t="s">
        <v>58</v>
      </c>
      <c r="G125" s="170" t="s">
        <v>105</v>
      </c>
      <c r="H125" s="170" t="s">
        <v>106</v>
      </c>
      <c r="I125" s="171" t="s">
        <v>107</v>
      </c>
      <c r="J125" s="170" t="s">
        <v>86</v>
      </c>
      <c r="K125" s="172" t="s">
        <v>108</v>
      </c>
      <c r="L125" s="173"/>
      <c r="M125" s="73" t="s">
        <v>1</v>
      </c>
      <c r="N125" s="74" t="s">
        <v>40</v>
      </c>
      <c r="O125" s="74" t="s">
        <v>109</v>
      </c>
      <c r="P125" s="74" t="s">
        <v>110</v>
      </c>
      <c r="Q125" s="74" t="s">
        <v>111</v>
      </c>
      <c r="R125" s="74" t="s">
        <v>112</v>
      </c>
      <c r="S125" s="74" t="s">
        <v>113</v>
      </c>
      <c r="T125" s="75" t="s">
        <v>114</v>
      </c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1:63" s="1" customFormat="1" ht="22.9" customHeight="1">
      <c r="A126" s="33"/>
      <c r="B126" s="34"/>
      <c r="C126" s="80" t="s">
        <v>115</v>
      </c>
      <c r="D126" s="35"/>
      <c r="E126" s="35"/>
      <c r="F126" s="35"/>
      <c r="G126" s="35"/>
      <c r="H126" s="35"/>
      <c r="I126" s="108"/>
      <c r="J126" s="174">
        <f>BK126</f>
        <v>0</v>
      </c>
      <c r="K126" s="35"/>
      <c r="L126" s="38"/>
      <c r="M126" s="76"/>
      <c r="N126" s="175"/>
      <c r="O126" s="77"/>
      <c r="P126" s="176">
        <f>P127+P168+P187</f>
        <v>0</v>
      </c>
      <c r="Q126" s="77"/>
      <c r="R126" s="176">
        <f>R127+R168+R187</f>
        <v>4.307449500000001</v>
      </c>
      <c r="S126" s="77"/>
      <c r="T126" s="177">
        <f>T127+T168+T187</f>
        <v>9.363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75</v>
      </c>
      <c r="AU126" s="16" t="s">
        <v>88</v>
      </c>
      <c r="BK126" s="178">
        <f>BK127+BK168+BK187</f>
        <v>0</v>
      </c>
    </row>
    <row r="127" spans="2:63" s="11" customFormat="1" ht="25.9" customHeight="1">
      <c r="B127" s="179"/>
      <c r="C127" s="180"/>
      <c r="D127" s="181" t="s">
        <v>75</v>
      </c>
      <c r="E127" s="182" t="s">
        <v>116</v>
      </c>
      <c r="F127" s="182" t="s">
        <v>117</v>
      </c>
      <c r="G127" s="180"/>
      <c r="H127" s="180"/>
      <c r="I127" s="183"/>
      <c r="J127" s="184">
        <f>BK127</f>
        <v>0</v>
      </c>
      <c r="K127" s="180"/>
      <c r="L127" s="185"/>
      <c r="M127" s="186"/>
      <c r="N127" s="187"/>
      <c r="O127" s="187"/>
      <c r="P127" s="188">
        <f>P128+P131+P134+P149</f>
        <v>0</v>
      </c>
      <c r="Q127" s="187"/>
      <c r="R127" s="188">
        <f>R128+R131+R134+R149</f>
        <v>4.2670035</v>
      </c>
      <c r="S127" s="187"/>
      <c r="T127" s="189">
        <f>T128+T131+T134+T149</f>
        <v>9.363</v>
      </c>
      <c r="AR127" s="190" t="s">
        <v>8</v>
      </c>
      <c r="AT127" s="191" t="s">
        <v>75</v>
      </c>
      <c r="AU127" s="191" t="s">
        <v>76</v>
      </c>
      <c r="AY127" s="190" t="s">
        <v>118</v>
      </c>
      <c r="BK127" s="192">
        <f>BK128+BK131+BK134+BK149</f>
        <v>0</v>
      </c>
    </row>
    <row r="128" spans="2:63" s="11" customFormat="1" ht="22.9" customHeight="1">
      <c r="B128" s="179"/>
      <c r="C128" s="180"/>
      <c r="D128" s="181" t="s">
        <v>75</v>
      </c>
      <c r="E128" s="193" t="s">
        <v>119</v>
      </c>
      <c r="F128" s="193" t="s">
        <v>120</v>
      </c>
      <c r="G128" s="180"/>
      <c r="H128" s="180"/>
      <c r="I128" s="183"/>
      <c r="J128" s="194">
        <f>BK128</f>
        <v>0</v>
      </c>
      <c r="K128" s="180"/>
      <c r="L128" s="185"/>
      <c r="M128" s="186"/>
      <c r="N128" s="187"/>
      <c r="O128" s="187"/>
      <c r="P128" s="188">
        <f>SUM(P129:P130)</f>
        <v>0</v>
      </c>
      <c r="Q128" s="187"/>
      <c r="R128" s="188">
        <f>SUM(R129:R130)</f>
        <v>0.0862995</v>
      </c>
      <c r="S128" s="187"/>
      <c r="T128" s="189">
        <f>SUM(T129:T130)</f>
        <v>0</v>
      </c>
      <c r="AR128" s="190" t="s">
        <v>8</v>
      </c>
      <c r="AT128" s="191" t="s">
        <v>75</v>
      </c>
      <c r="AU128" s="191" t="s">
        <v>8</v>
      </c>
      <c r="AY128" s="190" t="s">
        <v>118</v>
      </c>
      <c r="BK128" s="192">
        <f>SUM(BK129:BK130)</f>
        <v>0</v>
      </c>
    </row>
    <row r="129" spans="1:65" s="1" customFormat="1" ht="24" customHeight="1">
      <c r="A129" s="33"/>
      <c r="B129" s="34"/>
      <c r="C129" s="195" t="s">
        <v>8</v>
      </c>
      <c r="D129" s="195" t="s">
        <v>121</v>
      </c>
      <c r="E129" s="196" t="s">
        <v>122</v>
      </c>
      <c r="F129" s="197" t="s">
        <v>123</v>
      </c>
      <c r="G129" s="198" t="s">
        <v>124</v>
      </c>
      <c r="H129" s="199">
        <v>1.05</v>
      </c>
      <c r="I129" s="200"/>
      <c r="J129" s="199">
        <f>ROUND(I129*H129,0)</f>
        <v>0</v>
      </c>
      <c r="K129" s="197" t="s">
        <v>1</v>
      </c>
      <c r="L129" s="38"/>
      <c r="M129" s="201" t="s">
        <v>1</v>
      </c>
      <c r="N129" s="202" t="s">
        <v>41</v>
      </c>
      <c r="O129" s="70"/>
      <c r="P129" s="203">
        <f>O129*H129</f>
        <v>0</v>
      </c>
      <c r="Q129" s="203">
        <v>0.08219</v>
      </c>
      <c r="R129" s="203">
        <f>Q129*H129</f>
        <v>0.0862995</v>
      </c>
      <c r="S129" s="203">
        <v>0</v>
      </c>
      <c r="T129" s="204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5" t="s">
        <v>125</v>
      </c>
      <c r="AT129" s="205" t="s">
        <v>121</v>
      </c>
      <c r="AU129" s="205" t="s">
        <v>82</v>
      </c>
      <c r="AY129" s="16" t="s">
        <v>118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6" t="s">
        <v>8</v>
      </c>
      <c r="BK129" s="206">
        <f>ROUND(I129*H129,0)</f>
        <v>0</v>
      </c>
      <c r="BL129" s="16" t="s">
        <v>125</v>
      </c>
      <c r="BM129" s="205" t="s">
        <v>126</v>
      </c>
    </row>
    <row r="130" spans="2:51" s="12" customFormat="1" ht="12">
      <c r="B130" s="207"/>
      <c r="C130" s="208"/>
      <c r="D130" s="209" t="s">
        <v>127</v>
      </c>
      <c r="E130" s="210" t="s">
        <v>1</v>
      </c>
      <c r="F130" s="211" t="s">
        <v>128</v>
      </c>
      <c r="G130" s="208"/>
      <c r="H130" s="212">
        <v>1.05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127</v>
      </c>
      <c r="AU130" s="218" t="s">
        <v>82</v>
      </c>
      <c r="AV130" s="12" t="s">
        <v>82</v>
      </c>
      <c r="AW130" s="12" t="s">
        <v>32</v>
      </c>
      <c r="AX130" s="12" t="s">
        <v>8</v>
      </c>
      <c r="AY130" s="218" t="s">
        <v>118</v>
      </c>
    </row>
    <row r="131" spans="2:63" s="11" customFormat="1" ht="22.9" customHeight="1">
      <c r="B131" s="179"/>
      <c r="C131" s="180"/>
      <c r="D131" s="181" t="s">
        <v>75</v>
      </c>
      <c r="E131" s="193" t="s">
        <v>125</v>
      </c>
      <c r="F131" s="193" t="s">
        <v>129</v>
      </c>
      <c r="G131" s="180"/>
      <c r="H131" s="180"/>
      <c r="I131" s="183"/>
      <c r="J131" s="194">
        <f>BK131</f>
        <v>0</v>
      </c>
      <c r="K131" s="180"/>
      <c r="L131" s="185"/>
      <c r="M131" s="186"/>
      <c r="N131" s="187"/>
      <c r="O131" s="187"/>
      <c r="P131" s="188">
        <f>SUM(P132:P133)</f>
        <v>0</v>
      </c>
      <c r="Q131" s="187"/>
      <c r="R131" s="188">
        <f>SUM(R132:R133)</f>
        <v>0.610354</v>
      </c>
      <c r="S131" s="187"/>
      <c r="T131" s="189">
        <f>SUM(T132:T133)</f>
        <v>0</v>
      </c>
      <c r="AR131" s="190" t="s">
        <v>8</v>
      </c>
      <c r="AT131" s="191" t="s">
        <v>75</v>
      </c>
      <c r="AU131" s="191" t="s">
        <v>8</v>
      </c>
      <c r="AY131" s="190" t="s">
        <v>118</v>
      </c>
      <c r="BK131" s="192">
        <f>SUM(BK132:BK133)</f>
        <v>0</v>
      </c>
    </row>
    <row r="132" spans="1:65" s="1" customFormat="1" ht="24" customHeight="1">
      <c r="A132" s="33"/>
      <c r="B132" s="34"/>
      <c r="C132" s="195" t="s">
        <v>82</v>
      </c>
      <c r="D132" s="195" t="s">
        <v>121</v>
      </c>
      <c r="E132" s="196" t="s">
        <v>130</v>
      </c>
      <c r="F132" s="197" t="s">
        <v>131</v>
      </c>
      <c r="G132" s="198" t="s">
        <v>132</v>
      </c>
      <c r="H132" s="199">
        <v>15.8</v>
      </c>
      <c r="I132" s="200"/>
      <c r="J132" s="199">
        <f>ROUND(I132*H132,0)</f>
        <v>0</v>
      </c>
      <c r="K132" s="197" t="s">
        <v>133</v>
      </c>
      <c r="L132" s="38"/>
      <c r="M132" s="201" t="s">
        <v>1</v>
      </c>
      <c r="N132" s="202" t="s">
        <v>41</v>
      </c>
      <c r="O132" s="70"/>
      <c r="P132" s="203">
        <f>O132*H132</f>
        <v>0</v>
      </c>
      <c r="Q132" s="203">
        <v>0.03863</v>
      </c>
      <c r="R132" s="203">
        <f>Q132*H132</f>
        <v>0.610354</v>
      </c>
      <c r="S132" s="203">
        <v>0</v>
      </c>
      <c r="T132" s="204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5" t="s">
        <v>125</v>
      </c>
      <c r="AT132" s="205" t="s">
        <v>121</v>
      </c>
      <c r="AU132" s="205" t="s">
        <v>82</v>
      </c>
      <c r="AY132" s="16" t="s">
        <v>118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6" t="s">
        <v>8</v>
      </c>
      <c r="BK132" s="206">
        <f>ROUND(I132*H132,0)</f>
        <v>0</v>
      </c>
      <c r="BL132" s="16" t="s">
        <v>125</v>
      </c>
      <c r="BM132" s="205" t="s">
        <v>134</v>
      </c>
    </row>
    <row r="133" spans="2:51" s="12" customFormat="1" ht="12">
      <c r="B133" s="207"/>
      <c r="C133" s="208"/>
      <c r="D133" s="209" t="s">
        <v>127</v>
      </c>
      <c r="E133" s="210" t="s">
        <v>1</v>
      </c>
      <c r="F133" s="211" t="s">
        <v>135</v>
      </c>
      <c r="G133" s="208"/>
      <c r="H133" s="212">
        <v>15.8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127</v>
      </c>
      <c r="AU133" s="218" t="s">
        <v>82</v>
      </c>
      <c r="AV133" s="12" t="s">
        <v>82</v>
      </c>
      <c r="AW133" s="12" t="s">
        <v>32</v>
      </c>
      <c r="AX133" s="12" t="s">
        <v>8</v>
      </c>
      <c r="AY133" s="218" t="s">
        <v>118</v>
      </c>
    </row>
    <row r="134" spans="2:63" s="11" customFormat="1" ht="22.9" customHeight="1">
      <c r="B134" s="179"/>
      <c r="C134" s="180"/>
      <c r="D134" s="181" t="s">
        <v>75</v>
      </c>
      <c r="E134" s="193" t="s">
        <v>136</v>
      </c>
      <c r="F134" s="193" t="s">
        <v>137</v>
      </c>
      <c r="G134" s="180"/>
      <c r="H134" s="180"/>
      <c r="I134" s="183"/>
      <c r="J134" s="194">
        <f>BK134</f>
        <v>0</v>
      </c>
      <c r="K134" s="180"/>
      <c r="L134" s="185"/>
      <c r="M134" s="186"/>
      <c r="N134" s="187"/>
      <c r="O134" s="187"/>
      <c r="P134" s="188">
        <f>SUM(P135:P148)</f>
        <v>0</v>
      </c>
      <c r="Q134" s="187"/>
      <c r="R134" s="188">
        <f>SUM(R135:R148)</f>
        <v>3.5703500000000004</v>
      </c>
      <c r="S134" s="187"/>
      <c r="T134" s="189">
        <f>SUM(T135:T148)</f>
        <v>0</v>
      </c>
      <c r="AR134" s="190" t="s">
        <v>8</v>
      </c>
      <c r="AT134" s="191" t="s">
        <v>75</v>
      </c>
      <c r="AU134" s="191" t="s">
        <v>8</v>
      </c>
      <c r="AY134" s="190" t="s">
        <v>118</v>
      </c>
      <c r="BK134" s="192">
        <f>SUM(BK135:BK148)</f>
        <v>0</v>
      </c>
    </row>
    <row r="135" spans="1:65" s="1" customFormat="1" ht="24" customHeight="1">
      <c r="A135" s="33"/>
      <c r="B135" s="34"/>
      <c r="C135" s="195" t="s">
        <v>119</v>
      </c>
      <c r="D135" s="195" t="s">
        <v>121</v>
      </c>
      <c r="E135" s="196" t="s">
        <v>138</v>
      </c>
      <c r="F135" s="197" t="s">
        <v>139</v>
      </c>
      <c r="G135" s="198" t="s">
        <v>124</v>
      </c>
      <c r="H135" s="199">
        <v>70.7</v>
      </c>
      <c r="I135" s="200"/>
      <c r="J135" s="199">
        <f>ROUND(I135*H135,0)</f>
        <v>0</v>
      </c>
      <c r="K135" s="197" t="s">
        <v>133</v>
      </c>
      <c r="L135" s="38"/>
      <c r="M135" s="201" t="s">
        <v>1</v>
      </c>
      <c r="N135" s="202" t="s">
        <v>41</v>
      </c>
      <c r="O135" s="70"/>
      <c r="P135" s="203">
        <f>O135*H135</f>
        <v>0</v>
      </c>
      <c r="Q135" s="203">
        <v>0.0345</v>
      </c>
      <c r="R135" s="203">
        <f>Q135*H135</f>
        <v>2.43915</v>
      </c>
      <c r="S135" s="203">
        <v>0</v>
      </c>
      <c r="T135" s="204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5" t="s">
        <v>125</v>
      </c>
      <c r="AT135" s="205" t="s">
        <v>121</v>
      </c>
      <c r="AU135" s="205" t="s">
        <v>82</v>
      </c>
      <c r="AY135" s="16" t="s">
        <v>118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6" t="s">
        <v>8</v>
      </c>
      <c r="BK135" s="206">
        <f>ROUND(I135*H135,0)</f>
        <v>0</v>
      </c>
      <c r="BL135" s="16" t="s">
        <v>125</v>
      </c>
      <c r="BM135" s="205" t="s">
        <v>140</v>
      </c>
    </row>
    <row r="136" spans="2:51" s="12" customFormat="1" ht="12">
      <c r="B136" s="207"/>
      <c r="C136" s="208"/>
      <c r="D136" s="209" t="s">
        <v>127</v>
      </c>
      <c r="E136" s="210" t="s">
        <v>1</v>
      </c>
      <c r="F136" s="211" t="s">
        <v>141</v>
      </c>
      <c r="G136" s="208"/>
      <c r="H136" s="212">
        <v>27.5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127</v>
      </c>
      <c r="AU136" s="218" t="s">
        <v>82</v>
      </c>
      <c r="AV136" s="12" t="s">
        <v>82</v>
      </c>
      <c r="AW136" s="12" t="s">
        <v>32</v>
      </c>
      <c r="AX136" s="12" t="s">
        <v>76</v>
      </c>
      <c r="AY136" s="218" t="s">
        <v>118</v>
      </c>
    </row>
    <row r="137" spans="2:51" s="12" customFormat="1" ht="12">
      <c r="B137" s="207"/>
      <c r="C137" s="208"/>
      <c r="D137" s="209" t="s">
        <v>127</v>
      </c>
      <c r="E137" s="210" t="s">
        <v>1</v>
      </c>
      <c r="F137" s="211" t="s">
        <v>142</v>
      </c>
      <c r="G137" s="208"/>
      <c r="H137" s="212">
        <v>4.2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127</v>
      </c>
      <c r="AU137" s="218" t="s">
        <v>82</v>
      </c>
      <c r="AV137" s="12" t="s">
        <v>82</v>
      </c>
      <c r="AW137" s="12" t="s">
        <v>32</v>
      </c>
      <c r="AX137" s="12" t="s">
        <v>76</v>
      </c>
      <c r="AY137" s="218" t="s">
        <v>118</v>
      </c>
    </row>
    <row r="138" spans="2:51" s="12" customFormat="1" ht="12">
      <c r="B138" s="207"/>
      <c r="C138" s="208"/>
      <c r="D138" s="209" t="s">
        <v>127</v>
      </c>
      <c r="E138" s="210" t="s">
        <v>1</v>
      </c>
      <c r="F138" s="211" t="s">
        <v>143</v>
      </c>
      <c r="G138" s="208"/>
      <c r="H138" s="212">
        <v>15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127</v>
      </c>
      <c r="AU138" s="218" t="s">
        <v>82</v>
      </c>
      <c r="AV138" s="12" t="s">
        <v>82</v>
      </c>
      <c r="AW138" s="12" t="s">
        <v>32</v>
      </c>
      <c r="AX138" s="12" t="s">
        <v>76</v>
      </c>
      <c r="AY138" s="218" t="s">
        <v>118</v>
      </c>
    </row>
    <row r="139" spans="2:51" s="12" customFormat="1" ht="12">
      <c r="B139" s="207"/>
      <c r="C139" s="208"/>
      <c r="D139" s="209" t="s">
        <v>127</v>
      </c>
      <c r="E139" s="210" t="s">
        <v>1</v>
      </c>
      <c r="F139" s="211" t="s">
        <v>144</v>
      </c>
      <c r="G139" s="208"/>
      <c r="H139" s="212">
        <v>24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127</v>
      </c>
      <c r="AU139" s="218" t="s">
        <v>82</v>
      </c>
      <c r="AV139" s="12" t="s">
        <v>82</v>
      </c>
      <c r="AW139" s="12" t="s">
        <v>32</v>
      </c>
      <c r="AX139" s="12" t="s">
        <v>76</v>
      </c>
      <c r="AY139" s="218" t="s">
        <v>118</v>
      </c>
    </row>
    <row r="140" spans="2:51" s="13" customFormat="1" ht="12">
      <c r="B140" s="219"/>
      <c r="C140" s="220"/>
      <c r="D140" s="209" t="s">
        <v>127</v>
      </c>
      <c r="E140" s="221" t="s">
        <v>1</v>
      </c>
      <c r="F140" s="222" t="s">
        <v>145</v>
      </c>
      <c r="G140" s="220"/>
      <c r="H140" s="223">
        <v>70.7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127</v>
      </c>
      <c r="AU140" s="229" t="s">
        <v>82</v>
      </c>
      <c r="AV140" s="13" t="s">
        <v>125</v>
      </c>
      <c r="AW140" s="13" t="s">
        <v>32</v>
      </c>
      <c r="AX140" s="13" t="s">
        <v>8</v>
      </c>
      <c r="AY140" s="229" t="s">
        <v>118</v>
      </c>
    </row>
    <row r="141" spans="1:65" s="1" customFormat="1" ht="16.5" customHeight="1">
      <c r="A141" s="33"/>
      <c r="B141" s="34"/>
      <c r="C141" s="195" t="s">
        <v>125</v>
      </c>
      <c r="D141" s="195" t="s">
        <v>121</v>
      </c>
      <c r="E141" s="196" t="s">
        <v>146</v>
      </c>
      <c r="F141" s="197" t="s">
        <v>147</v>
      </c>
      <c r="G141" s="198" t="s">
        <v>124</v>
      </c>
      <c r="H141" s="199">
        <v>70.7</v>
      </c>
      <c r="I141" s="200"/>
      <c r="J141" s="199">
        <f>ROUND(I141*H141,0)</f>
        <v>0</v>
      </c>
      <c r="K141" s="197" t="s">
        <v>133</v>
      </c>
      <c r="L141" s="38"/>
      <c r="M141" s="201" t="s">
        <v>1</v>
      </c>
      <c r="N141" s="202" t="s">
        <v>41</v>
      </c>
      <c r="O141" s="70"/>
      <c r="P141" s="203">
        <f>O141*H141</f>
        <v>0</v>
      </c>
      <c r="Q141" s="203">
        <v>0.016</v>
      </c>
      <c r="R141" s="203">
        <f>Q141*H141</f>
        <v>1.1312</v>
      </c>
      <c r="S141" s="203">
        <v>0</v>
      </c>
      <c r="T141" s="20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5" t="s">
        <v>125</v>
      </c>
      <c r="AT141" s="205" t="s">
        <v>121</v>
      </c>
      <c r="AU141" s="205" t="s">
        <v>82</v>
      </c>
      <c r="AY141" s="16" t="s">
        <v>118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6" t="s">
        <v>8</v>
      </c>
      <c r="BK141" s="206">
        <f>ROUND(I141*H141,0)</f>
        <v>0</v>
      </c>
      <c r="BL141" s="16" t="s">
        <v>125</v>
      </c>
      <c r="BM141" s="205" t="s">
        <v>148</v>
      </c>
    </row>
    <row r="142" spans="2:51" s="12" customFormat="1" ht="12">
      <c r="B142" s="207"/>
      <c r="C142" s="208"/>
      <c r="D142" s="209" t="s">
        <v>127</v>
      </c>
      <c r="E142" s="210" t="s">
        <v>1</v>
      </c>
      <c r="F142" s="211" t="s">
        <v>141</v>
      </c>
      <c r="G142" s="208"/>
      <c r="H142" s="212">
        <v>27.5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127</v>
      </c>
      <c r="AU142" s="218" t="s">
        <v>82</v>
      </c>
      <c r="AV142" s="12" t="s">
        <v>82</v>
      </c>
      <c r="AW142" s="12" t="s">
        <v>32</v>
      </c>
      <c r="AX142" s="12" t="s">
        <v>76</v>
      </c>
      <c r="AY142" s="218" t="s">
        <v>118</v>
      </c>
    </row>
    <row r="143" spans="2:51" s="12" customFormat="1" ht="12">
      <c r="B143" s="207"/>
      <c r="C143" s="208"/>
      <c r="D143" s="209" t="s">
        <v>127</v>
      </c>
      <c r="E143" s="210" t="s">
        <v>1</v>
      </c>
      <c r="F143" s="211" t="s">
        <v>142</v>
      </c>
      <c r="G143" s="208"/>
      <c r="H143" s="212">
        <v>4.2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127</v>
      </c>
      <c r="AU143" s="218" t="s">
        <v>82</v>
      </c>
      <c r="AV143" s="12" t="s">
        <v>82</v>
      </c>
      <c r="AW143" s="12" t="s">
        <v>32</v>
      </c>
      <c r="AX143" s="12" t="s">
        <v>76</v>
      </c>
      <c r="AY143" s="218" t="s">
        <v>118</v>
      </c>
    </row>
    <row r="144" spans="2:51" s="12" customFormat="1" ht="12">
      <c r="B144" s="207"/>
      <c r="C144" s="208"/>
      <c r="D144" s="209" t="s">
        <v>127</v>
      </c>
      <c r="E144" s="210" t="s">
        <v>1</v>
      </c>
      <c r="F144" s="211" t="s">
        <v>143</v>
      </c>
      <c r="G144" s="208"/>
      <c r="H144" s="212">
        <v>15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127</v>
      </c>
      <c r="AU144" s="218" t="s">
        <v>82</v>
      </c>
      <c r="AV144" s="12" t="s">
        <v>82</v>
      </c>
      <c r="AW144" s="12" t="s">
        <v>32</v>
      </c>
      <c r="AX144" s="12" t="s">
        <v>76</v>
      </c>
      <c r="AY144" s="218" t="s">
        <v>118</v>
      </c>
    </row>
    <row r="145" spans="2:51" s="12" customFormat="1" ht="12">
      <c r="B145" s="207"/>
      <c r="C145" s="208"/>
      <c r="D145" s="209" t="s">
        <v>127</v>
      </c>
      <c r="E145" s="210" t="s">
        <v>1</v>
      </c>
      <c r="F145" s="211" t="s">
        <v>144</v>
      </c>
      <c r="G145" s="208"/>
      <c r="H145" s="212">
        <v>24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127</v>
      </c>
      <c r="AU145" s="218" t="s">
        <v>82</v>
      </c>
      <c r="AV145" s="12" t="s">
        <v>82</v>
      </c>
      <c r="AW145" s="12" t="s">
        <v>32</v>
      </c>
      <c r="AX145" s="12" t="s">
        <v>76</v>
      </c>
      <c r="AY145" s="218" t="s">
        <v>118</v>
      </c>
    </row>
    <row r="146" spans="2:51" s="13" customFormat="1" ht="12">
      <c r="B146" s="219"/>
      <c r="C146" s="220"/>
      <c r="D146" s="209" t="s">
        <v>127</v>
      </c>
      <c r="E146" s="221" t="s">
        <v>1</v>
      </c>
      <c r="F146" s="222" t="s">
        <v>145</v>
      </c>
      <c r="G146" s="220"/>
      <c r="H146" s="223">
        <v>70.7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127</v>
      </c>
      <c r="AU146" s="229" t="s">
        <v>82</v>
      </c>
      <c r="AV146" s="13" t="s">
        <v>125</v>
      </c>
      <c r="AW146" s="13" t="s">
        <v>32</v>
      </c>
      <c r="AX146" s="13" t="s">
        <v>8</v>
      </c>
      <c r="AY146" s="229" t="s">
        <v>118</v>
      </c>
    </row>
    <row r="147" spans="1:65" s="1" customFormat="1" ht="24" customHeight="1">
      <c r="A147" s="33"/>
      <c r="B147" s="34"/>
      <c r="C147" s="195" t="s">
        <v>149</v>
      </c>
      <c r="D147" s="195" t="s">
        <v>121</v>
      </c>
      <c r="E147" s="196" t="s">
        <v>150</v>
      </c>
      <c r="F147" s="197" t="s">
        <v>151</v>
      </c>
      <c r="G147" s="198" t="s">
        <v>124</v>
      </c>
      <c r="H147" s="199">
        <v>25</v>
      </c>
      <c r="I147" s="200"/>
      <c r="J147" s="199">
        <f>ROUND(I147*H147,0)</f>
        <v>0</v>
      </c>
      <c r="K147" s="197" t="s">
        <v>1</v>
      </c>
      <c r="L147" s="38"/>
      <c r="M147" s="201" t="s">
        <v>1</v>
      </c>
      <c r="N147" s="202" t="s">
        <v>41</v>
      </c>
      <c r="O147" s="70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5" t="s">
        <v>125</v>
      </c>
      <c r="AT147" s="205" t="s">
        <v>121</v>
      </c>
      <c r="AU147" s="205" t="s">
        <v>82</v>
      </c>
      <c r="AY147" s="16" t="s">
        <v>118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6" t="s">
        <v>8</v>
      </c>
      <c r="BK147" s="206">
        <f>ROUND(I147*H147,0)</f>
        <v>0</v>
      </c>
      <c r="BL147" s="16" t="s">
        <v>125</v>
      </c>
      <c r="BM147" s="205" t="s">
        <v>152</v>
      </c>
    </row>
    <row r="148" spans="2:51" s="12" customFormat="1" ht="12">
      <c r="B148" s="207"/>
      <c r="C148" s="208"/>
      <c r="D148" s="209" t="s">
        <v>127</v>
      </c>
      <c r="E148" s="210" t="s">
        <v>1</v>
      </c>
      <c r="F148" s="211" t="s">
        <v>153</v>
      </c>
      <c r="G148" s="208"/>
      <c r="H148" s="212">
        <v>25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127</v>
      </c>
      <c r="AU148" s="218" t="s">
        <v>82</v>
      </c>
      <c r="AV148" s="12" t="s">
        <v>82</v>
      </c>
      <c r="AW148" s="12" t="s">
        <v>32</v>
      </c>
      <c r="AX148" s="12" t="s">
        <v>8</v>
      </c>
      <c r="AY148" s="218" t="s">
        <v>118</v>
      </c>
    </row>
    <row r="149" spans="2:63" s="11" customFormat="1" ht="22.9" customHeight="1">
      <c r="B149" s="179"/>
      <c r="C149" s="180"/>
      <c r="D149" s="181" t="s">
        <v>75</v>
      </c>
      <c r="E149" s="193" t="s">
        <v>154</v>
      </c>
      <c r="F149" s="193" t="s">
        <v>155</v>
      </c>
      <c r="G149" s="180"/>
      <c r="H149" s="180"/>
      <c r="I149" s="183"/>
      <c r="J149" s="194">
        <f>BK149</f>
        <v>0</v>
      </c>
      <c r="K149" s="180"/>
      <c r="L149" s="185"/>
      <c r="M149" s="186"/>
      <c r="N149" s="187"/>
      <c r="O149" s="187"/>
      <c r="P149" s="188">
        <f>SUM(P150:P167)</f>
        <v>0</v>
      </c>
      <c r="Q149" s="187"/>
      <c r="R149" s="188">
        <f>SUM(R150:R167)</f>
        <v>0</v>
      </c>
      <c r="S149" s="187"/>
      <c r="T149" s="189">
        <f>SUM(T150:T167)</f>
        <v>9.363</v>
      </c>
      <c r="AR149" s="190" t="s">
        <v>8</v>
      </c>
      <c r="AT149" s="191" t="s">
        <v>75</v>
      </c>
      <c r="AU149" s="191" t="s">
        <v>8</v>
      </c>
      <c r="AY149" s="190" t="s">
        <v>118</v>
      </c>
      <c r="BK149" s="192">
        <f>SUM(BK150:BK167)</f>
        <v>0</v>
      </c>
    </row>
    <row r="150" spans="1:65" s="1" customFormat="1" ht="24" customHeight="1">
      <c r="A150" s="33"/>
      <c r="B150" s="34"/>
      <c r="C150" s="195" t="s">
        <v>136</v>
      </c>
      <c r="D150" s="195" t="s">
        <v>121</v>
      </c>
      <c r="E150" s="196" t="s">
        <v>156</v>
      </c>
      <c r="F150" s="197" t="s">
        <v>157</v>
      </c>
      <c r="G150" s="198" t="s">
        <v>132</v>
      </c>
      <c r="H150" s="199">
        <v>15.8</v>
      </c>
      <c r="I150" s="200"/>
      <c r="J150" s="199">
        <f>ROUND(I150*H150,0)</f>
        <v>0</v>
      </c>
      <c r="K150" s="197" t="s">
        <v>133</v>
      </c>
      <c r="L150" s="38"/>
      <c r="M150" s="201" t="s">
        <v>1</v>
      </c>
      <c r="N150" s="202" t="s">
        <v>41</v>
      </c>
      <c r="O150" s="70"/>
      <c r="P150" s="203">
        <f>O150*H150</f>
        <v>0</v>
      </c>
      <c r="Q150" s="203">
        <v>0</v>
      </c>
      <c r="R150" s="203">
        <f>Q150*H150</f>
        <v>0</v>
      </c>
      <c r="S150" s="203">
        <v>0.37</v>
      </c>
      <c r="T150" s="204">
        <f>S150*H150</f>
        <v>5.846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5" t="s">
        <v>125</v>
      </c>
      <c r="AT150" s="205" t="s">
        <v>121</v>
      </c>
      <c r="AU150" s="205" t="s">
        <v>82</v>
      </c>
      <c r="AY150" s="16" t="s">
        <v>118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6" t="s">
        <v>8</v>
      </c>
      <c r="BK150" s="206">
        <f>ROUND(I150*H150,0)</f>
        <v>0</v>
      </c>
      <c r="BL150" s="16" t="s">
        <v>125</v>
      </c>
      <c r="BM150" s="205" t="s">
        <v>158</v>
      </c>
    </row>
    <row r="151" spans="2:51" s="12" customFormat="1" ht="12">
      <c r="B151" s="207"/>
      <c r="C151" s="208"/>
      <c r="D151" s="209" t="s">
        <v>127</v>
      </c>
      <c r="E151" s="210" t="s">
        <v>1</v>
      </c>
      <c r="F151" s="211" t="s">
        <v>135</v>
      </c>
      <c r="G151" s="208"/>
      <c r="H151" s="212">
        <v>15.8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127</v>
      </c>
      <c r="AU151" s="218" t="s">
        <v>82</v>
      </c>
      <c r="AV151" s="12" t="s">
        <v>82</v>
      </c>
      <c r="AW151" s="12" t="s">
        <v>32</v>
      </c>
      <c r="AX151" s="12" t="s">
        <v>8</v>
      </c>
      <c r="AY151" s="218" t="s">
        <v>118</v>
      </c>
    </row>
    <row r="152" spans="1:65" s="1" customFormat="1" ht="24" customHeight="1">
      <c r="A152" s="33"/>
      <c r="B152" s="34"/>
      <c r="C152" s="195" t="s">
        <v>159</v>
      </c>
      <c r="D152" s="195" t="s">
        <v>121</v>
      </c>
      <c r="E152" s="196" t="s">
        <v>160</v>
      </c>
      <c r="F152" s="197" t="s">
        <v>161</v>
      </c>
      <c r="G152" s="198" t="s">
        <v>162</v>
      </c>
      <c r="H152" s="199">
        <v>1</v>
      </c>
      <c r="I152" s="200"/>
      <c r="J152" s="199">
        <f>ROUND(I152*H152,0)</f>
        <v>0</v>
      </c>
      <c r="K152" s="197" t="s">
        <v>133</v>
      </c>
      <c r="L152" s="38"/>
      <c r="M152" s="201" t="s">
        <v>1</v>
      </c>
      <c r="N152" s="202" t="s">
        <v>41</v>
      </c>
      <c r="O152" s="70"/>
      <c r="P152" s="203">
        <f>O152*H152</f>
        <v>0</v>
      </c>
      <c r="Q152" s="203">
        <v>0</v>
      </c>
      <c r="R152" s="203">
        <f>Q152*H152</f>
        <v>0</v>
      </c>
      <c r="S152" s="203">
        <v>0.138</v>
      </c>
      <c r="T152" s="204">
        <f>S152*H152</f>
        <v>0.138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5" t="s">
        <v>125</v>
      </c>
      <c r="AT152" s="205" t="s">
        <v>121</v>
      </c>
      <c r="AU152" s="205" t="s">
        <v>82</v>
      </c>
      <c r="AY152" s="16" t="s">
        <v>118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6" t="s">
        <v>8</v>
      </c>
      <c r="BK152" s="206">
        <f>ROUND(I152*H152,0)</f>
        <v>0</v>
      </c>
      <c r="BL152" s="16" t="s">
        <v>125</v>
      </c>
      <c r="BM152" s="205" t="s">
        <v>163</v>
      </c>
    </row>
    <row r="153" spans="2:51" s="12" customFormat="1" ht="12">
      <c r="B153" s="207"/>
      <c r="C153" s="208"/>
      <c r="D153" s="209" t="s">
        <v>127</v>
      </c>
      <c r="E153" s="210" t="s">
        <v>1</v>
      </c>
      <c r="F153" s="211" t="s">
        <v>164</v>
      </c>
      <c r="G153" s="208"/>
      <c r="H153" s="212">
        <v>1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127</v>
      </c>
      <c r="AU153" s="218" t="s">
        <v>82</v>
      </c>
      <c r="AV153" s="12" t="s">
        <v>82</v>
      </c>
      <c r="AW153" s="12" t="s">
        <v>32</v>
      </c>
      <c r="AX153" s="12" t="s">
        <v>8</v>
      </c>
      <c r="AY153" s="218" t="s">
        <v>118</v>
      </c>
    </row>
    <row r="154" spans="1:65" s="1" customFormat="1" ht="24" customHeight="1">
      <c r="A154" s="33"/>
      <c r="B154" s="34"/>
      <c r="C154" s="195" t="s">
        <v>165</v>
      </c>
      <c r="D154" s="195" t="s">
        <v>121</v>
      </c>
      <c r="E154" s="196" t="s">
        <v>166</v>
      </c>
      <c r="F154" s="197" t="s">
        <v>167</v>
      </c>
      <c r="G154" s="198" t="s">
        <v>124</v>
      </c>
      <c r="H154" s="199">
        <v>31.7</v>
      </c>
      <c r="I154" s="200"/>
      <c r="J154" s="199">
        <f>ROUND(I154*H154,0)</f>
        <v>0</v>
      </c>
      <c r="K154" s="197" t="s">
        <v>133</v>
      </c>
      <c r="L154" s="38"/>
      <c r="M154" s="201" t="s">
        <v>1</v>
      </c>
      <c r="N154" s="202" t="s">
        <v>41</v>
      </c>
      <c r="O154" s="70"/>
      <c r="P154" s="203">
        <f>O154*H154</f>
        <v>0</v>
      </c>
      <c r="Q154" s="203">
        <v>0</v>
      </c>
      <c r="R154" s="203">
        <f>Q154*H154</f>
        <v>0</v>
      </c>
      <c r="S154" s="203">
        <v>0.05</v>
      </c>
      <c r="T154" s="204">
        <f>S154*H154</f>
        <v>1.585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5" t="s">
        <v>125</v>
      </c>
      <c r="AT154" s="205" t="s">
        <v>121</v>
      </c>
      <c r="AU154" s="205" t="s">
        <v>82</v>
      </c>
      <c r="AY154" s="16" t="s">
        <v>118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6" t="s">
        <v>8</v>
      </c>
      <c r="BK154" s="206">
        <f>ROUND(I154*H154,0)</f>
        <v>0</v>
      </c>
      <c r="BL154" s="16" t="s">
        <v>125</v>
      </c>
      <c r="BM154" s="205" t="s">
        <v>168</v>
      </c>
    </row>
    <row r="155" spans="2:51" s="12" customFormat="1" ht="12">
      <c r="B155" s="207"/>
      <c r="C155" s="208"/>
      <c r="D155" s="209" t="s">
        <v>127</v>
      </c>
      <c r="E155" s="210" t="s">
        <v>1</v>
      </c>
      <c r="F155" s="211" t="s">
        <v>141</v>
      </c>
      <c r="G155" s="208"/>
      <c r="H155" s="212">
        <v>27.5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127</v>
      </c>
      <c r="AU155" s="218" t="s">
        <v>82</v>
      </c>
      <c r="AV155" s="12" t="s">
        <v>82</v>
      </c>
      <c r="AW155" s="12" t="s">
        <v>32</v>
      </c>
      <c r="AX155" s="12" t="s">
        <v>76</v>
      </c>
      <c r="AY155" s="218" t="s">
        <v>118</v>
      </c>
    </row>
    <row r="156" spans="2:51" s="12" customFormat="1" ht="12">
      <c r="B156" s="207"/>
      <c r="C156" s="208"/>
      <c r="D156" s="209" t="s">
        <v>127</v>
      </c>
      <c r="E156" s="210" t="s">
        <v>1</v>
      </c>
      <c r="F156" s="211" t="s">
        <v>169</v>
      </c>
      <c r="G156" s="208"/>
      <c r="H156" s="212">
        <v>4.2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127</v>
      </c>
      <c r="AU156" s="218" t="s">
        <v>82</v>
      </c>
      <c r="AV156" s="12" t="s">
        <v>82</v>
      </c>
      <c r="AW156" s="12" t="s">
        <v>32</v>
      </c>
      <c r="AX156" s="12" t="s">
        <v>76</v>
      </c>
      <c r="AY156" s="218" t="s">
        <v>118</v>
      </c>
    </row>
    <row r="157" spans="2:51" s="13" customFormat="1" ht="12">
      <c r="B157" s="219"/>
      <c r="C157" s="220"/>
      <c r="D157" s="209" t="s">
        <v>127</v>
      </c>
      <c r="E157" s="221" t="s">
        <v>1</v>
      </c>
      <c r="F157" s="222" t="s">
        <v>145</v>
      </c>
      <c r="G157" s="220"/>
      <c r="H157" s="223">
        <v>31.7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127</v>
      </c>
      <c r="AU157" s="229" t="s">
        <v>82</v>
      </c>
      <c r="AV157" s="13" t="s">
        <v>125</v>
      </c>
      <c r="AW157" s="13" t="s">
        <v>32</v>
      </c>
      <c r="AX157" s="13" t="s">
        <v>8</v>
      </c>
      <c r="AY157" s="229" t="s">
        <v>118</v>
      </c>
    </row>
    <row r="158" spans="1:65" s="1" customFormat="1" ht="24" customHeight="1">
      <c r="A158" s="33"/>
      <c r="B158" s="34"/>
      <c r="C158" s="195" t="s">
        <v>154</v>
      </c>
      <c r="D158" s="195" t="s">
        <v>121</v>
      </c>
      <c r="E158" s="196" t="s">
        <v>170</v>
      </c>
      <c r="F158" s="197" t="s">
        <v>171</v>
      </c>
      <c r="G158" s="198" t="s">
        <v>124</v>
      </c>
      <c r="H158" s="199">
        <v>39</v>
      </c>
      <c r="I158" s="200"/>
      <c r="J158" s="199">
        <f>ROUND(I158*H158,0)</f>
        <v>0</v>
      </c>
      <c r="K158" s="197" t="s">
        <v>133</v>
      </c>
      <c r="L158" s="38"/>
      <c r="M158" s="201" t="s">
        <v>1</v>
      </c>
      <c r="N158" s="202" t="s">
        <v>41</v>
      </c>
      <c r="O158" s="70"/>
      <c r="P158" s="203">
        <f>O158*H158</f>
        <v>0</v>
      </c>
      <c r="Q158" s="203">
        <v>0</v>
      </c>
      <c r="R158" s="203">
        <f>Q158*H158</f>
        <v>0</v>
      </c>
      <c r="S158" s="203">
        <v>0.046</v>
      </c>
      <c r="T158" s="204">
        <f>S158*H158</f>
        <v>1.794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5" t="s">
        <v>125</v>
      </c>
      <c r="AT158" s="205" t="s">
        <v>121</v>
      </c>
      <c r="AU158" s="205" t="s">
        <v>82</v>
      </c>
      <c r="AY158" s="16" t="s">
        <v>118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6" t="s">
        <v>8</v>
      </c>
      <c r="BK158" s="206">
        <f>ROUND(I158*H158,0)</f>
        <v>0</v>
      </c>
      <c r="BL158" s="16" t="s">
        <v>125</v>
      </c>
      <c r="BM158" s="205" t="s">
        <v>172</v>
      </c>
    </row>
    <row r="159" spans="2:51" s="12" customFormat="1" ht="12">
      <c r="B159" s="207"/>
      <c r="C159" s="208"/>
      <c r="D159" s="209" t="s">
        <v>127</v>
      </c>
      <c r="E159" s="210" t="s">
        <v>1</v>
      </c>
      <c r="F159" s="211" t="s">
        <v>173</v>
      </c>
      <c r="G159" s="208"/>
      <c r="H159" s="212">
        <v>15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127</v>
      </c>
      <c r="AU159" s="218" t="s">
        <v>82</v>
      </c>
      <c r="AV159" s="12" t="s">
        <v>82</v>
      </c>
      <c r="AW159" s="12" t="s">
        <v>32</v>
      </c>
      <c r="AX159" s="12" t="s">
        <v>76</v>
      </c>
      <c r="AY159" s="218" t="s">
        <v>118</v>
      </c>
    </row>
    <row r="160" spans="2:51" s="12" customFormat="1" ht="12">
      <c r="B160" s="207"/>
      <c r="C160" s="208"/>
      <c r="D160" s="209" t="s">
        <v>127</v>
      </c>
      <c r="E160" s="210" t="s">
        <v>1</v>
      </c>
      <c r="F160" s="211" t="s">
        <v>144</v>
      </c>
      <c r="G160" s="208"/>
      <c r="H160" s="212">
        <v>24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127</v>
      </c>
      <c r="AU160" s="218" t="s">
        <v>82</v>
      </c>
      <c r="AV160" s="12" t="s">
        <v>82</v>
      </c>
      <c r="AW160" s="12" t="s">
        <v>32</v>
      </c>
      <c r="AX160" s="12" t="s">
        <v>76</v>
      </c>
      <c r="AY160" s="218" t="s">
        <v>118</v>
      </c>
    </row>
    <row r="161" spans="2:51" s="13" customFormat="1" ht="12">
      <c r="B161" s="219"/>
      <c r="C161" s="220"/>
      <c r="D161" s="209" t="s">
        <v>127</v>
      </c>
      <c r="E161" s="221" t="s">
        <v>1</v>
      </c>
      <c r="F161" s="222" t="s">
        <v>145</v>
      </c>
      <c r="G161" s="220"/>
      <c r="H161" s="223">
        <v>39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127</v>
      </c>
      <c r="AU161" s="229" t="s">
        <v>82</v>
      </c>
      <c r="AV161" s="13" t="s">
        <v>125</v>
      </c>
      <c r="AW161" s="13" t="s">
        <v>32</v>
      </c>
      <c r="AX161" s="13" t="s">
        <v>8</v>
      </c>
      <c r="AY161" s="229" t="s">
        <v>118</v>
      </c>
    </row>
    <row r="162" spans="1:65" s="1" customFormat="1" ht="24" customHeight="1">
      <c r="A162" s="33"/>
      <c r="B162" s="34"/>
      <c r="C162" s="195" t="s">
        <v>174</v>
      </c>
      <c r="D162" s="195" t="s">
        <v>121</v>
      </c>
      <c r="E162" s="196" t="s">
        <v>175</v>
      </c>
      <c r="F162" s="197" t="s">
        <v>176</v>
      </c>
      <c r="G162" s="198" t="s">
        <v>124</v>
      </c>
      <c r="H162" s="199">
        <v>62</v>
      </c>
      <c r="I162" s="200"/>
      <c r="J162" s="199">
        <f>ROUND(I162*H162,0)</f>
        <v>0</v>
      </c>
      <c r="K162" s="197" t="s">
        <v>1</v>
      </c>
      <c r="L162" s="38"/>
      <c r="M162" s="201" t="s">
        <v>1</v>
      </c>
      <c r="N162" s="202" t="s">
        <v>41</v>
      </c>
      <c r="O162" s="70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5" t="s">
        <v>125</v>
      </c>
      <c r="AT162" s="205" t="s">
        <v>121</v>
      </c>
      <c r="AU162" s="205" t="s">
        <v>82</v>
      </c>
      <c r="AY162" s="16" t="s">
        <v>118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6" t="s">
        <v>8</v>
      </c>
      <c r="BK162" s="206">
        <f>ROUND(I162*H162,0)</f>
        <v>0</v>
      </c>
      <c r="BL162" s="16" t="s">
        <v>125</v>
      </c>
      <c r="BM162" s="205" t="s">
        <v>177</v>
      </c>
    </row>
    <row r="163" spans="2:51" s="12" customFormat="1" ht="12">
      <c r="B163" s="207"/>
      <c r="C163" s="208"/>
      <c r="D163" s="209" t="s">
        <v>127</v>
      </c>
      <c r="E163" s="210" t="s">
        <v>1</v>
      </c>
      <c r="F163" s="211" t="s">
        <v>178</v>
      </c>
      <c r="G163" s="208"/>
      <c r="H163" s="212">
        <v>62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127</v>
      </c>
      <c r="AU163" s="218" t="s">
        <v>82</v>
      </c>
      <c r="AV163" s="12" t="s">
        <v>82</v>
      </c>
      <c r="AW163" s="12" t="s">
        <v>32</v>
      </c>
      <c r="AX163" s="12" t="s">
        <v>8</v>
      </c>
      <c r="AY163" s="218" t="s">
        <v>118</v>
      </c>
    </row>
    <row r="164" spans="1:65" s="1" customFormat="1" ht="24" customHeight="1">
      <c r="A164" s="33"/>
      <c r="B164" s="34"/>
      <c r="C164" s="195" t="s">
        <v>179</v>
      </c>
      <c r="D164" s="195" t="s">
        <v>121</v>
      </c>
      <c r="E164" s="196" t="s">
        <v>180</v>
      </c>
      <c r="F164" s="197" t="s">
        <v>181</v>
      </c>
      <c r="G164" s="198" t="s">
        <v>132</v>
      </c>
      <c r="H164" s="199">
        <v>17.5</v>
      </c>
      <c r="I164" s="200"/>
      <c r="J164" s="199">
        <f>ROUND(I164*H164,0)</f>
        <v>0</v>
      </c>
      <c r="K164" s="197" t="s">
        <v>1</v>
      </c>
      <c r="L164" s="38"/>
      <c r="M164" s="201" t="s">
        <v>1</v>
      </c>
      <c r="N164" s="202" t="s">
        <v>41</v>
      </c>
      <c r="O164" s="70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5" t="s">
        <v>125</v>
      </c>
      <c r="AT164" s="205" t="s">
        <v>121</v>
      </c>
      <c r="AU164" s="205" t="s">
        <v>82</v>
      </c>
      <c r="AY164" s="16" t="s">
        <v>118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6" t="s">
        <v>8</v>
      </c>
      <c r="BK164" s="206">
        <f>ROUND(I164*H164,0)</f>
        <v>0</v>
      </c>
      <c r="BL164" s="16" t="s">
        <v>125</v>
      </c>
      <c r="BM164" s="205" t="s">
        <v>182</v>
      </c>
    </row>
    <row r="165" spans="2:51" s="12" customFormat="1" ht="12">
      <c r="B165" s="207"/>
      <c r="C165" s="208"/>
      <c r="D165" s="209" t="s">
        <v>127</v>
      </c>
      <c r="E165" s="210" t="s">
        <v>1</v>
      </c>
      <c r="F165" s="211" t="s">
        <v>183</v>
      </c>
      <c r="G165" s="208"/>
      <c r="H165" s="212">
        <v>17.5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127</v>
      </c>
      <c r="AU165" s="218" t="s">
        <v>82</v>
      </c>
      <c r="AV165" s="12" t="s">
        <v>82</v>
      </c>
      <c r="AW165" s="12" t="s">
        <v>32</v>
      </c>
      <c r="AX165" s="12" t="s">
        <v>8</v>
      </c>
      <c r="AY165" s="218" t="s">
        <v>118</v>
      </c>
    </row>
    <row r="166" spans="1:65" s="1" customFormat="1" ht="24" customHeight="1">
      <c r="A166" s="33"/>
      <c r="B166" s="34"/>
      <c r="C166" s="195" t="s">
        <v>184</v>
      </c>
      <c r="D166" s="195" t="s">
        <v>121</v>
      </c>
      <c r="E166" s="196" t="s">
        <v>185</v>
      </c>
      <c r="F166" s="197" t="s">
        <v>186</v>
      </c>
      <c r="G166" s="198" t="s">
        <v>162</v>
      </c>
      <c r="H166" s="199">
        <v>1</v>
      </c>
      <c r="I166" s="200"/>
      <c r="J166" s="199">
        <f>ROUND(I166*H166,0)</f>
        <v>0</v>
      </c>
      <c r="K166" s="197" t="s">
        <v>1</v>
      </c>
      <c r="L166" s="38"/>
      <c r="M166" s="201" t="s">
        <v>1</v>
      </c>
      <c r="N166" s="202" t="s">
        <v>41</v>
      </c>
      <c r="O166" s="70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5" t="s">
        <v>125</v>
      </c>
      <c r="AT166" s="205" t="s">
        <v>121</v>
      </c>
      <c r="AU166" s="205" t="s">
        <v>82</v>
      </c>
      <c r="AY166" s="16" t="s">
        <v>118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6" t="s">
        <v>8</v>
      </c>
      <c r="BK166" s="206">
        <f>ROUND(I166*H166,0)</f>
        <v>0</v>
      </c>
      <c r="BL166" s="16" t="s">
        <v>125</v>
      </c>
      <c r="BM166" s="205" t="s">
        <v>187</v>
      </c>
    </row>
    <row r="167" spans="1:65" s="1" customFormat="1" ht="24" customHeight="1">
      <c r="A167" s="33"/>
      <c r="B167" s="34"/>
      <c r="C167" s="195" t="s">
        <v>188</v>
      </c>
      <c r="D167" s="195" t="s">
        <v>121</v>
      </c>
      <c r="E167" s="196" t="s">
        <v>189</v>
      </c>
      <c r="F167" s="197" t="s">
        <v>190</v>
      </c>
      <c r="G167" s="198" t="s">
        <v>132</v>
      </c>
      <c r="H167" s="199">
        <v>0.8</v>
      </c>
      <c r="I167" s="200"/>
      <c r="J167" s="199">
        <f>ROUND(I167*H167,0)</f>
        <v>0</v>
      </c>
      <c r="K167" s="197" t="s">
        <v>1</v>
      </c>
      <c r="L167" s="38"/>
      <c r="M167" s="201" t="s">
        <v>1</v>
      </c>
      <c r="N167" s="202" t="s">
        <v>41</v>
      </c>
      <c r="O167" s="70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05" t="s">
        <v>125</v>
      </c>
      <c r="AT167" s="205" t="s">
        <v>121</v>
      </c>
      <c r="AU167" s="205" t="s">
        <v>82</v>
      </c>
      <c r="AY167" s="16" t="s">
        <v>118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6" t="s">
        <v>8</v>
      </c>
      <c r="BK167" s="206">
        <f>ROUND(I167*H167,0)</f>
        <v>0</v>
      </c>
      <c r="BL167" s="16" t="s">
        <v>125</v>
      </c>
      <c r="BM167" s="205" t="s">
        <v>191</v>
      </c>
    </row>
    <row r="168" spans="2:63" s="11" customFormat="1" ht="25.9" customHeight="1">
      <c r="B168" s="179"/>
      <c r="C168" s="180"/>
      <c r="D168" s="181" t="s">
        <v>75</v>
      </c>
      <c r="E168" s="182" t="s">
        <v>192</v>
      </c>
      <c r="F168" s="182" t="s">
        <v>193</v>
      </c>
      <c r="G168" s="180"/>
      <c r="H168" s="180"/>
      <c r="I168" s="183"/>
      <c r="J168" s="184">
        <f>BK168</f>
        <v>0</v>
      </c>
      <c r="K168" s="180"/>
      <c r="L168" s="185"/>
      <c r="M168" s="186"/>
      <c r="N168" s="187"/>
      <c r="O168" s="187"/>
      <c r="P168" s="188">
        <f>P169+P171+P173+P179+P185</f>
        <v>0</v>
      </c>
      <c r="Q168" s="187"/>
      <c r="R168" s="188">
        <f>R169+R171+R173+R179+R185</f>
        <v>0.040445999999999996</v>
      </c>
      <c r="S168" s="187"/>
      <c r="T168" s="189">
        <f>T169+T171+T173+T179+T185</f>
        <v>0</v>
      </c>
      <c r="AR168" s="190" t="s">
        <v>82</v>
      </c>
      <c r="AT168" s="191" t="s">
        <v>75</v>
      </c>
      <c r="AU168" s="191" t="s">
        <v>76</v>
      </c>
      <c r="AY168" s="190" t="s">
        <v>118</v>
      </c>
      <c r="BK168" s="192">
        <f>BK169+BK171+BK173+BK179+BK185</f>
        <v>0</v>
      </c>
    </row>
    <row r="169" spans="2:63" s="11" customFormat="1" ht="22.9" customHeight="1">
      <c r="B169" s="179"/>
      <c r="C169" s="180"/>
      <c r="D169" s="181" t="s">
        <v>75</v>
      </c>
      <c r="E169" s="193" t="s">
        <v>194</v>
      </c>
      <c r="F169" s="193" t="s">
        <v>195</v>
      </c>
      <c r="G169" s="180"/>
      <c r="H169" s="180"/>
      <c r="I169" s="183"/>
      <c r="J169" s="194">
        <f>BK169</f>
        <v>0</v>
      </c>
      <c r="K169" s="180"/>
      <c r="L169" s="185"/>
      <c r="M169" s="186"/>
      <c r="N169" s="187"/>
      <c r="O169" s="187"/>
      <c r="P169" s="188">
        <f>P170</f>
        <v>0</v>
      </c>
      <c r="Q169" s="187"/>
      <c r="R169" s="188">
        <f>R170</f>
        <v>0</v>
      </c>
      <c r="S169" s="187"/>
      <c r="T169" s="189">
        <f>T170</f>
        <v>0</v>
      </c>
      <c r="AR169" s="190" t="s">
        <v>82</v>
      </c>
      <c r="AT169" s="191" t="s">
        <v>75</v>
      </c>
      <c r="AU169" s="191" t="s">
        <v>8</v>
      </c>
      <c r="AY169" s="190" t="s">
        <v>118</v>
      </c>
      <c r="BK169" s="192">
        <f>BK170</f>
        <v>0</v>
      </c>
    </row>
    <row r="170" spans="1:65" s="1" customFormat="1" ht="16.5" customHeight="1">
      <c r="A170" s="33"/>
      <c r="B170" s="34"/>
      <c r="C170" s="195" t="s">
        <v>196</v>
      </c>
      <c r="D170" s="195" t="s">
        <v>121</v>
      </c>
      <c r="E170" s="196" t="s">
        <v>197</v>
      </c>
      <c r="F170" s="197" t="s">
        <v>198</v>
      </c>
      <c r="G170" s="198" t="s">
        <v>162</v>
      </c>
      <c r="H170" s="199">
        <v>1</v>
      </c>
      <c r="I170" s="200"/>
      <c r="J170" s="199">
        <f>ROUND(I170*H170,0)</f>
        <v>0</v>
      </c>
      <c r="K170" s="197" t="s">
        <v>1</v>
      </c>
      <c r="L170" s="38"/>
      <c r="M170" s="201" t="s">
        <v>1</v>
      </c>
      <c r="N170" s="202" t="s">
        <v>41</v>
      </c>
      <c r="O170" s="70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5" t="s">
        <v>199</v>
      </c>
      <c r="AT170" s="205" t="s">
        <v>121</v>
      </c>
      <c r="AU170" s="205" t="s">
        <v>82</v>
      </c>
      <c r="AY170" s="16" t="s">
        <v>118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6" t="s">
        <v>8</v>
      </c>
      <c r="BK170" s="206">
        <f>ROUND(I170*H170,0)</f>
        <v>0</v>
      </c>
      <c r="BL170" s="16" t="s">
        <v>199</v>
      </c>
      <c r="BM170" s="205" t="s">
        <v>200</v>
      </c>
    </row>
    <row r="171" spans="2:63" s="11" customFormat="1" ht="22.9" customHeight="1">
      <c r="B171" s="179"/>
      <c r="C171" s="180"/>
      <c r="D171" s="181" t="s">
        <v>75</v>
      </c>
      <c r="E171" s="193" t="s">
        <v>201</v>
      </c>
      <c r="F171" s="193" t="s">
        <v>202</v>
      </c>
      <c r="G171" s="180"/>
      <c r="H171" s="180"/>
      <c r="I171" s="183"/>
      <c r="J171" s="194">
        <f>BK171</f>
        <v>0</v>
      </c>
      <c r="K171" s="180"/>
      <c r="L171" s="185"/>
      <c r="M171" s="186"/>
      <c r="N171" s="187"/>
      <c r="O171" s="187"/>
      <c r="P171" s="188">
        <f>P172</f>
        <v>0</v>
      </c>
      <c r="Q171" s="187"/>
      <c r="R171" s="188">
        <f>R172</f>
        <v>0</v>
      </c>
      <c r="S171" s="187"/>
      <c r="T171" s="189">
        <f>T172</f>
        <v>0</v>
      </c>
      <c r="AR171" s="190" t="s">
        <v>82</v>
      </c>
      <c r="AT171" s="191" t="s">
        <v>75</v>
      </c>
      <c r="AU171" s="191" t="s">
        <v>8</v>
      </c>
      <c r="AY171" s="190" t="s">
        <v>118</v>
      </c>
      <c r="BK171" s="192">
        <f>BK172</f>
        <v>0</v>
      </c>
    </row>
    <row r="172" spans="1:65" s="1" customFormat="1" ht="24" customHeight="1">
      <c r="A172" s="33"/>
      <c r="B172" s="34"/>
      <c r="C172" s="195" t="s">
        <v>9</v>
      </c>
      <c r="D172" s="195" t="s">
        <v>121</v>
      </c>
      <c r="E172" s="196" t="s">
        <v>203</v>
      </c>
      <c r="F172" s="197" t="s">
        <v>204</v>
      </c>
      <c r="G172" s="198" t="s">
        <v>162</v>
      </c>
      <c r="H172" s="199">
        <v>1</v>
      </c>
      <c r="I172" s="200"/>
      <c r="J172" s="199">
        <f>ROUND(I172*H172,0)</f>
        <v>0</v>
      </c>
      <c r="K172" s="197" t="s">
        <v>1</v>
      </c>
      <c r="L172" s="38"/>
      <c r="M172" s="201" t="s">
        <v>1</v>
      </c>
      <c r="N172" s="202" t="s">
        <v>41</v>
      </c>
      <c r="O172" s="70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5" t="s">
        <v>199</v>
      </c>
      <c r="AT172" s="205" t="s">
        <v>121</v>
      </c>
      <c r="AU172" s="205" t="s">
        <v>82</v>
      </c>
      <c r="AY172" s="16" t="s">
        <v>118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6" t="s">
        <v>8</v>
      </c>
      <c r="BK172" s="206">
        <f>ROUND(I172*H172,0)</f>
        <v>0</v>
      </c>
      <c r="BL172" s="16" t="s">
        <v>199</v>
      </c>
      <c r="BM172" s="205" t="s">
        <v>205</v>
      </c>
    </row>
    <row r="173" spans="2:63" s="11" customFormat="1" ht="22.9" customHeight="1">
      <c r="B173" s="179"/>
      <c r="C173" s="180"/>
      <c r="D173" s="181" t="s">
        <v>75</v>
      </c>
      <c r="E173" s="193" t="s">
        <v>206</v>
      </c>
      <c r="F173" s="193" t="s">
        <v>207</v>
      </c>
      <c r="G173" s="180"/>
      <c r="H173" s="180"/>
      <c r="I173" s="183"/>
      <c r="J173" s="194">
        <f>BK173</f>
        <v>0</v>
      </c>
      <c r="K173" s="180"/>
      <c r="L173" s="185"/>
      <c r="M173" s="186"/>
      <c r="N173" s="187"/>
      <c r="O173" s="187"/>
      <c r="P173" s="188">
        <f>SUM(P174:P178)</f>
        <v>0</v>
      </c>
      <c r="Q173" s="187"/>
      <c r="R173" s="188">
        <f>SUM(R174:R178)</f>
        <v>0</v>
      </c>
      <c r="S173" s="187"/>
      <c r="T173" s="189">
        <f>SUM(T174:T178)</f>
        <v>0</v>
      </c>
      <c r="AR173" s="190" t="s">
        <v>82</v>
      </c>
      <c r="AT173" s="191" t="s">
        <v>75</v>
      </c>
      <c r="AU173" s="191" t="s">
        <v>8</v>
      </c>
      <c r="AY173" s="190" t="s">
        <v>118</v>
      </c>
      <c r="BK173" s="192">
        <f>SUM(BK174:BK178)</f>
        <v>0</v>
      </c>
    </row>
    <row r="174" spans="1:65" s="1" customFormat="1" ht="16.5" customHeight="1">
      <c r="A174" s="33"/>
      <c r="B174" s="34"/>
      <c r="C174" s="195" t="s">
        <v>199</v>
      </c>
      <c r="D174" s="195" t="s">
        <v>121</v>
      </c>
      <c r="E174" s="196" t="s">
        <v>208</v>
      </c>
      <c r="F174" s="197" t="s">
        <v>209</v>
      </c>
      <c r="G174" s="198" t="s">
        <v>162</v>
      </c>
      <c r="H174" s="199">
        <v>4</v>
      </c>
      <c r="I174" s="200"/>
      <c r="J174" s="199">
        <f>ROUND(I174*H174,0)</f>
        <v>0</v>
      </c>
      <c r="K174" s="197" t="s">
        <v>1</v>
      </c>
      <c r="L174" s="38"/>
      <c r="M174" s="201" t="s">
        <v>1</v>
      </c>
      <c r="N174" s="202" t="s">
        <v>41</v>
      </c>
      <c r="O174" s="70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5" t="s">
        <v>199</v>
      </c>
      <c r="AT174" s="205" t="s">
        <v>121</v>
      </c>
      <c r="AU174" s="205" t="s">
        <v>82</v>
      </c>
      <c r="AY174" s="16" t="s">
        <v>118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6" t="s">
        <v>8</v>
      </c>
      <c r="BK174" s="206">
        <f>ROUND(I174*H174,0)</f>
        <v>0</v>
      </c>
      <c r="BL174" s="16" t="s">
        <v>199</v>
      </c>
      <c r="BM174" s="205" t="s">
        <v>210</v>
      </c>
    </row>
    <row r="175" spans="2:51" s="14" customFormat="1" ht="22.5">
      <c r="B175" s="230"/>
      <c r="C175" s="231"/>
      <c r="D175" s="209" t="s">
        <v>127</v>
      </c>
      <c r="E175" s="232" t="s">
        <v>1</v>
      </c>
      <c r="F175" s="233" t="s">
        <v>211</v>
      </c>
      <c r="G175" s="231"/>
      <c r="H175" s="232" t="s">
        <v>1</v>
      </c>
      <c r="I175" s="234"/>
      <c r="J175" s="231"/>
      <c r="K175" s="231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127</v>
      </c>
      <c r="AU175" s="239" t="s">
        <v>82</v>
      </c>
      <c r="AV175" s="14" t="s">
        <v>8</v>
      </c>
      <c r="AW175" s="14" t="s">
        <v>32</v>
      </c>
      <c r="AX175" s="14" t="s">
        <v>76</v>
      </c>
      <c r="AY175" s="239" t="s">
        <v>118</v>
      </c>
    </row>
    <row r="176" spans="2:51" s="12" customFormat="1" ht="12">
      <c r="B176" s="207"/>
      <c r="C176" s="208"/>
      <c r="D176" s="209" t="s">
        <v>127</v>
      </c>
      <c r="E176" s="210" t="s">
        <v>1</v>
      </c>
      <c r="F176" s="211" t="s">
        <v>125</v>
      </c>
      <c r="G176" s="208"/>
      <c r="H176" s="212">
        <v>4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127</v>
      </c>
      <c r="AU176" s="218" t="s">
        <v>82</v>
      </c>
      <c r="AV176" s="12" t="s">
        <v>82</v>
      </c>
      <c r="AW176" s="12" t="s">
        <v>32</v>
      </c>
      <c r="AX176" s="12" t="s">
        <v>8</v>
      </c>
      <c r="AY176" s="218" t="s">
        <v>118</v>
      </c>
    </row>
    <row r="177" spans="1:65" s="1" customFormat="1" ht="16.5" customHeight="1">
      <c r="A177" s="33"/>
      <c r="B177" s="34"/>
      <c r="C177" s="195" t="s">
        <v>212</v>
      </c>
      <c r="D177" s="195" t="s">
        <v>121</v>
      </c>
      <c r="E177" s="196" t="s">
        <v>213</v>
      </c>
      <c r="F177" s="197" t="s">
        <v>214</v>
      </c>
      <c r="G177" s="198" t="s">
        <v>162</v>
      </c>
      <c r="H177" s="199">
        <v>1</v>
      </c>
      <c r="I177" s="200"/>
      <c r="J177" s="199">
        <f>ROUND(I177*H177,0)</f>
        <v>0</v>
      </c>
      <c r="K177" s="197" t="s">
        <v>1</v>
      </c>
      <c r="L177" s="38"/>
      <c r="M177" s="201" t="s">
        <v>1</v>
      </c>
      <c r="N177" s="202" t="s">
        <v>41</v>
      </c>
      <c r="O177" s="70"/>
      <c r="P177" s="203">
        <f>O177*H177</f>
        <v>0</v>
      </c>
      <c r="Q177" s="203">
        <v>0</v>
      </c>
      <c r="R177" s="203">
        <f>Q177*H177</f>
        <v>0</v>
      </c>
      <c r="S177" s="203">
        <v>0</v>
      </c>
      <c r="T177" s="20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5" t="s">
        <v>199</v>
      </c>
      <c r="AT177" s="205" t="s">
        <v>121</v>
      </c>
      <c r="AU177" s="205" t="s">
        <v>82</v>
      </c>
      <c r="AY177" s="16" t="s">
        <v>118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6" t="s">
        <v>8</v>
      </c>
      <c r="BK177" s="206">
        <f>ROUND(I177*H177,0)</f>
        <v>0</v>
      </c>
      <c r="BL177" s="16" t="s">
        <v>199</v>
      </c>
      <c r="BM177" s="205" t="s">
        <v>215</v>
      </c>
    </row>
    <row r="178" spans="2:51" s="12" customFormat="1" ht="12">
      <c r="B178" s="207"/>
      <c r="C178" s="208"/>
      <c r="D178" s="209" t="s">
        <v>127</v>
      </c>
      <c r="E178" s="210" t="s">
        <v>1</v>
      </c>
      <c r="F178" s="211" t="s">
        <v>8</v>
      </c>
      <c r="G178" s="208"/>
      <c r="H178" s="212">
        <v>1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127</v>
      </c>
      <c r="AU178" s="218" t="s">
        <v>82</v>
      </c>
      <c r="AV178" s="12" t="s">
        <v>82</v>
      </c>
      <c r="AW178" s="12" t="s">
        <v>32</v>
      </c>
      <c r="AX178" s="12" t="s">
        <v>8</v>
      </c>
      <c r="AY178" s="218" t="s">
        <v>118</v>
      </c>
    </row>
    <row r="179" spans="2:63" s="11" customFormat="1" ht="22.9" customHeight="1">
      <c r="B179" s="179"/>
      <c r="C179" s="180"/>
      <c r="D179" s="181" t="s">
        <v>75</v>
      </c>
      <c r="E179" s="193" t="s">
        <v>216</v>
      </c>
      <c r="F179" s="193" t="s">
        <v>217</v>
      </c>
      <c r="G179" s="180"/>
      <c r="H179" s="180"/>
      <c r="I179" s="183"/>
      <c r="J179" s="194">
        <f>BK179</f>
        <v>0</v>
      </c>
      <c r="K179" s="180"/>
      <c r="L179" s="185"/>
      <c r="M179" s="186"/>
      <c r="N179" s="187"/>
      <c r="O179" s="187"/>
      <c r="P179" s="188">
        <f>SUM(P180:P184)</f>
        <v>0</v>
      </c>
      <c r="Q179" s="187"/>
      <c r="R179" s="188">
        <f>SUM(R180:R184)</f>
        <v>0.020649999999999998</v>
      </c>
      <c r="S179" s="187"/>
      <c r="T179" s="189">
        <f>SUM(T180:T184)</f>
        <v>0</v>
      </c>
      <c r="AR179" s="190" t="s">
        <v>82</v>
      </c>
      <c r="AT179" s="191" t="s">
        <v>75</v>
      </c>
      <c r="AU179" s="191" t="s">
        <v>8</v>
      </c>
      <c r="AY179" s="190" t="s">
        <v>118</v>
      </c>
      <c r="BK179" s="192">
        <f>SUM(BK180:BK184)</f>
        <v>0</v>
      </c>
    </row>
    <row r="180" spans="1:65" s="1" customFormat="1" ht="16.5" customHeight="1">
      <c r="A180" s="33"/>
      <c r="B180" s="34"/>
      <c r="C180" s="195" t="s">
        <v>218</v>
      </c>
      <c r="D180" s="195" t="s">
        <v>121</v>
      </c>
      <c r="E180" s="196" t="s">
        <v>219</v>
      </c>
      <c r="F180" s="197" t="s">
        <v>220</v>
      </c>
      <c r="G180" s="198" t="s">
        <v>124</v>
      </c>
      <c r="H180" s="199">
        <v>35</v>
      </c>
      <c r="I180" s="200"/>
      <c r="J180" s="199">
        <f>ROUND(I180*H180,0)</f>
        <v>0</v>
      </c>
      <c r="K180" s="197" t="s">
        <v>133</v>
      </c>
      <c r="L180" s="38"/>
      <c r="M180" s="201" t="s">
        <v>1</v>
      </c>
      <c r="N180" s="202" t="s">
        <v>41</v>
      </c>
      <c r="O180" s="70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5" t="s">
        <v>199</v>
      </c>
      <c r="AT180" s="205" t="s">
        <v>121</v>
      </c>
      <c r="AU180" s="205" t="s">
        <v>82</v>
      </c>
      <c r="AY180" s="16" t="s">
        <v>118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6" t="s">
        <v>8</v>
      </c>
      <c r="BK180" s="206">
        <f>ROUND(I180*H180,0)</f>
        <v>0</v>
      </c>
      <c r="BL180" s="16" t="s">
        <v>199</v>
      </c>
      <c r="BM180" s="205" t="s">
        <v>221</v>
      </c>
    </row>
    <row r="181" spans="1:65" s="1" customFormat="1" ht="24" customHeight="1">
      <c r="A181" s="33"/>
      <c r="B181" s="34"/>
      <c r="C181" s="195" t="s">
        <v>222</v>
      </c>
      <c r="D181" s="195" t="s">
        <v>121</v>
      </c>
      <c r="E181" s="196" t="s">
        <v>223</v>
      </c>
      <c r="F181" s="197" t="s">
        <v>224</v>
      </c>
      <c r="G181" s="198" t="s">
        <v>124</v>
      </c>
      <c r="H181" s="199">
        <v>35</v>
      </c>
      <c r="I181" s="200"/>
      <c r="J181" s="199">
        <f>ROUND(I181*H181,0)</f>
        <v>0</v>
      </c>
      <c r="K181" s="197" t="s">
        <v>133</v>
      </c>
      <c r="L181" s="38"/>
      <c r="M181" s="201" t="s">
        <v>1</v>
      </c>
      <c r="N181" s="202" t="s">
        <v>41</v>
      </c>
      <c r="O181" s="70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5" t="s">
        <v>199</v>
      </c>
      <c r="AT181" s="205" t="s">
        <v>121</v>
      </c>
      <c r="AU181" s="205" t="s">
        <v>82</v>
      </c>
      <c r="AY181" s="16" t="s">
        <v>118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6" t="s">
        <v>8</v>
      </c>
      <c r="BK181" s="206">
        <f>ROUND(I181*H181,0)</f>
        <v>0</v>
      </c>
      <c r="BL181" s="16" t="s">
        <v>199</v>
      </c>
      <c r="BM181" s="205" t="s">
        <v>225</v>
      </c>
    </row>
    <row r="182" spans="1:65" s="1" customFormat="1" ht="24" customHeight="1">
      <c r="A182" s="33"/>
      <c r="B182" s="34"/>
      <c r="C182" s="195" t="s">
        <v>226</v>
      </c>
      <c r="D182" s="195" t="s">
        <v>121</v>
      </c>
      <c r="E182" s="196" t="s">
        <v>227</v>
      </c>
      <c r="F182" s="197" t="s">
        <v>228</v>
      </c>
      <c r="G182" s="198" t="s">
        <v>124</v>
      </c>
      <c r="H182" s="199">
        <v>35</v>
      </c>
      <c r="I182" s="200"/>
      <c r="J182" s="199">
        <f>ROUND(I182*H182,0)</f>
        <v>0</v>
      </c>
      <c r="K182" s="197" t="s">
        <v>133</v>
      </c>
      <c r="L182" s="38"/>
      <c r="M182" s="201" t="s">
        <v>1</v>
      </c>
      <c r="N182" s="202" t="s">
        <v>41</v>
      </c>
      <c r="O182" s="70"/>
      <c r="P182" s="203">
        <f>O182*H182</f>
        <v>0</v>
      </c>
      <c r="Q182" s="203">
        <v>0.00023</v>
      </c>
      <c r="R182" s="203">
        <f>Q182*H182</f>
        <v>0.00805</v>
      </c>
      <c r="S182" s="203">
        <v>0</v>
      </c>
      <c r="T182" s="20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5" t="s">
        <v>199</v>
      </c>
      <c r="AT182" s="205" t="s">
        <v>121</v>
      </c>
      <c r="AU182" s="205" t="s">
        <v>82</v>
      </c>
      <c r="AY182" s="16" t="s">
        <v>118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6" t="s">
        <v>8</v>
      </c>
      <c r="BK182" s="206">
        <f>ROUND(I182*H182,0)</f>
        <v>0</v>
      </c>
      <c r="BL182" s="16" t="s">
        <v>199</v>
      </c>
      <c r="BM182" s="205" t="s">
        <v>229</v>
      </c>
    </row>
    <row r="183" spans="1:65" s="1" customFormat="1" ht="24" customHeight="1">
      <c r="A183" s="33"/>
      <c r="B183" s="34"/>
      <c r="C183" s="195" t="s">
        <v>7</v>
      </c>
      <c r="D183" s="195" t="s">
        <v>121</v>
      </c>
      <c r="E183" s="196" t="s">
        <v>230</v>
      </c>
      <c r="F183" s="197" t="s">
        <v>231</v>
      </c>
      <c r="G183" s="198" t="s">
        <v>124</v>
      </c>
      <c r="H183" s="199">
        <v>35</v>
      </c>
      <c r="I183" s="200"/>
      <c r="J183" s="199">
        <f>ROUND(I183*H183,0)</f>
        <v>0</v>
      </c>
      <c r="K183" s="197" t="s">
        <v>133</v>
      </c>
      <c r="L183" s="38"/>
      <c r="M183" s="201" t="s">
        <v>1</v>
      </c>
      <c r="N183" s="202" t="s">
        <v>41</v>
      </c>
      <c r="O183" s="70"/>
      <c r="P183" s="203">
        <f>O183*H183</f>
        <v>0</v>
      </c>
      <c r="Q183" s="203">
        <v>0.00023</v>
      </c>
      <c r="R183" s="203">
        <f>Q183*H183</f>
        <v>0.00805</v>
      </c>
      <c r="S183" s="203">
        <v>0</v>
      </c>
      <c r="T183" s="20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5" t="s">
        <v>199</v>
      </c>
      <c r="AT183" s="205" t="s">
        <v>121</v>
      </c>
      <c r="AU183" s="205" t="s">
        <v>82</v>
      </c>
      <c r="AY183" s="16" t="s">
        <v>118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6" t="s">
        <v>8</v>
      </c>
      <c r="BK183" s="206">
        <f>ROUND(I183*H183,0)</f>
        <v>0</v>
      </c>
      <c r="BL183" s="16" t="s">
        <v>199</v>
      </c>
      <c r="BM183" s="205" t="s">
        <v>232</v>
      </c>
    </row>
    <row r="184" spans="1:65" s="1" customFormat="1" ht="24" customHeight="1">
      <c r="A184" s="33"/>
      <c r="B184" s="34"/>
      <c r="C184" s="195" t="s">
        <v>233</v>
      </c>
      <c r="D184" s="195" t="s">
        <v>121</v>
      </c>
      <c r="E184" s="196" t="s">
        <v>234</v>
      </c>
      <c r="F184" s="197" t="s">
        <v>235</v>
      </c>
      <c r="G184" s="198" t="s">
        <v>124</v>
      </c>
      <c r="H184" s="199">
        <v>35</v>
      </c>
      <c r="I184" s="200"/>
      <c r="J184" s="199">
        <f>ROUND(I184*H184,0)</f>
        <v>0</v>
      </c>
      <c r="K184" s="197" t="s">
        <v>133</v>
      </c>
      <c r="L184" s="38"/>
      <c r="M184" s="201" t="s">
        <v>1</v>
      </c>
      <c r="N184" s="202" t="s">
        <v>41</v>
      </c>
      <c r="O184" s="70"/>
      <c r="P184" s="203">
        <f>O184*H184</f>
        <v>0</v>
      </c>
      <c r="Q184" s="203">
        <v>0.00013</v>
      </c>
      <c r="R184" s="203">
        <f>Q184*H184</f>
        <v>0.004549999999999999</v>
      </c>
      <c r="S184" s="203">
        <v>0</v>
      </c>
      <c r="T184" s="20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5" t="s">
        <v>199</v>
      </c>
      <c r="AT184" s="205" t="s">
        <v>121</v>
      </c>
      <c r="AU184" s="205" t="s">
        <v>82</v>
      </c>
      <c r="AY184" s="16" t="s">
        <v>118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6" t="s">
        <v>8</v>
      </c>
      <c r="BK184" s="206">
        <f>ROUND(I184*H184,0)</f>
        <v>0</v>
      </c>
      <c r="BL184" s="16" t="s">
        <v>199</v>
      </c>
      <c r="BM184" s="205" t="s">
        <v>236</v>
      </c>
    </row>
    <row r="185" spans="2:63" s="11" customFormat="1" ht="22.9" customHeight="1">
      <c r="B185" s="179"/>
      <c r="C185" s="180"/>
      <c r="D185" s="181" t="s">
        <v>75</v>
      </c>
      <c r="E185" s="193" t="s">
        <v>237</v>
      </c>
      <c r="F185" s="193" t="s">
        <v>238</v>
      </c>
      <c r="G185" s="180"/>
      <c r="H185" s="180"/>
      <c r="I185" s="183"/>
      <c r="J185" s="194">
        <f>BK185</f>
        <v>0</v>
      </c>
      <c r="K185" s="180"/>
      <c r="L185" s="185"/>
      <c r="M185" s="186"/>
      <c r="N185" s="187"/>
      <c r="O185" s="187"/>
      <c r="P185" s="188">
        <f>P186</f>
        <v>0</v>
      </c>
      <c r="Q185" s="187"/>
      <c r="R185" s="188">
        <f>R186</f>
        <v>0.019795999999999998</v>
      </c>
      <c r="S185" s="187"/>
      <c r="T185" s="189">
        <f>T186</f>
        <v>0</v>
      </c>
      <c r="AR185" s="190" t="s">
        <v>82</v>
      </c>
      <c r="AT185" s="191" t="s">
        <v>75</v>
      </c>
      <c r="AU185" s="191" t="s">
        <v>8</v>
      </c>
      <c r="AY185" s="190" t="s">
        <v>118</v>
      </c>
      <c r="BK185" s="192">
        <f>BK186</f>
        <v>0</v>
      </c>
    </row>
    <row r="186" spans="1:65" s="1" customFormat="1" ht="24" customHeight="1">
      <c r="A186" s="33"/>
      <c r="B186" s="34"/>
      <c r="C186" s="195" t="s">
        <v>239</v>
      </c>
      <c r="D186" s="195" t="s">
        <v>121</v>
      </c>
      <c r="E186" s="196" t="s">
        <v>240</v>
      </c>
      <c r="F186" s="197" t="s">
        <v>241</v>
      </c>
      <c r="G186" s="198" t="s">
        <v>124</v>
      </c>
      <c r="H186" s="199">
        <v>70.7</v>
      </c>
      <c r="I186" s="200"/>
      <c r="J186" s="199">
        <f>ROUND(I186*H186,0)</f>
        <v>0</v>
      </c>
      <c r="K186" s="197" t="s">
        <v>133</v>
      </c>
      <c r="L186" s="38"/>
      <c r="M186" s="201" t="s">
        <v>1</v>
      </c>
      <c r="N186" s="202" t="s">
        <v>41</v>
      </c>
      <c r="O186" s="70"/>
      <c r="P186" s="203">
        <f>O186*H186</f>
        <v>0</v>
      </c>
      <c r="Q186" s="203">
        <v>0.00028</v>
      </c>
      <c r="R186" s="203">
        <f>Q186*H186</f>
        <v>0.019795999999999998</v>
      </c>
      <c r="S186" s="203">
        <v>0</v>
      </c>
      <c r="T186" s="204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5" t="s">
        <v>199</v>
      </c>
      <c r="AT186" s="205" t="s">
        <v>121</v>
      </c>
      <c r="AU186" s="205" t="s">
        <v>82</v>
      </c>
      <c r="AY186" s="16" t="s">
        <v>118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6" t="s">
        <v>8</v>
      </c>
      <c r="BK186" s="206">
        <f>ROUND(I186*H186,0)</f>
        <v>0</v>
      </c>
      <c r="BL186" s="16" t="s">
        <v>199</v>
      </c>
      <c r="BM186" s="205" t="s">
        <v>242</v>
      </c>
    </row>
    <row r="187" spans="2:63" s="11" customFormat="1" ht="25.9" customHeight="1">
      <c r="B187" s="179"/>
      <c r="C187" s="180"/>
      <c r="D187" s="181" t="s">
        <v>75</v>
      </c>
      <c r="E187" s="182" t="s">
        <v>243</v>
      </c>
      <c r="F187" s="182" t="s">
        <v>244</v>
      </c>
      <c r="G187" s="180"/>
      <c r="H187" s="180"/>
      <c r="I187" s="183"/>
      <c r="J187" s="184">
        <f>BK187</f>
        <v>0</v>
      </c>
      <c r="K187" s="180"/>
      <c r="L187" s="185"/>
      <c r="M187" s="186"/>
      <c r="N187" s="187"/>
      <c r="O187" s="187"/>
      <c r="P187" s="188">
        <f>P188+P194</f>
        <v>0</v>
      </c>
      <c r="Q187" s="187"/>
      <c r="R187" s="188">
        <f>R188+R194</f>
        <v>0</v>
      </c>
      <c r="S187" s="187"/>
      <c r="T187" s="189">
        <f>T188+T194</f>
        <v>0</v>
      </c>
      <c r="AR187" s="190" t="s">
        <v>149</v>
      </c>
      <c r="AT187" s="191" t="s">
        <v>75</v>
      </c>
      <c r="AU187" s="191" t="s">
        <v>76</v>
      </c>
      <c r="AY187" s="190" t="s">
        <v>118</v>
      </c>
      <c r="BK187" s="192">
        <f>BK188+BK194</f>
        <v>0</v>
      </c>
    </row>
    <row r="188" spans="2:63" s="11" customFormat="1" ht="22.9" customHeight="1">
      <c r="B188" s="179"/>
      <c r="C188" s="180"/>
      <c r="D188" s="181" t="s">
        <v>75</v>
      </c>
      <c r="E188" s="193" t="s">
        <v>245</v>
      </c>
      <c r="F188" s="193" t="s">
        <v>246</v>
      </c>
      <c r="G188" s="180"/>
      <c r="H188" s="180"/>
      <c r="I188" s="183"/>
      <c r="J188" s="194">
        <f>BK188</f>
        <v>0</v>
      </c>
      <c r="K188" s="180"/>
      <c r="L188" s="185"/>
      <c r="M188" s="186"/>
      <c r="N188" s="187"/>
      <c r="O188" s="187"/>
      <c r="P188" s="188">
        <f>SUM(P189:P193)</f>
        <v>0</v>
      </c>
      <c r="Q188" s="187"/>
      <c r="R188" s="188">
        <f>SUM(R189:R193)</f>
        <v>0</v>
      </c>
      <c r="S188" s="187"/>
      <c r="T188" s="189">
        <f>SUM(T189:T193)</f>
        <v>0</v>
      </c>
      <c r="AR188" s="190" t="s">
        <v>149</v>
      </c>
      <c r="AT188" s="191" t="s">
        <v>75</v>
      </c>
      <c r="AU188" s="191" t="s">
        <v>8</v>
      </c>
      <c r="AY188" s="190" t="s">
        <v>118</v>
      </c>
      <c r="BK188" s="192">
        <f>SUM(BK189:BK193)</f>
        <v>0</v>
      </c>
    </row>
    <row r="189" spans="1:65" s="1" customFormat="1" ht="16.5" customHeight="1">
      <c r="A189" s="33"/>
      <c r="B189" s="34"/>
      <c r="C189" s="195" t="s">
        <v>247</v>
      </c>
      <c r="D189" s="195" t="s">
        <v>121</v>
      </c>
      <c r="E189" s="196" t="s">
        <v>248</v>
      </c>
      <c r="F189" s="197" t="s">
        <v>249</v>
      </c>
      <c r="G189" s="198" t="s">
        <v>250</v>
      </c>
      <c r="H189" s="199">
        <v>1</v>
      </c>
      <c r="I189" s="200"/>
      <c r="J189" s="199">
        <f>ROUND(I189*H189,0)</f>
        <v>0</v>
      </c>
      <c r="K189" s="197" t="s">
        <v>133</v>
      </c>
      <c r="L189" s="38"/>
      <c r="M189" s="201" t="s">
        <v>1</v>
      </c>
      <c r="N189" s="202" t="s">
        <v>41</v>
      </c>
      <c r="O189" s="70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5" t="s">
        <v>251</v>
      </c>
      <c r="AT189" s="205" t="s">
        <v>121</v>
      </c>
      <c r="AU189" s="205" t="s">
        <v>82</v>
      </c>
      <c r="AY189" s="16" t="s">
        <v>118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6" t="s">
        <v>8</v>
      </c>
      <c r="BK189" s="206">
        <f>ROUND(I189*H189,0)</f>
        <v>0</v>
      </c>
      <c r="BL189" s="16" t="s">
        <v>251</v>
      </c>
      <c r="BM189" s="205" t="s">
        <v>252</v>
      </c>
    </row>
    <row r="190" spans="1:65" s="1" customFormat="1" ht="16.5" customHeight="1">
      <c r="A190" s="33"/>
      <c r="B190" s="34"/>
      <c r="C190" s="195" t="s">
        <v>253</v>
      </c>
      <c r="D190" s="195" t="s">
        <v>121</v>
      </c>
      <c r="E190" s="196" t="s">
        <v>254</v>
      </c>
      <c r="F190" s="197" t="s">
        <v>255</v>
      </c>
      <c r="G190" s="198" t="s">
        <v>250</v>
      </c>
      <c r="H190" s="199">
        <v>1</v>
      </c>
      <c r="I190" s="200"/>
      <c r="J190" s="199">
        <f>ROUND(I190*H190,0)</f>
        <v>0</v>
      </c>
      <c r="K190" s="197" t="s">
        <v>133</v>
      </c>
      <c r="L190" s="38"/>
      <c r="M190" s="201" t="s">
        <v>1</v>
      </c>
      <c r="N190" s="202" t="s">
        <v>41</v>
      </c>
      <c r="O190" s="70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5" t="s">
        <v>251</v>
      </c>
      <c r="AT190" s="205" t="s">
        <v>121</v>
      </c>
      <c r="AU190" s="205" t="s">
        <v>82</v>
      </c>
      <c r="AY190" s="16" t="s">
        <v>118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6" t="s">
        <v>8</v>
      </c>
      <c r="BK190" s="206">
        <f>ROUND(I190*H190,0)</f>
        <v>0</v>
      </c>
      <c r="BL190" s="16" t="s">
        <v>251</v>
      </c>
      <c r="BM190" s="205" t="s">
        <v>256</v>
      </c>
    </row>
    <row r="191" spans="1:65" s="1" customFormat="1" ht="16.5" customHeight="1">
      <c r="A191" s="33"/>
      <c r="B191" s="34"/>
      <c r="C191" s="195" t="s">
        <v>257</v>
      </c>
      <c r="D191" s="195" t="s">
        <v>121</v>
      </c>
      <c r="E191" s="196" t="s">
        <v>258</v>
      </c>
      <c r="F191" s="197" t="s">
        <v>259</v>
      </c>
      <c r="G191" s="198" t="s">
        <v>250</v>
      </c>
      <c r="H191" s="199">
        <v>1</v>
      </c>
      <c r="I191" s="200"/>
      <c r="J191" s="199">
        <f>ROUND(I191*H191,0)</f>
        <v>0</v>
      </c>
      <c r="K191" s="197" t="s">
        <v>133</v>
      </c>
      <c r="L191" s="38"/>
      <c r="M191" s="201" t="s">
        <v>1</v>
      </c>
      <c r="N191" s="202" t="s">
        <v>41</v>
      </c>
      <c r="O191" s="70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5" t="s">
        <v>251</v>
      </c>
      <c r="AT191" s="205" t="s">
        <v>121</v>
      </c>
      <c r="AU191" s="205" t="s">
        <v>82</v>
      </c>
      <c r="AY191" s="16" t="s">
        <v>118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6" t="s">
        <v>8</v>
      </c>
      <c r="BK191" s="206">
        <f>ROUND(I191*H191,0)</f>
        <v>0</v>
      </c>
      <c r="BL191" s="16" t="s">
        <v>251</v>
      </c>
      <c r="BM191" s="205" t="s">
        <v>260</v>
      </c>
    </row>
    <row r="192" spans="1:65" s="1" customFormat="1" ht="24" customHeight="1">
      <c r="A192" s="33"/>
      <c r="B192" s="34"/>
      <c r="C192" s="195" t="s">
        <v>261</v>
      </c>
      <c r="D192" s="195" t="s">
        <v>121</v>
      </c>
      <c r="E192" s="196" t="s">
        <v>262</v>
      </c>
      <c r="F192" s="197" t="s">
        <v>263</v>
      </c>
      <c r="G192" s="198" t="s">
        <v>250</v>
      </c>
      <c r="H192" s="199">
        <v>1</v>
      </c>
      <c r="I192" s="200"/>
      <c r="J192" s="199">
        <f>ROUND(I192*H192,0)</f>
        <v>0</v>
      </c>
      <c r="K192" s="197" t="s">
        <v>133</v>
      </c>
      <c r="L192" s="38"/>
      <c r="M192" s="201" t="s">
        <v>1</v>
      </c>
      <c r="N192" s="202" t="s">
        <v>41</v>
      </c>
      <c r="O192" s="70"/>
      <c r="P192" s="203">
        <f>O192*H192</f>
        <v>0</v>
      </c>
      <c r="Q192" s="203">
        <v>0</v>
      </c>
      <c r="R192" s="203">
        <f>Q192*H192</f>
        <v>0</v>
      </c>
      <c r="S192" s="203">
        <v>0</v>
      </c>
      <c r="T192" s="20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05" t="s">
        <v>251</v>
      </c>
      <c r="AT192" s="205" t="s">
        <v>121</v>
      </c>
      <c r="AU192" s="205" t="s">
        <v>82</v>
      </c>
      <c r="AY192" s="16" t="s">
        <v>118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6" t="s">
        <v>8</v>
      </c>
      <c r="BK192" s="206">
        <f>ROUND(I192*H192,0)</f>
        <v>0</v>
      </c>
      <c r="BL192" s="16" t="s">
        <v>251</v>
      </c>
      <c r="BM192" s="205" t="s">
        <v>264</v>
      </c>
    </row>
    <row r="193" spans="1:65" s="1" customFormat="1" ht="16.5" customHeight="1">
      <c r="A193" s="33"/>
      <c r="B193" s="34"/>
      <c r="C193" s="195" t="s">
        <v>265</v>
      </c>
      <c r="D193" s="195" t="s">
        <v>121</v>
      </c>
      <c r="E193" s="196" t="s">
        <v>266</v>
      </c>
      <c r="F193" s="197" t="s">
        <v>267</v>
      </c>
      <c r="G193" s="198" t="s">
        <v>250</v>
      </c>
      <c r="H193" s="199">
        <v>1</v>
      </c>
      <c r="I193" s="200"/>
      <c r="J193" s="199">
        <f>ROUND(I193*H193,0)</f>
        <v>0</v>
      </c>
      <c r="K193" s="197" t="s">
        <v>133</v>
      </c>
      <c r="L193" s="38"/>
      <c r="M193" s="201" t="s">
        <v>1</v>
      </c>
      <c r="N193" s="202" t="s">
        <v>41</v>
      </c>
      <c r="O193" s="70"/>
      <c r="P193" s="203">
        <f>O193*H193</f>
        <v>0</v>
      </c>
      <c r="Q193" s="203">
        <v>0</v>
      </c>
      <c r="R193" s="203">
        <f>Q193*H193</f>
        <v>0</v>
      </c>
      <c r="S193" s="203">
        <v>0</v>
      </c>
      <c r="T193" s="20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5" t="s">
        <v>251</v>
      </c>
      <c r="AT193" s="205" t="s">
        <v>121</v>
      </c>
      <c r="AU193" s="205" t="s">
        <v>82</v>
      </c>
      <c r="AY193" s="16" t="s">
        <v>118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6" t="s">
        <v>8</v>
      </c>
      <c r="BK193" s="206">
        <f>ROUND(I193*H193,0)</f>
        <v>0</v>
      </c>
      <c r="BL193" s="16" t="s">
        <v>251</v>
      </c>
      <c r="BM193" s="205" t="s">
        <v>268</v>
      </c>
    </row>
    <row r="194" spans="2:63" s="11" customFormat="1" ht="22.9" customHeight="1">
      <c r="B194" s="179"/>
      <c r="C194" s="180"/>
      <c r="D194" s="181" t="s">
        <v>75</v>
      </c>
      <c r="E194" s="193" t="s">
        <v>269</v>
      </c>
      <c r="F194" s="193" t="s">
        <v>270</v>
      </c>
      <c r="G194" s="180"/>
      <c r="H194" s="180"/>
      <c r="I194" s="183"/>
      <c r="J194" s="194">
        <f>BK194</f>
        <v>0</v>
      </c>
      <c r="K194" s="180"/>
      <c r="L194" s="185"/>
      <c r="M194" s="186"/>
      <c r="N194" s="187"/>
      <c r="O194" s="187"/>
      <c r="P194" s="188">
        <f>SUM(P195:P197)</f>
        <v>0</v>
      </c>
      <c r="Q194" s="187"/>
      <c r="R194" s="188">
        <f>SUM(R195:R197)</f>
        <v>0</v>
      </c>
      <c r="S194" s="187"/>
      <c r="T194" s="189">
        <f>SUM(T195:T197)</f>
        <v>0</v>
      </c>
      <c r="AR194" s="190" t="s">
        <v>149</v>
      </c>
      <c r="AT194" s="191" t="s">
        <v>75</v>
      </c>
      <c r="AU194" s="191" t="s">
        <v>8</v>
      </c>
      <c r="AY194" s="190" t="s">
        <v>118</v>
      </c>
      <c r="BK194" s="192">
        <f>SUM(BK195:BK197)</f>
        <v>0</v>
      </c>
    </row>
    <row r="195" spans="1:65" s="1" customFormat="1" ht="16.5" customHeight="1">
      <c r="A195" s="33"/>
      <c r="B195" s="34"/>
      <c r="C195" s="195" t="s">
        <v>271</v>
      </c>
      <c r="D195" s="195" t="s">
        <v>121</v>
      </c>
      <c r="E195" s="196" t="s">
        <v>272</v>
      </c>
      <c r="F195" s="197" t="s">
        <v>273</v>
      </c>
      <c r="G195" s="198" t="s">
        <v>250</v>
      </c>
      <c r="H195" s="199">
        <v>1</v>
      </c>
      <c r="I195" s="200"/>
      <c r="J195" s="199">
        <f>ROUND(I195*H195,0)</f>
        <v>0</v>
      </c>
      <c r="K195" s="197" t="s">
        <v>133</v>
      </c>
      <c r="L195" s="38"/>
      <c r="M195" s="201" t="s">
        <v>1</v>
      </c>
      <c r="N195" s="202" t="s">
        <v>41</v>
      </c>
      <c r="O195" s="70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5" t="s">
        <v>251</v>
      </c>
      <c r="AT195" s="205" t="s">
        <v>121</v>
      </c>
      <c r="AU195" s="205" t="s">
        <v>82</v>
      </c>
      <c r="AY195" s="16" t="s">
        <v>118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6" t="s">
        <v>8</v>
      </c>
      <c r="BK195" s="206">
        <f>ROUND(I195*H195,0)</f>
        <v>0</v>
      </c>
      <c r="BL195" s="16" t="s">
        <v>251</v>
      </c>
      <c r="BM195" s="205" t="s">
        <v>274</v>
      </c>
    </row>
    <row r="196" spans="1:65" s="1" customFormat="1" ht="16.5" customHeight="1">
      <c r="A196" s="33"/>
      <c r="B196" s="34"/>
      <c r="C196" s="195" t="s">
        <v>275</v>
      </c>
      <c r="D196" s="195" t="s">
        <v>121</v>
      </c>
      <c r="E196" s="196" t="s">
        <v>276</v>
      </c>
      <c r="F196" s="197" t="s">
        <v>277</v>
      </c>
      <c r="G196" s="198" t="s">
        <v>250</v>
      </c>
      <c r="H196" s="199">
        <v>1</v>
      </c>
      <c r="I196" s="200"/>
      <c r="J196" s="199">
        <f>ROUND(I196*H196,0)</f>
        <v>0</v>
      </c>
      <c r="K196" s="197" t="s">
        <v>133</v>
      </c>
      <c r="L196" s="38"/>
      <c r="M196" s="201" t="s">
        <v>1</v>
      </c>
      <c r="N196" s="202" t="s">
        <v>41</v>
      </c>
      <c r="O196" s="70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5" t="s">
        <v>251</v>
      </c>
      <c r="AT196" s="205" t="s">
        <v>121</v>
      </c>
      <c r="AU196" s="205" t="s">
        <v>82</v>
      </c>
      <c r="AY196" s="16" t="s">
        <v>118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6" t="s">
        <v>8</v>
      </c>
      <c r="BK196" s="206">
        <f>ROUND(I196*H196,0)</f>
        <v>0</v>
      </c>
      <c r="BL196" s="16" t="s">
        <v>251</v>
      </c>
      <c r="BM196" s="205" t="s">
        <v>278</v>
      </c>
    </row>
    <row r="197" spans="1:65" s="1" customFormat="1" ht="16.5" customHeight="1">
      <c r="A197" s="33"/>
      <c r="B197" s="34"/>
      <c r="C197" s="195" t="s">
        <v>279</v>
      </c>
      <c r="D197" s="195" t="s">
        <v>121</v>
      </c>
      <c r="E197" s="196" t="s">
        <v>280</v>
      </c>
      <c r="F197" s="197" t="s">
        <v>281</v>
      </c>
      <c r="G197" s="198" t="s">
        <v>250</v>
      </c>
      <c r="H197" s="199">
        <v>1</v>
      </c>
      <c r="I197" s="200"/>
      <c r="J197" s="199">
        <f>ROUND(I197*H197,0)</f>
        <v>0</v>
      </c>
      <c r="K197" s="197" t="s">
        <v>133</v>
      </c>
      <c r="L197" s="38"/>
      <c r="M197" s="240" t="s">
        <v>1</v>
      </c>
      <c r="N197" s="241" t="s">
        <v>41</v>
      </c>
      <c r="O197" s="242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5" t="s">
        <v>251</v>
      </c>
      <c r="AT197" s="205" t="s">
        <v>121</v>
      </c>
      <c r="AU197" s="205" t="s">
        <v>82</v>
      </c>
      <c r="AY197" s="16" t="s">
        <v>118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6" t="s">
        <v>8</v>
      </c>
      <c r="BK197" s="206">
        <f>ROUND(I197*H197,0)</f>
        <v>0</v>
      </c>
      <c r="BL197" s="16" t="s">
        <v>251</v>
      </c>
      <c r="BM197" s="205" t="s">
        <v>282</v>
      </c>
    </row>
    <row r="198" spans="1:31" s="1" customFormat="1" ht="6.95" customHeight="1">
      <c r="A198" s="33"/>
      <c r="B198" s="53"/>
      <c r="C198" s="54"/>
      <c r="D198" s="54"/>
      <c r="E198" s="54"/>
      <c r="F198" s="54"/>
      <c r="G198" s="54"/>
      <c r="H198" s="54"/>
      <c r="I198" s="145"/>
      <c r="J198" s="54"/>
      <c r="K198" s="54"/>
      <c r="L198" s="38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sheet="1" objects="1" scenarios="1" formatColumns="0" formatRows="0" autoFilter="0"/>
  <autoFilter ref="C125:K197"/>
  <mergeCells count="6">
    <mergeCell ref="E85:H85"/>
    <mergeCell ref="E118:H118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BrestovskaBohumila</cp:lastModifiedBy>
  <dcterms:created xsi:type="dcterms:W3CDTF">2019-10-23T15:06:59Z</dcterms:created>
  <dcterms:modified xsi:type="dcterms:W3CDTF">2019-12-05T08:41:46Z</dcterms:modified>
  <cp:category/>
  <cp:version/>
  <cp:contentType/>
  <cp:contentStatus/>
</cp:coreProperties>
</file>