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9390" activeTab="1"/>
  </bookViews>
  <sheets>
    <sheet name="Rekapitulace" sheetId="4" r:id="rId1"/>
    <sheet name="Zakázka" sheetId="1" r:id="rId2"/>
    <sheet name="List1" sheetId="5" r:id="rId3"/>
  </sheets>
  <definedNames>
    <definedName name="eC_Rekapitulace">'Rekapitulace'!$A$5:$E$10</definedName>
    <definedName name="euroCALC">'Zakázka'!$A$5:$O$55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<sst xmlns="http://schemas.openxmlformats.org/spreadsheetml/2006/main" count="247" uniqueCount="132">
  <si>
    <t>Poř.</t>
  </si>
  <si>
    <t>Kód</t>
  </si>
  <si>
    <t>Typ</t>
  </si>
  <si>
    <t>Popis</t>
  </si>
  <si>
    <t>MJ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</si>
  <si>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</si>
  <si>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</si>
  <si>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</si>
  <si>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</si>
  <si>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</si>
  <si>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</si>
  <si>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</si>
  <si>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</si>
  <si>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Objekt</t>
  </si>
  <si>
    <t>Oddíl</t>
  </si>
  <si>
    <t>01: S0 01 - Stavební objekt 01</t>
  </si>
  <si>
    <t>001: Zemní práce</t>
  </si>
  <si>
    <t>SP</t>
  </si>
  <si>
    <t>m3</t>
  </si>
  <si>
    <t>01</t>
  </si>
  <si>
    <t>001</t>
  </si>
  <si>
    <t>131 20-1102/00</t>
  </si>
  <si>
    <t>162 70-1105/00</t>
  </si>
  <si>
    <t>162 70-1109/00</t>
  </si>
  <si>
    <t>171 20-1201/00</t>
  </si>
  <si>
    <t>181 30-1103/00</t>
  </si>
  <si>
    <t>m2</t>
  </si>
  <si>
    <t>002: Základy</t>
  </si>
  <si>
    <t>271 57-1111/00</t>
  </si>
  <si>
    <t>002</t>
  </si>
  <si>
    <t>289 98-3211/00</t>
  </si>
  <si>
    <t>274 35-1215/00</t>
  </si>
  <si>
    <t>274 35-1216/00</t>
  </si>
  <si>
    <t>274 31-5223/00</t>
  </si>
  <si>
    <t>273 35-2110/00</t>
  </si>
  <si>
    <t>273 36-1821/00</t>
  </si>
  <si>
    <t>t</t>
  </si>
  <si>
    <t>589 32941</t>
  </si>
  <si>
    <t>H</t>
  </si>
  <si>
    <t>273 36-2132/00</t>
  </si>
  <si>
    <t>299 20-1111</t>
  </si>
  <si>
    <t>299 20-1112</t>
  </si>
  <si>
    <t>299 20-1113</t>
  </si>
  <si>
    <t>931 99-4142/00</t>
  </si>
  <si>
    <t>Těsnění dilatační spáry betonové konstrukce</t>
  </si>
  <si>
    <t>m</t>
  </si>
  <si>
    <t>009</t>
  </si>
  <si>
    <t>919 72-2111/00</t>
  </si>
  <si>
    <t>998 15-2121/00</t>
  </si>
  <si>
    <t>099</t>
  </si>
  <si>
    <t>767 99-5103/00</t>
  </si>
  <si>
    <t>kg</t>
  </si>
  <si>
    <t>767</t>
  </si>
  <si>
    <t>145 64052</t>
  </si>
  <si>
    <t>767 99-9001</t>
  </si>
  <si>
    <t>998 76-7201</t>
  </si>
  <si>
    <t>%</t>
  </si>
  <si>
    <t>Celkem (bez DPH)</t>
  </si>
  <si>
    <t>Celkem (včetně DPH)</t>
  </si>
  <si>
    <t>Ruční úprava násypů a dotvarování</t>
  </si>
  <si>
    <t>266 10-1101/00</t>
  </si>
  <si>
    <t>cel.</t>
  </si>
  <si>
    <t>Výztuž  prvků betonářskou ocelí 10 505 (R) 8-10 mm průměr,rádiusy,šikminy,komplet,vázaní ,distance</t>
  </si>
  <si>
    <t>Povrchová úprava betonu - strojní leštění, nátěr Curol</t>
  </si>
  <si>
    <t>Povrchová úprava betonu - ruční leštění,nátěr Curol</t>
  </si>
  <si>
    <t>Montáž atypických zámečnických konstrukcí, hran,kotvení</t>
  </si>
  <si>
    <t>64052</t>
  </si>
  <si>
    <t>Žárové zinkování</t>
  </si>
  <si>
    <t>00000000215</t>
  </si>
  <si>
    <t>767 99-5112/00</t>
  </si>
  <si>
    <t>Svařování a úprava veškerých zamečnických kcí</t>
  </si>
  <si>
    <t>Přesun hmot pro zámečnické konstrukce v objektech v do 50 m</t>
  </si>
  <si>
    <t>DPH 21%</t>
  </si>
  <si>
    <t>Dovoz a vodorovné přemístění vhodných výplňových materiálů ze vzdálenosti do 10 km</t>
  </si>
  <si>
    <t>Beton tř.C25/30, který splňuje veškeré pevnostní a povrchové vlastnosti,doprava,čekání</t>
  </si>
  <si>
    <t>131 20-1103/00</t>
  </si>
  <si>
    <t>121 10-1104/00</t>
  </si>
  <si>
    <t>Hutnění rovných násypů a ploch po vrstvách min.po 20 cm,</t>
  </si>
  <si>
    <t>Odstranění veškerého bednění</t>
  </si>
  <si>
    <t>Řezání dilatačních a pracovních spár v betonu</t>
  </si>
  <si>
    <t>Výkopové práce -bazénů,zákl. kcí,kopané sondy,kanalizace,drenáže,vsakovací jímky</t>
  </si>
  <si>
    <t>Vsakovací jímka- vložení hrubé frakce 63-125mm,obalení geotextílií</t>
  </si>
  <si>
    <t>Tvarování násypů  a výplní zeminou ,svahování a terenní úpravy</t>
  </si>
  <si>
    <t>Osazení copingu vč. ukotvení a zajištění do betonové desky(násypů)</t>
  </si>
  <si>
    <t>Profil čtverc 50/50/3 ,obdélník 100/60/3, trubka,pojízdné zábradlí viz PD</t>
  </si>
  <si>
    <t>122 00-4501/00</t>
  </si>
  <si>
    <t>Zatravnění násypů, svahování a rovných ploch</t>
  </si>
  <si>
    <t>Dokumentace skutečného provedení</t>
  </si>
  <si>
    <t>BETONOVÝ SKATEPARK VRCHLABÍ</t>
  </si>
  <si>
    <t>004</t>
  </si>
  <si>
    <t>005</t>
  </si>
  <si>
    <t>Geodetické práce před výstavbou</t>
  </si>
  <si>
    <t>Geodetické práce po výstavbě</t>
  </si>
  <si>
    <t>Zkoušky hutnící</t>
  </si>
  <si>
    <t>04154000</t>
  </si>
  <si>
    <t>Přesun hmot pro pozemní komunikace s krytem z kamene, monolitickým betonovým nebo živičným</t>
  </si>
  <si>
    <t>Zařízení staveniště</t>
  </si>
  <si>
    <t>stavební buňky,oplocení, energie,terénní upravy staveniště, komplet</t>
  </si>
  <si>
    <t>osazená foliovaná překližka s polepem v kovové kci. zabetonovaná</t>
  </si>
  <si>
    <t>Tabule s provozním řádem</t>
  </si>
  <si>
    <t>Odkop drnu a stažení ornice vč. Meziskládky, přesun</t>
  </si>
  <si>
    <t>Pomocné konstrukce pažení, atypické šablony</t>
  </si>
  <si>
    <t>přesné tvarování tvarů, šejpování</t>
  </si>
  <si>
    <t>hutnění vybrační deskou na závědu, plochy a rádiusy sklon 30°+</t>
  </si>
  <si>
    <t>šablony a vodítka pro šejpování zakřivených ploch ploch</t>
  </si>
  <si>
    <t xml:space="preserve">Bednění žb.konstrukcí </t>
  </si>
  <si>
    <t>rádiusy,šikminy,přechody a nápoje na rovné plochy,boxy,překážky, zatáčky,kotvení do betonu</t>
  </si>
  <si>
    <t>Výztuž základových desek a ploch</t>
  </si>
  <si>
    <t>kari sítě 8/150/150mm, vázání sítí, prutů 8-10mm, svařování, doprava, včetně spojovacího materiálu a distančích hadů a podložek</t>
  </si>
  <si>
    <t>rádiusy, 3 dplochy, přechody, nápoje na rovné plochy, šikminy, vázání a distance</t>
  </si>
  <si>
    <t>Shotcrete stříkaný beton tlakem 40-70 Bar, čerpání a vibrování litého betonu</t>
  </si>
  <si>
    <t>Ukládka betonu</t>
  </si>
  <si>
    <t>oc. PZ trubka 60/3 vč. kotvení do násypů k armování,vybraná místa do přechodů rádiusů a rovin</t>
  </si>
  <si>
    <t>004: Ostatní konstrukce a práce</t>
  </si>
  <si>
    <t>005: Přesun hmot HSV</t>
  </si>
  <si>
    <t>006: Konstrukce zámečnické</t>
  </si>
  <si>
    <t>007: Vedlejší rozpočtové náklady</t>
  </si>
  <si>
    <t>012103000</t>
  </si>
  <si>
    <t>012303000</t>
  </si>
  <si>
    <t>013254000</t>
  </si>
  <si>
    <t>ON</t>
  </si>
  <si>
    <r>
      <t>Polštáře zhutněné pod železobeton ze štěrkodrtě 0-32mm</t>
    </r>
    <r>
      <rPr>
        <sz val="10"/>
        <color indexed="8"/>
        <rFont val="Arial"/>
        <family val="2"/>
      </rPr>
      <t>,vč rozprostření</t>
    </r>
  </si>
  <si>
    <t>plocha 998</t>
  </si>
  <si>
    <t>plocha 168,vsak 26</t>
  </si>
  <si>
    <t>70+54+50+36+4</t>
  </si>
  <si>
    <t>99+164</t>
  </si>
  <si>
    <t>Hutnění a výplň šikmin a rádiusů</t>
  </si>
  <si>
    <t>Zřízení bednění stěn obvodových ploch,kotvení do betonu a pažení</t>
  </si>
  <si>
    <t>Leštění rovných ploch strojně s ručním dokončením okrajů ploch 33+107+20+99</t>
  </si>
  <si>
    <t>Ruční leštěn ploch různými hladítky s odlišnou hrubostí rádiusů, šikmin, přechodů a nápojů na rovné plochy, boxy a zídky 33+107+20+99</t>
  </si>
  <si>
    <t>84+120+120</t>
  </si>
  <si>
    <t>včetně napojení na vsak</t>
  </si>
</sst>
</file>

<file path=xl/styles.xml><?xml version="1.0" encoding="utf-8"?>
<styleSheet xmlns="http://schemas.openxmlformats.org/spreadsheetml/2006/main">
  <numFmts count="6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</numFmts>
  <fonts count="10">
    <font>
      <sz val="10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0"/>
      <name val="Arial"/>
      <family val="2"/>
    </font>
    <font>
      <b/>
      <sz val="11"/>
      <color indexed="62"/>
      <name val="Arial"/>
      <family val="2"/>
    </font>
    <font>
      <sz val="8"/>
      <name val="Arial"/>
      <family val="2"/>
    </font>
    <font>
      <sz val="9"/>
      <color indexed="17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0" fillId="0" borderId="0" xfId="0" applyNumberFormat="1"/>
    <xf numFmtId="0" fontId="6" fillId="0" borderId="2" xfId="0" applyFont="1" applyBorder="1" applyAlignment="1">
      <alignment/>
    </xf>
    <xf numFmtId="167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3" xfId="0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 vertical="top"/>
    </xf>
    <xf numFmtId="167" fontId="3" fillId="0" borderId="3" xfId="0" applyNumberFormat="1" applyFont="1" applyBorder="1" applyAlignment="1">
      <alignment horizontal="right" vertical="top"/>
    </xf>
    <xf numFmtId="168" fontId="3" fillId="0" borderId="3" xfId="0" applyNumberFormat="1" applyFont="1" applyBorder="1" applyAlignment="1">
      <alignment horizontal="right" vertical="top"/>
    </xf>
    <xf numFmtId="169" fontId="3" fillId="0" borderId="3" xfId="0" applyNumberFormat="1" applyFont="1" applyBorder="1" applyAlignment="1">
      <alignment horizontal="right" vertical="top"/>
    </xf>
    <xf numFmtId="2" fontId="5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2" fontId="7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49" fontId="3" fillId="0" borderId="3" xfId="20" applyNumberFormat="1" applyFont="1" applyBorder="1" applyAlignment="1">
      <alignment horizontal="left" vertical="top"/>
      <protection/>
    </xf>
    <xf numFmtId="49" fontId="3" fillId="0" borderId="3" xfId="20" applyNumberFormat="1" applyFont="1" applyBorder="1" applyAlignment="1">
      <alignment horizontal="center" vertical="top"/>
      <protection/>
    </xf>
    <xf numFmtId="49" fontId="3" fillId="0" borderId="3" xfId="20" applyNumberFormat="1" applyFont="1" applyBorder="1" applyAlignment="1">
      <alignment horizontal="left" vertical="top" wrapText="1"/>
      <protection/>
    </xf>
    <xf numFmtId="2" fontId="5" fillId="0" borderId="3" xfId="20" applyNumberFormat="1" applyFont="1" applyFill="1" applyBorder="1" applyAlignment="1">
      <alignment horizontal="center" vertical="center"/>
      <protection/>
    </xf>
    <xf numFmtId="166" fontId="3" fillId="0" borderId="3" xfId="20" applyNumberFormat="1" applyFont="1" applyBorder="1" applyAlignment="1">
      <alignment horizontal="right" vertical="top"/>
      <protection/>
    </xf>
    <xf numFmtId="168" fontId="3" fillId="0" borderId="3" xfId="21" applyNumberFormat="1" applyFont="1" applyBorder="1" applyAlignment="1">
      <alignment horizontal="right" vertical="top"/>
      <protection/>
    </xf>
    <xf numFmtId="169" fontId="3" fillId="0" borderId="3" xfId="21" applyNumberFormat="1" applyFont="1" applyBorder="1" applyAlignment="1">
      <alignment horizontal="right" vertical="top"/>
      <protection/>
    </xf>
    <xf numFmtId="49" fontId="3" fillId="0" borderId="3" xfId="21" applyNumberFormat="1" applyFont="1" applyBorder="1" applyAlignment="1">
      <alignment horizontal="left" vertical="top"/>
      <protection/>
    </xf>
    <xf numFmtId="167" fontId="0" fillId="0" borderId="0" xfId="0" applyNumberFormat="1"/>
    <xf numFmtId="49" fontId="9" fillId="0" borderId="3" xfId="20" applyNumberFormat="1" applyFont="1" applyBorder="1" applyAlignment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"/>
  <sheetViews>
    <sheetView workbookViewId="0" topLeftCell="C1">
      <pane ySplit="3" topLeftCell="A4" activePane="bottomLeft" state="frozen"/>
      <selection pane="topLeft" activeCell="C1" sqref="C1"/>
      <selection pane="bottomLeft" activeCell="C1" sqref="C1"/>
    </sheetView>
  </sheetViews>
  <sheetFormatPr defaultColWidth="9.140625" defaultRowHeight="12.75" outlineLevelRow="1"/>
  <cols>
    <col min="1" max="1" width="4.7109375" style="0" hidden="1" customWidth="1"/>
    <col min="2" max="2" width="13.8515625" style="0" hidden="1" customWidth="1"/>
    <col min="3" max="3" width="80.7109375" style="0" customWidth="1"/>
    <col min="4" max="4" width="12.8515625" style="0" customWidth="1"/>
    <col min="5" max="5" width="10.28125" style="0" customWidth="1"/>
  </cols>
  <sheetData>
    <row r="1" spans="1:6" ht="21.6" customHeight="1">
      <c r="A1" s="18" t="str">
        <f ca="1">IF(Zakázka!$A$1=0,"",Zakázka!$A$1)</f>
        <v/>
      </c>
      <c r="B1" s="19" t="str">
        <f ca="1">IF(Zakázka!$B$1=0,"",Zakázka!$B$1)</f>
        <v/>
      </c>
      <c r="C1" s="19" t="s">
        <v>88</v>
      </c>
      <c r="D1" s="22" t="str">
        <f ca="1">IF(Zakázka!$H$1=0,"",Zakázka!$H$1)</f>
        <v/>
      </c>
      <c r="E1" s="24" t="str">
        <f ca="1">IF(Zakázka!$J$1=0,"",Zakázka!$J$1)</f>
        <v/>
      </c>
      <c r="F1" s="1"/>
    </row>
    <row r="2" spans="1:6" ht="21.6" customHeight="1">
      <c r="A2" s="18" t="str">
        <f ca="1">IF(Zakázka!$A$2=0,"",Zakázka!$A$2)</f>
        <v/>
      </c>
      <c r="B2" s="19" t="str">
        <f ca="1">IF(Zakázka!$B$2=0,"",Zakázka!$B$2)</f>
        <v/>
      </c>
      <c r="C2" s="19"/>
      <c r="D2" s="22" t="str">
        <f ca="1">IF(Zakázka!$H$2=0,"",Zakázka!$H$2)</f>
        <v/>
      </c>
      <c r="E2" s="24" t="str">
        <f ca="1">IF(Zakázka!$J$2=0,"",Zakázka!$J$2)</f>
        <v/>
      </c>
      <c r="F2" s="1"/>
    </row>
    <row r="3" spans="1:6" ht="13.5" thickBot="1">
      <c r="A3" s="15" t="str">
        <f ca="1">IF(Zakázka!$A$3=0,"",Zakázka!$A$3)</f>
        <v>Poř.</v>
      </c>
      <c r="B3" s="16" t="str">
        <f ca="1">IF(Zakázka!$B$3=0,"",Zakázka!$B$3)</f>
        <v>Kód</v>
      </c>
      <c r="C3" s="16" t="str">
        <f ca="1">IF(Zakázka!$D$3=0,"",Zakázka!$D$3)</f>
        <v>Popis</v>
      </c>
      <c r="D3" s="15" t="str">
        <f ca="1">IF(Zakázka!$H$3=0,"",Zakázka!$H$3)</f>
        <v>Cena</v>
      </c>
      <c r="E3" s="15" t="str">
        <f ca="1">IF(Zakázka!$J$3=0,"",Zakázka!$J$3)</f>
        <v>Hmotn.</v>
      </c>
      <c r="F3" s="2"/>
    </row>
    <row r="4" spans="1:6" ht="12" customHeight="1">
      <c r="A4" s="4" t="str">
        <f ca="1">IF(Zakázka!$A$4=0,"",Zakázka!$A$4)</f>
        <v/>
      </c>
      <c r="B4" s="6" t="str">
        <f ca="1">IF(Zakázka!$B$4=0,"",Zakázka!$B$4)</f>
        <v/>
      </c>
      <c r="C4" s="6" t="str">
        <f ca="1">IF(Zakázka!$D$4=0,"",Zakázka!$D$4)</f>
        <v/>
      </c>
      <c r="D4" s="4" t="str">
        <f ca="1">IF(Zakázka!$H$4=0,"",Zakázka!$H$4)</f>
        <v/>
      </c>
      <c r="E4" s="4" t="str">
        <f ca="1">IF(Zakázka!$J$4=0,"",Zakázka!$J$4)</f>
        <v/>
      </c>
      <c r="F4" s="2"/>
    </row>
    <row r="5" spans="1:6" ht="21.6" customHeight="1">
      <c r="A5" s="18" t="str">
        <f ca="1">IF(Zakázka!$A$5=0,"",Zakázka!$A$5)</f>
        <v/>
      </c>
      <c r="B5" s="19" t="str">
        <f ca="1">IF(Zakázka!$B$5=0,"",Zakázka!$B$5)</f>
        <v/>
      </c>
      <c r="C5" s="19" t="str">
        <f ca="1">IF(Zakázka!$D$5=0,"",Zakázka!$D$5)</f>
        <v>01: S0 01 - Stavební objekt 01</v>
      </c>
      <c r="D5" s="22" t="str">
        <f ca="1">IF(Zakázka!$H$5=0,"",Zakázka!$H$5)</f>
        <v/>
      </c>
      <c r="E5" s="24">
        <f ca="1">IF(Zakázka!$J$5=0,"",Zakázka!$J$5)</f>
        <v>1025.199247</v>
      </c>
      <c r="F5" s="1"/>
    </row>
    <row r="6" spans="1:6" ht="20.45" customHeight="1" outlineLevel="1">
      <c r="A6" s="25" t="str">
        <f ca="1">IF(Zakázka!$A$6=0,"",Zakázka!$A$6)</f>
        <v/>
      </c>
      <c r="B6" s="26" t="str">
        <f ca="1">IF(Zakázka!$B$6=0,"",Zakázka!$B$6)</f>
        <v/>
      </c>
      <c r="C6" s="26" t="str">
        <f ca="1">IF(Zakázka!$D$6=0,"",Zakázka!$D$6)</f>
        <v>001: Zemní práce</v>
      </c>
      <c r="D6" s="29" t="str">
        <f ca="1">IF(Zakázka!$H$6=0,"",Zakázka!$H$6)</f>
        <v/>
      </c>
      <c r="E6" s="31" t="str">
        <f ca="1">IF(Zakázka!$J$6=0,"",Zakázka!$J$6)</f>
        <v/>
      </c>
      <c r="F6" s="1"/>
    </row>
    <row r="7" spans="1:6" ht="20.45" customHeight="1" outlineLevel="1">
      <c r="A7" s="25" t="str">
        <f ca="1">IF(Zakázka!$A$22=0,"",Zakázka!$A$22)</f>
        <v/>
      </c>
      <c r="B7" s="26" t="str">
        <f ca="1">IF(Zakázka!$B$22=0,"",Zakázka!$B$22)</f>
        <v/>
      </c>
      <c r="C7" s="26" t="str">
        <f ca="1">IF(Zakázka!$D$22=0,"",Zakázka!$D$22)</f>
        <v>002: Základy</v>
      </c>
      <c r="D7" s="29" t="str">
        <f ca="1">IF(Zakázka!$H$22=0,"",Zakázka!$H$22)</f>
        <v/>
      </c>
      <c r="E7" s="31">
        <f ca="1">IF(Zakázka!$J$22=0,"",Zakázka!$J$22)</f>
        <v>1021.694247</v>
      </c>
      <c r="F7" s="1"/>
    </row>
    <row r="8" spans="1:6" ht="20.45" customHeight="1" outlineLevel="1">
      <c r="A8" s="25" t="str">
        <f ca="1">IF(Zakázka!$A$42=0,"",Zakázka!$A$42)</f>
        <v/>
      </c>
      <c r="B8" s="26" t="str">
        <f ca="1">IF(Zakázka!$B$42=0,"",Zakázka!$B$42)</f>
        <v/>
      </c>
      <c r="C8" s="26" t="str">
        <f ca="1">IF(Zakázka!$D$42=0,"",Zakázka!$D$42)</f>
        <v>004: Ostatní konstrukce a práce</v>
      </c>
      <c r="D8" s="29" t="str">
        <f ca="1">IF(Zakázka!$H$42=0,"",Zakázka!$H$42)</f>
        <v/>
      </c>
      <c r="E8" s="31">
        <f ca="1">IF(Zakázka!$J$42=0,"",Zakázka!$J$42)</f>
        <v>0.255</v>
      </c>
      <c r="F8" s="1"/>
    </row>
    <row r="9" spans="1:6" ht="20.45" customHeight="1" outlineLevel="1">
      <c r="A9" s="25" t="str">
        <f ca="1">IF(Zakázka!$A$48=0,"",Zakázka!$A$48)</f>
        <v/>
      </c>
      <c r="B9" s="26" t="str">
        <f ca="1">IF(Zakázka!$B$48=0,"",Zakázka!$B$48)</f>
        <v/>
      </c>
      <c r="C9" s="26" t="str">
        <f ca="1">IF(Zakázka!$D$48=0,"",Zakázka!$D$48)</f>
        <v>005: Přesun hmot HSV</v>
      </c>
      <c r="D9" s="29" t="str">
        <f ca="1">IF(Zakázka!$H$48=0,"",Zakázka!$H$48)</f>
        <v/>
      </c>
      <c r="E9" s="31" t="str">
        <f ca="1">IF(Zakázka!$J$48=0,"",Zakázka!$J$48)</f>
        <v/>
      </c>
      <c r="F9" s="1"/>
    </row>
    <row r="10" spans="1:6" ht="20.45" customHeight="1" outlineLevel="1">
      <c r="A10" s="25" t="str">
        <f ca="1">IF(Zakázka!$A$50=0,"",Zakázka!$A$50)</f>
        <v/>
      </c>
      <c r="B10" s="26" t="str">
        <f ca="1">IF(Zakázka!$B$50=0,"",Zakázka!$B$50)</f>
        <v/>
      </c>
      <c r="C10" s="26" t="str">
        <f ca="1">IF(Zakázka!$D$50=0,"",Zakázka!$D$50)</f>
        <v>006: Konstrukce zámečnické</v>
      </c>
      <c r="D10" s="29" t="str">
        <f ca="1">IF(Zakázka!$H$50=0,"",Zakázka!$H$50)</f>
        <v/>
      </c>
      <c r="E10" s="31">
        <f ca="1">IF(Zakázka!$J$50=0,"",Zakázka!$J$50)</f>
        <v>3.05</v>
      </c>
      <c r="F10" s="1"/>
    </row>
    <row r="11" spans="1:6" ht="20.45" customHeight="1" outlineLevel="1" thickBot="1">
      <c r="A11" s="25" t="str">
        <f ca="1">IF(Zakázka!$A$50=0,"",Zakázka!$A$50)</f>
        <v/>
      </c>
      <c r="B11" s="26" t="str">
        <f ca="1">IF(Zakázka!$B$50=0,"",Zakázka!$B$50)</f>
        <v/>
      </c>
      <c r="C11" s="26" t="str">
        <f ca="1">Zakázka!D59</f>
        <v>007: Vedlejší rozpočtové náklady</v>
      </c>
      <c r="D11" s="29" t="str">
        <f ca="1">IF(Zakázka!$H$59=0,"",Zakázka!$H$59)</f>
        <v/>
      </c>
      <c r="E11" s="31"/>
      <c r="F11" s="1"/>
    </row>
    <row r="12" spans="1:5" s="35" customFormat="1" ht="21.6" customHeight="1">
      <c r="A12" s="33"/>
      <c r="B12" s="33"/>
      <c r="C12" s="33" t="s">
        <v>57</v>
      </c>
      <c r="D12" s="34">
        <f ca="1">SUM($D$1,$D$2,$D$4,$D$5)</f>
        <v>0</v>
      </c>
      <c r="E12" s="33"/>
    </row>
    <row r="13" spans="3:4" s="35" customFormat="1" ht="21.6" customHeight="1">
      <c r="C13" s="35" t="s">
        <v>72</v>
      </c>
      <c r="D13" s="22">
        <f ca="1">D15-D12</f>
        <v>0</v>
      </c>
    </row>
    <row r="14" spans="1:4" s="36" customFormat="1" ht="20.45" customHeight="1" outlineLevel="1" thickBot="1">
      <c r="A14" s="36">
        <f ca="1">SUMIF(Zakázka!M1:M55,19,Zakázka!H1:H55)</f>
        <v>0</v>
      </c>
      <c r="D14" s="29"/>
    </row>
    <row r="15" spans="1:5" s="35" customFormat="1" ht="21.6" customHeight="1">
      <c r="A15" s="33"/>
      <c r="B15" s="33"/>
      <c r="C15" s="33" t="s">
        <v>58</v>
      </c>
      <c r="D15" s="34">
        <f>D12*1.21</f>
        <v>0</v>
      </c>
      <c r="E15" s="33"/>
    </row>
    <row r="16" ht="12.75">
      <c r="D16" s="32"/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&amp;C&amp;8&amp;P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67"/>
  <sheetViews>
    <sheetView tabSelected="1" workbookViewId="0" topLeftCell="B1">
      <pane ySplit="3" topLeftCell="A4" activePane="bottomLeft" state="frozen"/>
      <selection pane="bottomLeft" activeCell="D5" sqref="D5"/>
    </sheetView>
  </sheetViews>
  <sheetFormatPr defaultColWidth="9.140625" defaultRowHeight="12.75" outlineLevelRow="2"/>
  <cols>
    <col min="1" max="1" width="5.28125" style="3" bestFit="1" customWidth="1"/>
    <col min="2" max="2" width="13.8515625" style="5" bestFit="1" customWidth="1"/>
    <col min="3" max="3" width="3.8515625" style="7" bestFit="1" customWidth="1"/>
    <col min="4" max="4" width="80.7109375" style="8" customWidth="1"/>
    <col min="5" max="5" width="3.57421875" style="7" bestFit="1" customWidth="1"/>
    <col min="6" max="6" width="13.8515625" style="10" bestFit="1" customWidth="1"/>
    <col min="7" max="7" width="13.140625" style="11" bestFit="1" customWidth="1"/>
    <col min="8" max="8" width="12.8515625" style="12" bestFit="1" customWidth="1"/>
    <col min="9" max="9" width="11.421875" style="13" bestFit="1" customWidth="1"/>
    <col min="10" max="10" width="10.28125" style="14" bestFit="1" customWidth="1"/>
    <col min="11" max="11" width="8.7109375" style="13" bestFit="1" customWidth="1"/>
    <col min="12" max="12" width="5.140625" style="14" bestFit="1" customWidth="1"/>
    <col min="13" max="13" width="4.421875" style="12" bestFit="1" customWidth="1"/>
    <col min="14" max="14" width="6.28125" style="5" bestFit="1" customWidth="1"/>
    <col min="15" max="15" width="5.140625" style="5" bestFit="1" customWidth="1"/>
    <col min="17" max="17" width="10.28125" style="0" bestFit="1" customWidth="1"/>
  </cols>
  <sheetData>
    <row r="1" spans="1:15" ht="21.6" customHeight="1">
      <c r="A1" s="18"/>
      <c r="B1" s="19"/>
      <c r="C1" s="19"/>
      <c r="D1" s="19" t="s">
        <v>88</v>
      </c>
      <c r="E1" s="19"/>
      <c r="F1" s="20"/>
      <c r="G1" s="21"/>
      <c r="H1" s="22"/>
      <c r="I1" s="23"/>
      <c r="J1" s="24"/>
      <c r="K1" s="23"/>
      <c r="L1" s="24"/>
      <c r="M1" s="22"/>
      <c r="N1" s="19"/>
      <c r="O1" s="19"/>
    </row>
    <row r="2" spans="1:15" ht="21.6" customHeight="1">
      <c r="A2" s="18"/>
      <c r="B2" s="19"/>
      <c r="C2" s="19"/>
      <c r="D2" s="19"/>
      <c r="E2" s="19"/>
      <c r="F2" s="20"/>
      <c r="G2" s="21"/>
      <c r="H2" s="22"/>
      <c r="I2" s="23"/>
      <c r="J2" s="24"/>
      <c r="K2" s="23"/>
      <c r="L2" s="24"/>
      <c r="M2" s="22"/>
      <c r="N2" s="19"/>
      <c r="O2" s="19"/>
    </row>
    <row r="3" spans="1:15" ht="13.5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6" t="s">
        <v>13</v>
      </c>
      <c r="O3" s="16" t="s">
        <v>14</v>
      </c>
    </row>
    <row r="4" spans="1:15" ht="12" customHeight="1">
      <c r="A4" s="4"/>
      <c r="B4" s="6"/>
      <c r="C4" s="6"/>
      <c r="D4" s="6"/>
      <c r="E4" s="9"/>
      <c r="F4" s="4"/>
      <c r="G4" s="4"/>
      <c r="H4" s="4"/>
      <c r="I4" s="4"/>
      <c r="J4" s="4"/>
      <c r="K4" s="4"/>
      <c r="L4" s="4"/>
      <c r="M4" s="4"/>
      <c r="N4" s="6"/>
      <c r="O4" s="6"/>
    </row>
    <row r="5" spans="1:15" ht="21.6" customHeight="1">
      <c r="A5" s="18"/>
      <c r="B5" s="19"/>
      <c r="C5" s="19"/>
      <c r="D5" s="19" t="s">
        <v>15</v>
      </c>
      <c r="E5" s="19"/>
      <c r="F5" s="20"/>
      <c r="G5" s="21"/>
      <c r="H5" s="22">
        <f>SUBTOTAL(9,H6:H67)</f>
        <v>0</v>
      </c>
      <c r="I5" s="23"/>
      <c r="J5" s="24">
        <f>SUBTOTAL(9,J6:J67)</f>
        <v>1025.199247</v>
      </c>
      <c r="K5" s="23"/>
      <c r="L5" s="24">
        <f>SUBTOTAL(9,L6:L55)</f>
        <v>0</v>
      </c>
      <c r="M5" s="22"/>
      <c r="N5" s="19"/>
      <c r="O5" s="19"/>
    </row>
    <row r="6" spans="1:17" ht="20.45" customHeight="1" outlineLevel="1">
      <c r="A6" s="25"/>
      <c r="B6" s="26"/>
      <c r="C6" s="26"/>
      <c r="D6" s="26" t="s">
        <v>16</v>
      </c>
      <c r="E6" s="26"/>
      <c r="F6" s="27"/>
      <c r="G6" s="28"/>
      <c r="H6" s="29">
        <f>SUBTOTAL(9,H7:H21)</f>
        <v>0</v>
      </c>
      <c r="I6" s="30"/>
      <c r="J6" s="31">
        <f>SUBTOTAL(9,J7:J21)</f>
        <v>0</v>
      </c>
      <c r="K6" s="30"/>
      <c r="L6" s="31">
        <f>SUBTOTAL(9,L7:L21)</f>
        <v>0</v>
      </c>
      <c r="M6" s="29"/>
      <c r="N6" s="26"/>
      <c r="O6" s="26"/>
      <c r="Q6" s="62"/>
    </row>
    <row r="7" spans="1:15" ht="12.75" outlineLevel="2">
      <c r="A7" s="37">
        <v>4</v>
      </c>
      <c r="B7" s="38" t="s">
        <v>76</v>
      </c>
      <c r="C7" s="39" t="s">
        <v>17</v>
      </c>
      <c r="D7" s="40" t="s">
        <v>100</v>
      </c>
      <c r="E7" s="39" t="s">
        <v>26</v>
      </c>
      <c r="F7" s="41">
        <v>998</v>
      </c>
      <c r="G7" s="42">
        <v>0</v>
      </c>
      <c r="H7" s="43">
        <f aca="true" t="shared" si="0" ref="H7:H20">F7*G7</f>
        <v>0</v>
      </c>
      <c r="I7" s="44"/>
      <c r="J7" s="45"/>
      <c r="K7" s="44"/>
      <c r="L7" s="45"/>
      <c r="M7" s="43">
        <v>21</v>
      </c>
      <c r="N7" s="38"/>
      <c r="O7" s="38"/>
    </row>
    <row r="8" spans="1:15" ht="12.75" outlineLevel="2">
      <c r="A8" s="37"/>
      <c r="B8" s="38"/>
      <c r="C8" s="39"/>
      <c r="D8" s="63" t="s">
        <v>122</v>
      </c>
      <c r="E8" s="39"/>
      <c r="F8" s="41"/>
      <c r="G8" s="42"/>
      <c r="H8" s="43"/>
      <c r="I8" s="44"/>
      <c r="J8" s="45"/>
      <c r="K8" s="44"/>
      <c r="L8" s="45"/>
      <c r="M8" s="43"/>
      <c r="N8" s="38"/>
      <c r="O8" s="38"/>
    </row>
    <row r="9" spans="1:15" ht="12.75" outlineLevel="2">
      <c r="A9" s="37">
        <v>5</v>
      </c>
      <c r="B9" s="38" t="s">
        <v>75</v>
      </c>
      <c r="C9" s="39" t="s">
        <v>17</v>
      </c>
      <c r="D9" s="40" t="s">
        <v>80</v>
      </c>
      <c r="E9" s="39" t="s">
        <v>18</v>
      </c>
      <c r="F9" s="41">
        <v>194</v>
      </c>
      <c r="G9" s="42">
        <v>0</v>
      </c>
      <c r="H9" s="43">
        <f t="shared" si="0"/>
        <v>0</v>
      </c>
      <c r="I9" s="44"/>
      <c r="J9" s="45"/>
      <c r="K9" s="44"/>
      <c r="L9" s="45"/>
      <c r="M9" s="43">
        <v>21</v>
      </c>
      <c r="N9" s="38"/>
      <c r="O9" s="38"/>
    </row>
    <row r="10" spans="1:15" ht="12.75" outlineLevel="2">
      <c r="A10" s="37"/>
      <c r="B10" s="38"/>
      <c r="C10" s="39"/>
      <c r="D10" s="63" t="s">
        <v>123</v>
      </c>
      <c r="E10" s="39"/>
      <c r="F10" s="41"/>
      <c r="G10" s="42"/>
      <c r="H10" s="43"/>
      <c r="I10" s="44"/>
      <c r="J10" s="45"/>
      <c r="K10" s="44"/>
      <c r="L10" s="45"/>
      <c r="M10" s="43"/>
      <c r="N10" s="38"/>
      <c r="O10" s="38"/>
    </row>
    <row r="11" spans="1:15" ht="12.75" outlineLevel="2">
      <c r="A11" s="37">
        <v>6</v>
      </c>
      <c r="B11" s="38" t="s">
        <v>21</v>
      </c>
      <c r="C11" s="39" t="s">
        <v>17</v>
      </c>
      <c r="D11" s="40" t="s">
        <v>82</v>
      </c>
      <c r="E11" s="39" t="s">
        <v>18</v>
      </c>
      <c r="F11" s="41">
        <v>214</v>
      </c>
      <c r="G11" s="42">
        <v>0</v>
      </c>
      <c r="H11" s="43">
        <f t="shared" si="0"/>
        <v>0</v>
      </c>
      <c r="I11" s="44"/>
      <c r="J11" s="45">
        <f aca="true" t="shared" si="1" ref="J11:J20">F11*I11</f>
        <v>0</v>
      </c>
      <c r="K11" s="44"/>
      <c r="L11" s="45">
        <f aca="true" t="shared" si="2" ref="L11:L20">F11*K11</f>
        <v>0</v>
      </c>
      <c r="M11" s="43">
        <v>21</v>
      </c>
      <c r="N11" s="38" t="s">
        <v>19</v>
      </c>
      <c r="O11" s="38" t="s">
        <v>20</v>
      </c>
    </row>
    <row r="12" spans="1:15" ht="12.75" outlineLevel="2">
      <c r="A12" s="37"/>
      <c r="B12" s="38"/>
      <c r="C12" s="39"/>
      <c r="D12" s="63" t="s">
        <v>124</v>
      </c>
      <c r="E12" s="39"/>
      <c r="F12" s="41"/>
      <c r="G12" s="42"/>
      <c r="H12" s="43"/>
      <c r="I12" s="44"/>
      <c r="J12" s="45"/>
      <c r="K12" s="44"/>
      <c r="L12" s="45"/>
      <c r="M12" s="43"/>
      <c r="N12" s="38"/>
      <c r="O12" s="38"/>
    </row>
    <row r="13" spans="1:15" ht="12.75" outlineLevel="2">
      <c r="A13" s="37">
        <v>7</v>
      </c>
      <c r="B13" s="38" t="s">
        <v>22</v>
      </c>
      <c r="C13" s="39" t="s">
        <v>17</v>
      </c>
      <c r="D13" s="40" t="s">
        <v>73</v>
      </c>
      <c r="E13" s="39" t="s">
        <v>18</v>
      </c>
      <c r="F13" s="41">
        <v>263</v>
      </c>
      <c r="G13" s="42">
        <v>0</v>
      </c>
      <c r="H13" s="43">
        <f t="shared" si="0"/>
        <v>0</v>
      </c>
      <c r="I13" s="44"/>
      <c r="J13" s="45">
        <f t="shared" si="1"/>
        <v>0</v>
      </c>
      <c r="K13" s="44"/>
      <c r="L13" s="45">
        <f t="shared" si="2"/>
        <v>0</v>
      </c>
      <c r="M13" s="43">
        <v>21</v>
      </c>
      <c r="N13" s="38" t="s">
        <v>19</v>
      </c>
      <c r="O13" s="38" t="s">
        <v>20</v>
      </c>
    </row>
    <row r="14" spans="1:15" ht="12.75" outlineLevel="2">
      <c r="A14" s="37"/>
      <c r="B14" s="38"/>
      <c r="C14" s="39"/>
      <c r="D14" s="63" t="s">
        <v>125</v>
      </c>
      <c r="E14" s="39"/>
      <c r="F14" s="41"/>
      <c r="G14" s="42"/>
      <c r="H14" s="43"/>
      <c r="I14" s="44"/>
      <c r="J14" s="45"/>
      <c r="K14" s="44"/>
      <c r="L14" s="45"/>
      <c r="M14" s="43"/>
      <c r="N14" s="38"/>
      <c r="O14" s="38"/>
    </row>
    <row r="15" spans="1:15" ht="12.75" outlineLevel="2">
      <c r="A15" s="37">
        <v>8</v>
      </c>
      <c r="B15" s="38" t="s">
        <v>23</v>
      </c>
      <c r="C15" s="39" t="s">
        <v>17</v>
      </c>
      <c r="D15" s="40" t="s">
        <v>77</v>
      </c>
      <c r="E15" s="39" t="s">
        <v>26</v>
      </c>
      <c r="F15" s="41">
        <v>2250</v>
      </c>
      <c r="G15" s="42">
        <v>0</v>
      </c>
      <c r="H15" s="43">
        <f t="shared" si="0"/>
        <v>0</v>
      </c>
      <c r="I15" s="44"/>
      <c r="J15" s="45">
        <f t="shared" si="1"/>
        <v>0</v>
      </c>
      <c r="K15" s="44"/>
      <c r="L15" s="45">
        <f t="shared" si="2"/>
        <v>0</v>
      </c>
      <c r="M15" s="43">
        <v>21</v>
      </c>
      <c r="N15" s="38" t="s">
        <v>19</v>
      </c>
      <c r="O15" s="38" t="s">
        <v>20</v>
      </c>
    </row>
    <row r="16" spans="1:15" ht="12.75" outlineLevel="2">
      <c r="A16" s="37">
        <v>9</v>
      </c>
      <c r="B16" s="38" t="s">
        <v>24</v>
      </c>
      <c r="C16" s="39" t="s">
        <v>17</v>
      </c>
      <c r="D16" s="40" t="s">
        <v>59</v>
      </c>
      <c r="E16" s="39" t="s">
        <v>26</v>
      </c>
      <c r="F16" s="41">
        <v>150</v>
      </c>
      <c r="G16" s="42">
        <v>0</v>
      </c>
      <c r="H16" s="43">
        <f t="shared" si="0"/>
        <v>0</v>
      </c>
      <c r="I16" s="44"/>
      <c r="J16" s="45">
        <f t="shared" si="1"/>
        <v>0</v>
      </c>
      <c r="K16" s="44"/>
      <c r="L16" s="45">
        <f t="shared" si="2"/>
        <v>0</v>
      </c>
      <c r="M16" s="43">
        <v>21</v>
      </c>
      <c r="N16" s="38" t="s">
        <v>19</v>
      </c>
      <c r="O16" s="38" t="s">
        <v>20</v>
      </c>
    </row>
    <row r="17" spans="1:15" ht="12.75" outlineLevel="2">
      <c r="A17" s="37"/>
      <c r="B17" s="38"/>
      <c r="C17" s="39"/>
      <c r="D17" s="63" t="s">
        <v>102</v>
      </c>
      <c r="E17" s="39"/>
      <c r="F17" s="41"/>
      <c r="G17" s="42"/>
      <c r="H17" s="43"/>
      <c r="I17" s="44"/>
      <c r="J17" s="45"/>
      <c r="K17" s="44"/>
      <c r="L17" s="45"/>
      <c r="M17" s="43"/>
      <c r="N17" s="38"/>
      <c r="O17" s="38"/>
    </row>
    <row r="18" spans="1:15" ht="12.75" outlineLevel="2">
      <c r="A18" s="37">
        <v>11</v>
      </c>
      <c r="B18" s="38" t="s">
        <v>25</v>
      </c>
      <c r="C18" s="39" t="s">
        <v>17</v>
      </c>
      <c r="D18" s="40" t="s">
        <v>126</v>
      </c>
      <c r="E18" s="39" t="s">
        <v>26</v>
      </c>
      <c r="F18" s="41">
        <v>195</v>
      </c>
      <c r="G18" s="42">
        <v>0</v>
      </c>
      <c r="H18" s="43">
        <f t="shared" si="0"/>
        <v>0</v>
      </c>
      <c r="I18" s="44"/>
      <c r="J18" s="45">
        <f t="shared" si="1"/>
        <v>0</v>
      </c>
      <c r="K18" s="44"/>
      <c r="L18" s="45">
        <f t="shared" si="2"/>
        <v>0</v>
      </c>
      <c r="M18" s="43">
        <v>21</v>
      </c>
      <c r="N18" s="38" t="s">
        <v>19</v>
      </c>
      <c r="O18" s="38" t="s">
        <v>20</v>
      </c>
    </row>
    <row r="19" spans="1:15" ht="12.75" outlineLevel="2">
      <c r="A19" s="37"/>
      <c r="B19" s="38"/>
      <c r="C19" s="39"/>
      <c r="D19" s="63" t="s">
        <v>103</v>
      </c>
      <c r="E19" s="39"/>
      <c r="F19" s="41"/>
      <c r="G19" s="42"/>
      <c r="H19" s="43"/>
      <c r="I19" s="44"/>
      <c r="J19" s="45"/>
      <c r="K19" s="44"/>
      <c r="L19" s="45"/>
      <c r="M19" s="43"/>
      <c r="N19" s="38"/>
      <c r="O19" s="38"/>
    </row>
    <row r="20" spans="1:15" ht="12.75" outlineLevel="2">
      <c r="A20" s="37">
        <v>13</v>
      </c>
      <c r="B20" s="38" t="s">
        <v>60</v>
      </c>
      <c r="C20" s="39" t="s">
        <v>17</v>
      </c>
      <c r="D20" s="40" t="s">
        <v>81</v>
      </c>
      <c r="E20" s="39" t="s">
        <v>18</v>
      </c>
      <c r="F20" s="46">
        <v>26</v>
      </c>
      <c r="G20" s="42">
        <v>0</v>
      </c>
      <c r="H20" s="43">
        <f t="shared" si="0"/>
        <v>0</v>
      </c>
      <c r="I20" s="44"/>
      <c r="J20" s="45">
        <f t="shared" si="1"/>
        <v>0</v>
      </c>
      <c r="K20" s="44"/>
      <c r="L20" s="45">
        <f t="shared" si="2"/>
        <v>0</v>
      </c>
      <c r="M20" s="43">
        <v>21</v>
      </c>
      <c r="N20" s="38"/>
      <c r="O20" s="38"/>
    </row>
    <row r="21" spans="1:15" ht="12.6" customHeight="1" outlineLevel="2">
      <c r="A21" s="37"/>
      <c r="B21" s="38"/>
      <c r="C21" s="39"/>
      <c r="D21" s="63" t="s">
        <v>131</v>
      </c>
      <c r="E21" s="39"/>
      <c r="F21" s="46"/>
      <c r="G21" s="42"/>
      <c r="H21" s="43"/>
      <c r="I21" s="44"/>
      <c r="J21" s="45"/>
      <c r="K21" s="44"/>
      <c r="L21" s="45"/>
      <c r="M21" s="43"/>
      <c r="N21" s="38"/>
      <c r="O21" s="38"/>
    </row>
    <row r="22" spans="1:15" ht="20.45" customHeight="1" outlineLevel="1">
      <c r="A22" s="47"/>
      <c r="B22" s="48"/>
      <c r="C22" s="48"/>
      <c r="D22" s="48" t="s">
        <v>27</v>
      </c>
      <c r="E22" s="48"/>
      <c r="F22" s="49"/>
      <c r="G22" s="50"/>
      <c r="H22" s="51">
        <f>SUBTOTAL(9,H23:H40)</f>
        <v>0</v>
      </c>
      <c r="I22" s="52"/>
      <c r="J22" s="53">
        <f>SUBTOTAL(9,J23:J40)</f>
        <v>1021.694247</v>
      </c>
      <c r="K22" s="52"/>
      <c r="L22" s="53">
        <f>SUBTOTAL(9,L23:L40)</f>
        <v>0</v>
      </c>
      <c r="M22" s="51"/>
      <c r="N22" s="48"/>
      <c r="O22" s="48"/>
    </row>
    <row r="23" spans="1:15" ht="12.75" outlineLevel="2">
      <c r="A23" s="37">
        <v>15</v>
      </c>
      <c r="B23" s="38" t="s">
        <v>28</v>
      </c>
      <c r="C23" s="39" t="s">
        <v>17</v>
      </c>
      <c r="D23" s="40" t="s">
        <v>121</v>
      </c>
      <c r="E23" s="39" t="s">
        <v>18</v>
      </c>
      <c r="F23" s="46">
        <v>201</v>
      </c>
      <c r="G23" s="42">
        <v>0</v>
      </c>
      <c r="H23" s="43">
        <f aca="true" t="shared" si="3" ref="H23:H40">F23*G23</f>
        <v>0</v>
      </c>
      <c r="I23" s="44">
        <v>1.93</v>
      </c>
      <c r="J23" s="45">
        <f aca="true" t="shared" si="4" ref="J23:J40">F23*I23</f>
        <v>387.93</v>
      </c>
      <c r="K23" s="44"/>
      <c r="L23" s="45">
        <f aca="true" t="shared" si="5" ref="L23:L40">F23*K23</f>
        <v>0</v>
      </c>
      <c r="M23" s="43">
        <v>21</v>
      </c>
      <c r="N23" s="38" t="s">
        <v>19</v>
      </c>
      <c r="O23" s="38" t="s">
        <v>29</v>
      </c>
    </row>
    <row r="24" spans="1:15" ht="12.75" outlineLevel="2">
      <c r="A24" s="37">
        <v>16</v>
      </c>
      <c r="B24" s="38" t="s">
        <v>30</v>
      </c>
      <c r="C24" s="39" t="s">
        <v>17</v>
      </c>
      <c r="D24" s="63" t="s">
        <v>103</v>
      </c>
      <c r="E24" s="39" t="s">
        <v>26</v>
      </c>
      <c r="F24" s="46">
        <v>998</v>
      </c>
      <c r="G24" s="42">
        <v>0</v>
      </c>
      <c r="H24" s="43">
        <f t="shared" si="3"/>
        <v>0</v>
      </c>
      <c r="I24" s="44">
        <v>3E-05</v>
      </c>
      <c r="J24" s="45">
        <f t="shared" si="4"/>
        <v>0.02994</v>
      </c>
      <c r="K24" s="44"/>
      <c r="L24" s="45">
        <f t="shared" si="5"/>
        <v>0</v>
      </c>
      <c r="M24" s="43">
        <v>21</v>
      </c>
      <c r="N24" s="38" t="s">
        <v>19</v>
      </c>
      <c r="O24" s="38" t="s">
        <v>29</v>
      </c>
    </row>
    <row r="25" spans="1:15" ht="12.75" outlineLevel="2">
      <c r="A25" s="37">
        <v>17</v>
      </c>
      <c r="B25" s="38" t="s">
        <v>31</v>
      </c>
      <c r="C25" s="39" t="s">
        <v>17</v>
      </c>
      <c r="D25" s="40" t="s">
        <v>127</v>
      </c>
      <c r="E25" s="39" t="s">
        <v>26</v>
      </c>
      <c r="F25" s="46">
        <v>198</v>
      </c>
      <c r="G25" s="42">
        <v>0</v>
      </c>
      <c r="H25" s="43">
        <f t="shared" si="3"/>
        <v>0</v>
      </c>
      <c r="I25" s="44">
        <v>0.00114</v>
      </c>
      <c r="J25" s="45">
        <f t="shared" si="4"/>
        <v>0.22572</v>
      </c>
      <c r="K25" s="44"/>
      <c r="L25" s="45">
        <f t="shared" si="5"/>
        <v>0</v>
      </c>
      <c r="M25" s="43">
        <v>21</v>
      </c>
      <c r="N25" s="38" t="s">
        <v>19</v>
      </c>
      <c r="O25" s="38" t="s">
        <v>29</v>
      </c>
    </row>
    <row r="26" spans="1:15" ht="12.75" outlineLevel="2">
      <c r="A26" s="37">
        <v>18</v>
      </c>
      <c r="B26" s="38" t="s">
        <v>32</v>
      </c>
      <c r="C26" s="39" t="s">
        <v>17</v>
      </c>
      <c r="D26" s="40" t="s">
        <v>78</v>
      </c>
      <c r="E26" s="39" t="s">
        <v>26</v>
      </c>
      <c r="F26" s="46">
        <v>394</v>
      </c>
      <c r="G26" s="42">
        <v>0</v>
      </c>
      <c r="H26" s="43">
        <f t="shared" si="3"/>
        <v>0</v>
      </c>
      <c r="I26" s="44"/>
      <c r="J26" s="45">
        <f t="shared" si="4"/>
        <v>0</v>
      </c>
      <c r="K26" s="44"/>
      <c r="L26" s="45">
        <f t="shared" si="5"/>
        <v>0</v>
      </c>
      <c r="M26" s="43">
        <v>21</v>
      </c>
      <c r="N26" s="38" t="s">
        <v>19</v>
      </c>
      <c r="O26" s="38" t="s">
        <v>29</v>
      </c>
    </row>
    <row r="27" spans="1:15" ht="12.75" outlineLevel="2">
      <c r="A27" s="37">
        <v>19</v>
      </c>
      <c r="B27" s="38" t="s">
        <v>33</v>
      </c>
      <c r="C27" s="39" t="s">
        <v>17</v>
      </c>
      <c r="D27" s="40" t="s">
        <v>101</v>
      </c>
      <c r="E27" s="39" t="s">
        <v>26</v>
      </c>
      <c r="F27" s="46">
        <v>65.2</v>
      </c>
      <c r="G27" s="42">
        <v>0</v>
      </c>
      <c r="H27" s="43">
        <f t="shared" si="3"/>
        <v>0</v>
      </c>
      <c r="I27" s="44">
        <v>2.25634</v>
      </c>
      <c r="J27" s="45">
        <f t="shared" si="4"/>
        <v>147.11336799999998</v>
      </c>
      <c r="K27" s="44"/>
      <c r="L27" s="45">
        <f t="shared" si="5"/>
        <v>0</v>
      </c>
      <c r="M27" s="43">
        <v>21</v>
      </c>
      <c r="N27" s="38" t="s">
        <v>19</v>
      </c>
      <c r="O27" s="38" t="s">
        <v>29</v>
      </c>
    </row>
    <row r="28" spans="1:15" ht="12.75" outlineLevel="2">
      <c r="A28" s="37"/>
      <c r="B28" s="38"/>
      <c r="C28" s="39"/>
      <c r="D28" s="63" t="s">
        <v>104</v>
      </c>
      <c r="E28" s="39"/>
      <c r="F28" s="46"/>
      <c r="G28" s="42"/>
      <c r="H28" s="43"/>
      <c r="I28" s="44"/>
      <c r="J28" s="45"/>
      <c r="K28" s="44"/>
      <c r="L28" s="45"/>
      <c r="M28" s="43"/>
      <c r="N28" s="38"/>
      <c r="O28" s="38"/>
    </row>
    <row r="29" spans="1:15" ht="12.75" outlineLevel="2">
      <c r="A29" s="37">
        <v>20</v>
      </c>
      <c r="B29" s="38" t="s">
        <v>34</v>
      </c>
      <c r="C29" s="39" t="s">
        <v>17</v>
      </c>
      <c r="D29" s="40" t="s">
        <v>105</v>
      </c>
      <c r="E29" s="39" t="s">
        <v>26</v>
      </c>
      <c r="F29" s="46">
        <v>48.9</v>
      </c>
      <c r="G29" s="42">
        <v>0</v>
      </c>
      <c r="H29" s="43">
        <f t="shared" si="3"/>
        <v>0</v>
      </c>
      <c r="I29" s="44">
        <v>0.00571</v>
      </c>
      <c r="J29" s="45">
        <f t="shared" si="4"/>
        <v>0.279219</v>
      </c>
      <c r="K29" s="44"/>
      <c r="L29" s="45">
        <f t="shared" si="5"/>
        <v>0</v>
      </c>
      <c r="M29" s="43">
        <v>21</v>
      </c>
      <c r="N29" s="38" t="s">
        <v>19</v>
      </c>
      <c r="O29" s="38" t="s">
        <v>29</v>
      </c>
    </row>
    <row r="30" spans="1:15" ht="24" outlineLevel="2">
      <c r="A30" s="37"/>
      <c r="B30" s="38"/>
      <c r="C30" s="39"/>
      <c r="D30" s="63" t="s">
        <v>106</v>
      </c>
      <c r="E30" s="39"/>
      <c r="F30" s="46"/>
      <c r="G30" s="42"/>
      <c r="H30" s="43"/>
      <c r="I30" s="44"/>
      <c r="J30" s="45"/>
      <c r="K30" s="44"/>
      <c r="L30" s="45"/>
      <c r="M30" s="43"/>
      <c r="N30" s="38"/>
      <c r="O30" s="38"/>
    </row>
    <row r="31" spans="1:15" ht="25.5" outlineLevel="2">
      <c r="A31" s="37">
        <v>21</v>
      </c>
      <c r="B31" s="38" t="s">
        <v>35</v>
      </c>
      <c r="C31" s="39" t="s">
        <v>17</v>
      </c>
      <c r="D31" s="40" t="s">
        <v>62</v>
      </c>
      <c r="E31" s="39" t="s">
        <v>36</v>
      </c>
      <c r="F31" s="46">
        <v>0.6</v>
      </c>
      <c r="G31" s="42">
        <v>0</v>
      </c>
      <c r="H31" s="43">
        <f t="shared" si="3"/>
        <v>0</v>
      </c>
      <c r="I31" s="44">
        <v>1.02</v>
      </c>
      <c r="J31" s="45">
        <f t="shared" si="4"/>
        <v>0.612</v>
      </c>
      <c r="K31" s="44"/>
      <c r="L31" s="45">
        <f t="shared" si="5"/>
        <v>0</v>
      </c>
      <c r="M31" s="43">
        <v>21</v>
      </c>
      <c r="N31" s="38" t="s">
        <v>19</v>
      </c>
      <c r="O31" s="38" t="s">
        <v>29</v>
      </c>
    </row>
    <row r="32" spans="1:15" ht="24" outlineLevel="2">
      <c r="A32" s="37"/>
      <c r="B32" s="38"/>
      <c r="C32" s="39"/>
      <c r="D32" s="63" t="s">
        <v>109</v>
      </c>
      <c r="E32" s="39"/>
      <c r="F32" s="46"/>
      <c r="G32" s="42"/>
      <c r="H32" s="43"/>
      <c r="I32" s="44"/>
      <c r="J32" s="45"/>
      <c r="K32" s="44"/>
      <c r="L32" s="45"/>
      <c r="M32" s="43"/>
      <c r="N32" s="38"/>
      <c r="O32" s="38"/>
    </row>
    <row r="33" spans="1:15" ht="12.75" outlineLevel="2">
      <c r="A33" s="37">
        <v>22</v>
      </c>
      <c r="B33" s="38" t="s">
        <v>37</v>
      </c>
      <c r="C33" s="39" t="s">
        <v>38</v>
      </c>
      <c r="D33" s="40" t="s">
        <v>74</v>
      </c>
      <c r="E33" s="39" t="s">
        <v>18</v>
      </c>
      <c r="F33" s="46">
        <v>198</v>
      </c>
      <c r="G33" s="42">
        <v>0</v>
      </c>
      <c r="H33" s="43">
        <f t="shared" si="3"/>
        <v>0</v>
      </c>
      <c r="I33" s="44">
        <v>2.42</v>
      </c>
      <c r="J33" s="45">
        <f t="shared" si="4"/>
        <v>479.15999999999997</v>
      </c>
      <c r="K33" s="44"/>
      <c r="L33" s="45">
        <f t="shared" si="5"/>
        <v>0</v>
      </c>
      <c r="M33" s="43">
        <v>21</v>
      </c>
      <c r="N33" s="38" t="s">
        <v>19</v>
      </c>
      <c r="O33" s="38" t="s">
        <v>29</v>
      </c>
    </row>
    <row r="34" spans="1:15" ht="12.75" outlineLevel="2">
      <c r="A34" s="37">
        <v>23</v>
      </c>
      <c r="B34" s="38" t="s">
        <v>39</v>
      </c>
      <c r="C34" s="39" t="s">
        <v>17</v>
      </c>
      <c r="D34" s="40" t="s">
        <v>107</v>
      </c>
      <c r="E34" s="39" t="s">
        <v>36</v>
      </c>
      <c r="F34" s="46">
        <v>6.1</v>
      </c>
      <c r="G34" s="42">
        <v>0</v>
      </c>
      <c r="H34" s="43">
        <f t="shared" si="3"/>
        <v>0</v>
      </c>
      <c r="I34" s="44">
        <v>1.04</v>
      </c>
      <c r="J34" s="45">
        <f t="shared" si="4"/>
        <v>6.343999999999999</v>
      </c>
      <c r="K34" s="44"/>
      <c r="L34" s="45">
        <f t="shared" si="5"/>
        <v>0</v>
      </c>
      <c r="M34" s="43">
        <v>21</v>
      </c>
      <c r="N34" s="38" t="s">
        <v>19</v>
      </c>
      <c r="O34" s="38" t="s">
        <v>29</v>
      </c>
    </row>
    <row r="35" spans="1:15" ht="24" outlineLevel="2">
      <c r="A35" s="37"/>
      <c r="B35" s="38"/>
      <c r="C35" s="39"/>
      <c r="D35" s="63" t="s">
        <v>108</v>
      </c>
      <c r="E35" s="39"/>
      <c r="F35" s="46"/>
      <c r="G35" s="42"/>
      <c r="H35" s="43"/>
      <c r="I35" s="44"/>
      <c r="J35" s="45"/>
      <c r="K35" s="44"/>
      <c r="L35" s="45"/>
      <c r="M35" s="43"/>
      <c r="N35" s="38"/>
      <c r="O35" s="38"/>
    </row>
    <row r="36" spans="1:15" ht="12.75" outlineLevel="2">
      <c r="A36" s="37">
        <v>24</v>
      </c>
      <c r="B36" s="38" t="s">
        <v>40</v>
      </c>
      <c r="C36" s="39" t="s">
        <v>17</v>
      </c>
      <c r="D36" s="40" t="s">
        <v>111</v>
      </c>
      <c r="E36" s="39" t="s">
        <v>18</v>
      </c>
      <c r="F36" s="46">
        <v>198</v>
      </c>
      <c r="G36" s="42">
        <v>0</v>
      </c>
      <c r="H36" s="43">
        <f t="shared" si="3"/>
        <v>0</v>
      </c>
      <c r="I36" s="44"/>
      <c r="J36" s="45">
        <f t="shared" si="4"/>
        <v>0</v>
      </c>
      <c r="K36" s="44"/>
      <c r="L36" s="45">
        <f t="shared" si="5"/>
        <v>0</v>
      </c>
      <c r="M36" s="43">
        <v>21</v>
      </c>
      <c r="N36" s="38" t="s">
        <v>19</v>
      </c>
      <c r="O36" s="38" t="s">
        <v>29</v>
      </c>
    </row>
    <row r="37" spans="1:15" ht="12.75" outlineLevel="2">
      <c r="A37" s="37"/>
      <c r="B37" s="38"/>
      <c r="C37" s="39"/>
      <c r="D37" s="63" t="s">
        <v>110</v>
      </c>
      <c r="E37" s="39"/>
      <c r="F37" s="46"/>
      <c r="G37" s="42"/>
      <c r="H37" s="43"/>
      <c r="I37" s="44"/>
      <c r="J37" s="45"/>
      <c r="K37" s="44"/>
      <c r="L37" s="45"/>
      <c r="M37" s="43"/>
      <c r="N37" s="38"/>
      <c r="O37" s="38"/>
    </row>
    <row r="38" spans="1:15" ht="12.75" outlineLevel="2">
      <c r="A38" s="37">
        <v>25</v>
      </c>
      <c r="B38" s="38" t="s">
        <v>41</v>
      </c>
      <c r="C38" s="39" t="s">
        <v>17</v>
      </c>
      <c r="D38" s="40" t="s">
        <v>63</v>
      </c>
      <c r="E38" s="39" t="s">
        <v>26</v>
      </c>
      <c r="F38" s="46">
        <v>739</v>
      </c>
      <c r="G38" s="42">
        <v>0</v>
      </c>
      <c r="H38" s="43">
        <f t="shared" si="3"/>
        <v>0</v>
      </c>
      <c r="I38" s="44"/>
      <c r="J38" s="45">
        <f t="shared" si="4"/>
        <v>0</v>
      </c>
      <c r="K38" s="44"/>
      <c r="L38" s="45">
        <f t="shared" si="5"/>
        <v>0</v>
      </c>
      <c r="M38" s="43">
        <v>21</v>
      </c>
      <c r="N38" s="38" t="s">
        <v>19</v>
      </c>
      <c r="O38" s="38" t="s">
        <v>29</v>
      </c>
    </row>
    <row r="39" spans="1:15" ht="12.75" outlineLevel="2">
      <c r="A39" s="37"/>
      <c r="B39" s="38"/>
      <c r="C39" s="39"/>
      <c r="D39" s="63" t="s">
        <v>128</v>
      </c>
      <c r="E39" s="39"/>
      <c r="F39" s="46"/>
      <c r="G39" s="42"/>
      <c r="H39" s="43"/>
      <c r="I39" s="44"/>
      <c r="J39" s="45"/>
      <c r="K39" s="44"/>
      <c r="L39" s="45"/>
      <c r="M39" s="43"/>
      <c r="N39" s="38"/>
      <c r="O39" s="38"/>
    </row>
    <row r="40" spans="1:15" ht="12.75" outlineLevel="2">
      <c r="A40" s="37">
        <v>26</v>
      </c>
      <c r="B40" s="38" t="s">
        <v>42</v>
      </c>
      <c r="C40" s="39" t="s">
        <v>17</v>
      </c>
      <c r="D40" s="40" t="s">
        <v>64</v>
      </c>
      <c r="E40" s="39" t="s">
        <v>26</v>
      </c>
      <c r="F40" s="46">
        <v>259</v>
      </c>
      <c r="G40" s="42">
        <v>0</v>
      </c>
      <c r="H40" s="43">
        <f t="shared" si="3"/>
        <v>0</v>
      </c>
      <c r="I40" s="44"/>
      <c r="J40" s="45">
        <f t="shared" si="4"/>
        <v>0</v>
      </c>
      <c r="K40" s="44"/>
      <c r="L40" s="45">
        <f t="shared" si="5"/>
        <v>0</v>
      </c>
      <c r="M40" s="43">
        <v>21</v>
      </c>
      <c r="N40" s="38" t="s">
        <v>19</v>
      </c>
      <c r="O40" s="38" t="s">
        <v>29</v>
      </c>
    </row>
    <row r="41" spans="1:15" ht="24" outlineLevel="2">
      <c r="A41" s="37"/>
      <c r="B41" s="38"/>
      <c r="C41" s="39"/>
      <c r="D41" s="63" t="s">
        <v>129</v>
      </c>
      <c r="E41" s="39"/>
      <c r="F41" s="46"/>
      <c r="G41" s="42"/>
      <c r="H41" s="43"/>
      <c r="I41" s="44"/>
      <c r="J41" s="45"/>
      <c r="K41" s="44"/>
      <c r="L41" s="45"/>
      <c r="M41" s="43"/>
      <c r="N41" s="38"/>
      <c r="O41" s="38"/>
    </row>
    <row r="42" spans="1:15" ht="20.45" customHeight="1" outlineLevel="1">
      <c r="A42" s="47"/>
      <c r="B42" s="48"/>
      <c r="C42" s="48"/>
      <c r="D42" s="48" t="s">
        <v>113</v>
      </c>
      <c r="E42" s="48"/>
      <c r="F42" s="49"/>
      <c r="G42" s="50"/>
      <c r="H42" s="51">
        <f>SUBTOTAL(9,H43:H47)</f>
        <v>0</v>
      </c>
      <c r="I42" s="52"/>
      <c r="J42" s="53">
        <f>SUBTOTAL(9,J43:J44)</f>
        <v>0.255</v>
      </c>
      <c r="K42" s="52"/>
      <c r="L42" s="53">
        <f>SUBTOTAL(9,L43:L44)</f>
        <v>0</v>
      </c>
      <c r="M42" s="51"/>
      <c r="N42" s="48"/>
      <c r="O42" s="48"/>
    </row>
    <row r="43" spans="1:15" ht="12.75" outlineLevel="2">
      <c r="A43" s="37">
        <v>28</v>
      </c>
      <c r="B43" s="38" t="s">
        <v>43</v>
      </c>
      <c r="C43" s="39" t="s">
        <v>17</v>
      </c>
      <c r="D43" s="40" t="s">
        <v>44</v>
      </c>
      <c r="E43" s="39" t="s">
        <v>45</v>
      </c>
      <c r="F43" s="46">
        <v>750</v>
      </c>
      <c r="G43" s="42">
        <v>0</v>
      </c>
      <c r="H43" s="43">
        <f>F43*G43</f>
        <v>0</v>
      </c>
      <c r="I43" s="44">
        <v>0.00031</v>
      </c>
      <c r="J43" s="45">
        <f>F43*I43</f>
        <v>0.2325</v>
      </c>
      <c r="K43" s="44"/>
      <c r="L43" s="45">
        <f>F43*K43</f>
        <v>0</v>
      </c>
      <c r="M43" s="43">
        <v>21</v>
      </c>
      <c r="N43" s="38" t="s">
        <v>19</v>
      </c>
      <c r="O43" s="38" t="s">
        <v>46</v>
      </c>
    </row>
    <row r="44" spans="1:15" ht="12.75" outlineLevel="2">
      <c r="A44" s="37">
        <v>29</v>
      </c>
      <c r="B44" s="38" t="s">
        <v>47</v>
      </c>
      <c r="C44" s="39" t="s">
        <v>17</v>
      </c>
      <c r="D44" s="40" t="s">
        <v>79</v>
      </c>
      <c r="E44" s="39" t="s">
        <v>45</v>
      </c>
      <c r="F44" s="46">
        <v>750</v>
      </c>
      <c r="G44" s="42">
        <v>0</v>
      </c>
      <c r="H44" s="43">
        <f>F44*G44</f>
        <v>0</v>
      </c>
      <c r="I44" s="44">
        <v>3E-05</v>
      </c>
      <c r="J44" s="45">
        <f>F44*I44</f>
        <v>0.0225</v>
      </c>
      <c r="K44" s="44"/>
      <c r="L44" s="45">
        <f>F44*K44</f>
        <v>0</v>
      </c>
      <c r="M44" s="43">
        <v>21</v>
      </c>
      <c r="N44" s="38" t="s">
        <v>19</v>
      </c>
      <c r="O44" s="38" t="s">
        <v>46</v>
      </c>
    </row>
    <row r="45" spans="1:15" ht="12.75" outlineLevel="2">
      <c r="A45" s="37"/>
      <c r="B45" s="38"/>
      <c r="C45" s="39"/>
      <c r="D45" s="40"/>
      <c r="E45" s="39"/>
      <c r="F45" s="46"/>
      <c r="G45" s="42"/>
      <c r="H45" s="43"/>
      <c r="I45" s="44"/>
      <c r="J45" s="45"/>
      <c r="K45" s="44"/>
      <c r="L45" s="45"/>
      <c r="M45" s="43"/>
      <c r="N45" s="38"/>
      <c r="O45" s="38"/>
    </row>
    <row r="46" spans="1:15" ht="12.75" outlineLevel="2">
      <c r="A46" s="37">
        <v>31</v>
      </c>
      <c r="B46" s="38" t="s">
        <v>85</v>
      </c>
      <c r="C46" s="39" t="s">
        <v>17</v>
      </c>
      <c r="D46" s="40" t="s">
        <v>86</v>
      </c>
      <c r="E46" s="39" t="s">
        <v>26</v>
      </c>
      <c r="F46" s="46">
        <v>324</v>
      </c>
      <c r="G46" s="42">
        <v>0</v>
      </c>
      <c r="H46" s="43">
        <f>F46*G46</f>
        <v>0</v>
      </c>
      <c r="I46" s="44"/>
      <c r="J46" s="45"/>
      <c r="K46" s="44"/>
      <c r="L46" s="45"/>
      <c r="M46" s="43"/>
      <c r="N46" s="38"/>
      <c r="O46" s="38"/>
    </row>
    <row r="47" spans="1:15" ht="12.75" outlineLevel="2">
      <c r="A47" s="37"/>
      <c r="B47" s="38"/>
      <c r="C47" s="39"/>
      <c r="D47" s="63" t="s">
        <v>130</v>
      </c>
      <c r="E47" s="39"/>
      <c r="F47" s="46"/>
      <c r="G47" s="42"/>
      <c r="H47" s="43"/>
      <c r="I47" s="44"/>
      <c r="J47" s="45"/>
      <c r="K47" s="44"/>
      <c r="L47" s="45"/>
      <c r="M47" s="43"/>
      <c r="N47" s="38"/>
      <c r="O47" s="38"/>
    </row>
    <row r="48" spans="1:15" ht="20.45" customHeight="1" outlineLevel="1">
      <c r="A48" s="47"/>
      <c r="B48" s="48"/>
      <c r="C48" s="48"/>
      <c r="D48" s="48" t="s">
        <v>114</v>
      </c>
      <c r="E48" s="48"/>
      <c r="F48" s="49"/>
      <c r="G48" s="50"/>
      <c r="H48" s="51">
        <f>SUBTOTAL(9,H49:H49)</f>
        <v>0</v>
      </c>
      <c r="I48" s="52"/>
      <c r="J48" s="53">
        <f>SUBTOTAL(9,J49:J49)</f>
        <v>0</v>
      </c>
      <c r="K48" s="52"/>
      <c r="L48" s="53">
        <f>SUBTOTAL(9,L49:L49)</f>
        <v>0</v>
      </c>
      <c r="M48" s="51"/>
      <c r="N48" s="48"/>
      <c r="O48" s="48"/>
    </row>
    <row r="49" spans="1:15" ht="25.5" outlineLevel="2">
      <c r="A49" s="37">
        <v>32</v>
      </c>
      <c r="B49" s="38" t="s">
        <v>48</v>
      </c>
      <c r="C49" s="39" t="s">
        <v>17</v>
      </c>
      <c r="D49" s="40" t="s">
        <v>95</v>
      </c>
      <c r="E49" s="39" t="s">
        <v>36</v>
      </c>
      <c r="F49" s="46">
        <v>1032</v>
      </c>
      <c r="G49" s="42">
        <v>0</v>
      </c>
      <c r="H49" s="43">
        <f>F49*G49</f>
        <v>0</v>
      </c>
      <c r="I49" s="44"/>
      <c r="J49" s="45">
        <f>F49*I49</f>
        <v>0</v>
      </c>
      <c r="K49" s="44"/>
      <c r="L49" s="45">
        <f>F49*K49</f>
        <v>0</v>
      </c>
      <c r="M49" s="43">
        <v>21</v>
      </c>
      <c r="N49" s="38" t="s">
        <v>19</v>
      </c>
      <c r="O49" s="38" t="s">
        <v>49</v>
      </c>
    </row>
    <row r="50" spans="1:15" ht="20.45" customHeight="1" outlineLevel="1">
      <c r="A50" s="47"/>
      <c r="B50" s="48"/>
      <c r="C50" s="48"/>
      <c r="D50" s="48" t="s">
        <v>115</v>
      </c>
      <c r="E50" s="48"/>
      <c r="F50" s="49"/>
      <c r="G50" s="50"/>
      <c r="H50" s="51">
        <f>SUBTOTAL(9,H51:H58)</f>
        <v>0</v>
      </c>
      <c r="I50" s="52"/>
      <c r="J50" s="53">
        <f>SUBTOTAL(9,J51:J55)</f>
        <v>3.05</v>
      </c>
      <c r="K50" s="52"/>
      <c r="L50" s="53">
        <f>SUBTOTAL(9,L51:L55)</f>
        <v>0</v>
      </c>
      <c r="M50" s="51"/>
      <c r="N50" s="48"/>
      <c r="O50" s="48"/>
    </row>
    <row r="51" spans="1:15" ht="12.75" outlineLevel="2">
      <c r="A51" s="37">
        <v>33</v>
      </c>
      <c r="B51" s="54" t="s">
        <v>50</v>
      </c>
      <c r="C51" s="55" t="s">
        <v>17</v>
      </c>
      <c r="D51" s="56" t="s">
        <v>65</v>
      </c>
      <c r="E51" s="55" t="s">
        <v>51</v>
      </c>
      <c r="F51" s="57">
        <v>590</v>
      </c>
      <c r="G51" s="58">
        <v>0</v>
      </c>
      <c r="H51" s="43">
        <f aca="true" t="shared" si="6" ref="H51:H58">F51*G51</f>
        <v>0</v>
      </c>
      <c r="I51" s="59">
        <v>6E-05</v>
      </c>
      <c r="J51" s="60">
        <v>0.75</v>
      </c>
      <c r="K51" s="59"/>
      <c r="L51" s="60">
        <v>0</v>
      </c>
      <c r="M51" s="43">
        <v>21</v>
      </c>
      <c r="N51" s="61" t="s">
        <v>19</v>
      </c>
      <c r="O51" s="61" t="s">
        <v>52</v>
      </c>
    </row>
    <row r="52" spans="1:15" ht="12.75" outlineLevel="2">
      <c r="A52" s="37">
        <v>34</v>
      </c>
      <c r="B52" s="54" t="s">
        <v>53</v>
      </c>
      <c r="C52" s="55" t="s">
        <v>38</v>
      </c>
      <c r="D52" s="56" t="s">
        <v>84</v>
      </c>
      <c r="E52" s="55" t="s">
        <v>51</v>
      </c>
      <c r="F52" s="57">
        <v>590</v>
      </c>
      <c r="G52" s="58">
        <v>0</v>
      </c>
      <c r="H52" s="43">
        <f t="shared" si="6"/>
        <v>0</v>
      </c>
      <c r="I52" s="59">
        <v>1</v>
      </c>
      <c r="J52" s="60">
        <v>0.5</v>
      </c>
      <c r="K52" s="59"/>
      <c r="L52" s="60">
        <v>0</v>
      </c>
      <c r="M52" s="43">
        <v>21</v>
      </c>
      <c r="N52" s="61" t="s">
        <v>19</v>
      </c>
      <c r="O52" s="61" t="s">
        <v>52</v>
      </c>
    </row>
    <row r="53" spans="1:15" ht="12.75" outlineLevel="2">
      <c r="A53" s="37">
        <v>35</v>
      </c>
      <c r="B53" s="54" t="s">
        <v>66</v>
      </c>
      <c r="C53" s="55" t="s">
        <v>17</v>
      </c>
      <c r="D53" s="56" t="s">
        <v>83</v>
      </c>
      <c r="E53" s="55" t="s">
        <v>45</v>
      </c>
      <c r="F53" s="57">
        <v>15</v>
      </c>
      <c r="G53" s="58">
        <v>0</v>
      </c>
      <c r="H53" s="43">
        <f t="shared" si="6"/>
        <v>0</v>
      </c>
      <c r="I53" s="59"/>
      <c r="J53" s="60">
        <v>0.4</v>
      </c>
      <c r="K53" s="59"/>
      <c r="L53" s="60"/>
      <c r="M53" s="43">
        <v>21</v>
      </c>
      <c r="N53" s="61" t="s">
        <v>19</v>
      </c>
      <c r="O53" s="61" t="s">
        <v>52</v>
      </c>
    </row>
    <row r="54" spans="1:15" ht="24" outlineLevel="2">
      <c r="A54" s="37"/>
      <c r="B54" s="54"/>
      <c r="C54" s="55"/>
      <c r="D54" s="63" t="s">
        <v>112</v>
      </c>
      <c r="E54" s="55"/>
      <c r="F54" s="57"/>
      <c r="G54" s="58"/>
      <c r="H54" s="43"/>
      <c r="I54" s="59"/>
      <c r="J54" s="60"/>
      <c r="K54" s="59"/>
      <c r="L54" s="60"/>
      <c r="M54" s="43"/>
      <c r="N54" s="61"/>
      <c r="O54" s="61"/>
    </row>
    <row r="55" spans="1:15" ht="12.75" outlineLevel="2">
      <c r="A55" s="37">
        <v>36</v>
      </c>
      <c r="B55" s="54" t="s">
        <v>54</v>
      </c>
      <c r="C55" s="55" t="s">
        <v>17</v>
      </c>
      <c r="D55" s="56" t="s">
        <v>67</v>
      </c>
      <c r="E55" s="55" t="s">
        <v>51</v>
      </c>
      <c r="F55" s="57">
        <v>590</v>
      </c>
      <c r="G55" s="58">
        <v>0</v>
      </c>
      <c r="H55" s="43">
        <f t="shared" si="6"/>
        <v>0</v>
      </c>
      <c r="I55" s="59"/>
      <c r="J55" s="60">
        <v>1.4</v>
      </c>
      <c r="K55" s="59"/>
      <c r="L55" s="60">
        <v>0</v>
      </c>
      <c r="M55" s="43">
        <v>21</v>
      </c>
      <c r="N55" s="61" t="s">
        <v>19</v>
      </c>
      <c r="O55" s="61" t="s">
        <v>52</v>
      </c>
    </row>
    <row r="56" spans="1:15" ht="12.75" outlineLevel="2">
      <c r="A56" s="37"/>
      <c r="B56" s="54"/>
      <c r="C56" s="55"/>
      <c r="D56" s="56"/>
      <c r="E56" s="55"/>
      <c r="F56" s="57"/>
      <c r="G56" s="58"/>
      <c r="H56" s="43"/>
      <c r="I56" s="59"/>
      <c r="J56" s="60"/>
      <c r="K56" s="59"/>
      <c r="L56" s="60"/>
      <c r="M56" s="43"/>
      <c r="N56" s="61"/>
      <c r="O56" s="61"/>
    </row>
    <row r="57" spans="1:15" ht="12.75" outlineLevel="2">
      <c r="A57" s="37">
        <v>38</v>
      </c>
      <c r="B57" s="54" t="s">
        <v>69</v>
      </c>
      <c r="C57" s="55" t="s">
        <v>17</v>
      </c>
      <c r="D57" s="56" t="s">
        <v>70</v>
      </c>
      <c r="E57" s="55" t="s">
        <v>45</v>
      </c>
      <c r="F57" s="57">
        <v>112</v>
      </c>
      <c r="G57" s="58">
        <v>0</v>
      </c>
      <c r="H57" s="43">
        <f t="shared" si="6"/>
        <v>0</v>
      </c>
      <c r="I57" s="59"/>
      <c r="J57" s="60">
        <v>0.2</v>
      </c>
      <c r="K57" s="59"/>
      <c r="L57" s="60"/>
      <c r="M57" s="43">
        <v>21</v>
      </c>
      <c r="N57" s="61" t="s">
        <v>19</v>
      </c>
      <c r="O57" s="61" t="s">
        <v>52</v>
      </c>
    </row>
    <row r="58" spans="1:15" ht="12.75" outlineLevel="2">
      <c r="A58" s="37">
        <v>40</v>
      </c>
      <c r="B58" s="54" t="s">
        <v>55</v>
      </c>
      <c r="C58" s="55" t="s">
        <v>17</v>
      </c>
      <c r="D58" s="56" t="s">
        <v>71</v>
      </c>
      <c r="E58" s="55" t="s">
        <v>56</v>
      </c>
      <c r="F58" s="57">
        <v>0.2</v>
      </c>
      <c r="G58" s="58">
        <v>0</v>
      </c>
      <c r="H58" s="43">
        <f t="shared" si="6"/>
        <v>0</v>
      </c>
      <c r="I58" s="59"/>
      <c r="J58" s="60">
        <v>0</v>
      </c>
      <c r="K58" s="59"/>
      <c r="L58" s="60">
        <v>0</v>
      </c>
      <c r="M58" s="43">
        <v>21</v>
      </c>
      <c r="N58" s="61" t="s">
        <v>19</v>
      </c>
      <c r="O58" s="61" t="s">
        <v>52</v>
      </c>
    </row>
    <row r="59" spans="1:15" ht="20.45" customHeight="1" outlineLevel="1">
      <c r="A59" s="47"/>
      <c r="B59" s="48"/>
      <c r="C59" s="48"/>
      <c r="D59" s="48" t="s">
        <v>116</v>
      </c>
      <c r="E59" s="48"/>
      <c r="F59" s="49"/>
      <c r="G59" s="50"/>
      <c r="H59" s="51">
        <f>SUBTOTAL(9,H60:H67)</f>
        <v>0</v>
      </c>
      <c r="I59" s="52"/>
      <c r="J59" s="53">
        <f>SUBTOTAL(9,J60:J63)</f>
        <v>0</v>
      </c>
      <c r="K59" s="52"/>
      <c r="L59" s="53">
        <f>SUBTOTAL(9,L60:L63)</f>
        <v>0</v>
      </c>
      <c r="M59" s="51"/>
      <c r="N59" s="48"/>
      <c r="O59" s="48"/>
    </row>
    <row r="60" spans="1:15" ht="12.75" outlineLevel="2">
      <c r="A60" s="37">
        <v>33</v>
      </c>
      <c r="B60" s="38" t="s">
        <v>117</v>
      </c>
      <c r="C60" s="39" t="s">
        <v>120</v>
      </c>
      <c r="D60" s="40" t="s">
        <v>91</v>
      </c>
      <c r="E60" s="39" t="s">
        <v>61</v>
      </c>
      <c r="F60" s="41">
        <v>1</v>
      </c>
      <c r="G60" s="42">
        <v>0</v>
      </c>
      <c r="H60" s="43">
        <f>F60*G60</f>
        <v>0</v>
      </c>
      <c r="I60" s="44"/>
      <c r="J60" s="45"/>
      <c r="K60" s="44"/>
      <c r="L60" s="45"/>
      <c r="M60" s="43">
        <v>21</v>
      </c>
      <c r="N60" s="38"/>
      <c r="O60" s="38"/>
    </row>
    <row r="61" spans="1:15" ht="12.75" outlineLevel="2">
      <c r="A61" s="37">
        <v>34</v>
      </c>
      <c r="B61" s="38" t="s">
        <v>118</v>
      </c>
      <c r="C61" s="39" t="s">
        <v>120</v>
      </c>
      <c r="D61" s="40" t="s">
        <v>92</v>
      </c>
      <c r="E61" s="39" t="s">
        <v>61</v>
      </c>
      <c r="F61" s="41">
        <v>1</v>
      </c>
      <c r="G61" s="42">
        <v>0</v>
      </c>
      <c r="H61" s="43">
        <f>F61*G61</f>
        <v>0</v>
      </c>
      <c r="I61" s="44"/>
      <c r="J61" s="45"/>
      <c r="K61" s="44"/>
      <c r="L61" s="45"/>
      <c r="M61" s="43"/>
      <c r="N61" s="38"/>
      <c r="O61" s="38"/>
    </row>
    <row r="62" spans="1:15" ht="12.75" outlineLevel="2">
      <c r="A62" s="37">
        <v>35</v>
      </c>
      <c r="B62" s="38" t="s">
        <v>119</v>
      </c>
      <c r="C62" s="39" t="s">
        <v>120</v>
      </c>
      <c r="D62" s="40" t="s">
        <v>87</v>
      </c>
      <c r="E62" s="39" t="s">
        <v>61</v>
      </c>
      <c r="F62" s="41">
        <v>1</v>
      </c>
      <c r="G62" s="42">
        <v>0</v>
      </c>
      <c r="H62" s="43">
        <f>F62*G62</f>
        <v>0</v>
      </c>
      <c r="I62" s="44"/>
      <c r="J62" s="45"/>
      <c r="K62" s="44"/>
      <c r="L62" s="45"/>
      <c r="M62" s="43"/>
      <c r="N62" s="38"/>
      <c r="O62" s="38"/>
    </row>
    <row r="63" spans="1:15" ht="12.75" outlineLevel="2">
      <c r="A63" s="37">
        <v>36</v>
      </c>
      <c r="B63" s="54" t="s">
        <v>94</v>
      </c>
      <c r="C63" s="39" t="s">
        <v>120</v>
      </c>
      <c r="D63" s="40" t="s">
        <v>93</v>
      </c>
      <c r="E63" s="55" t="s">
        <v>61</v>
      </c>
      <c r="F63" s="57">
        <v>1</v>
      </c>
      <c r="G63" s="58">
        <v>0</v>
      </c>
      <c r="H63" s="43">
        <f>F63*G63</f>
        <v>0</v>
      </c>
      <c r="I63" s="59"/>
      <c r="J63" s="60">
        <v>0</v>
      </c>
      <c r="K63" s="59"/>
      <c r="L63" s="60">
        <v>0</v>
      </c>
      <c r="M63" s="43">
        <v>21</v>
      </c>
      <c r="N63" s="61" t="s">
        <v>19</v>
      </c>
      <c r="O63" s="61" t="s">
        <v>29</v>
      </c>
    </row>
    <row r="64" spans="1:15" ht="12.75" outlineLevel="2">
      <c r="A64" s="37">
        <v>37</v>
      </c>
      <c r="B64" s="54" t="s">
        <v>68</v>
      </c>
      <c r="C64" s="39" t="s">
        <v>120</v>
      </c>
      <c r="D64" s="56" t="s">
        <v>99</v>
      </c>
      <c r="E64" s="55" t="s">
        <v>61</v>
      </c>
      <c r="F64" s="57">
        <v>1</v>
      </c>
      <c r="G64" s="58">
        <v>0</v>
      </c>
      <c r="H64" s="43">
        <f>F64*G64</f>
        <v>0</v>
      </c>
      <c r="I64" s="59"/>
      <c r="J64" s="60"/>
      <c r="K64" s="59"/>
      <c r="L64" s="60"/>
      <c r="M64" s="43">
        <v>21</v>
      </c>
      <c r="N64" s="61" t="s">
        <v>19</v>
      </c>
      <c r="O64" s="61" t="s">
        <v>89</v>
      </c>
    </row>
    <row r="65" spans="1:15" ht="12.75" outlineLevel="2">
      <c r="A65" s="37"/>
      <c r="B65" s="54"/>
      <c r="C65" s="55"/>
      <c r="D65" s="63" t="s">
        <v>98</v>
      </c>
      <c r="E65" s="55"/>
      <c r="F65" s="57"/>
      <c r="G65" s="58"/>
      <c r="H65" s="43"/>
      <c r="I65" s="59"/>
      <c r="J65" s="60"/>
      <c r="K65" s="59"/>
      <c r="L65" s="60"/>
      <c r="M65" s="43"/>
      <c r="N65" s="61"/>
      <c r="O65" s="61"/>
    </row>
    <row r="66" spans="1:15" ht="12.75" outlineLevel="2">
      <c r="A66" s="37">
        <v>38</v>
      </c>
      <c r="B66" s="54" t="s">
        <v>69</v>
      </c>
      <c r="C66" s="55" t="s">
        <v>120</v>
      </c>
      <c r="D66" s="56" t="s">
        <v>96</v>
      </c>
      <c r="E66" s="55" t="s">
        <v>61</v>
      </c>
      <c r="F66" s="57">
        <v>1</v>
      </c>
      <c r="G66" s="58">
        <v>0</v>
      </c>
      <c r="H66" s="43">
        <f>F66*G66</f>
        <v>0</v>
      </c>
      <c r="I66" s="59"/>
      <c r="J66" s="60">
        <v>0</v>
      </c>
      <c r="K66" s="59"/>
      <c r="L66" s="60"/>
      <c r="M66" s="43">
        <v>21</v>
      </c>
      <c r="N66" s="61" t="s">
        <v>19</v>
      </c>
      <c r="O66" s="61" t="s">
        <v>90</v>
      </c>
    </row>
    <row r="67" spans="1:15" ht="12.75" outlineLevel="2">
      <c r="A67" s="37"/>
      <c r="B67" s="54"/>
      <c r="C67" s="55"/>
      <c r="D67" s="63" t="s">
        <v>97</v>
      </c>
      <c r="E67" s="55"/>
      <c r="F67" s="57"/>
      <c r="G67" s="58"/>
      <c r="H67" s="43"/>
      <c r="I67" s="59"/>
      <c r="J67" s="60"/>
      <c r="K67" s="59"/>
      <c r="L67" s="60"/>
      <c r="M67" s="43"/>
      <c r="N67" s="61"/>
      <c r="O67" s="61"/>
    </row>
  </sheetData>
  <printOptions/>
  <pageMargins left="0.7480314960629921" right="0.3937007874015748" top="0.5905511811023623" bottom="0.7086614173228347" header="0.3937007874015748" footer="0.3937007874015748"/>
  <pageSetup fitToHeight="9999" fitToWidth="1" horizontalDpi="600" verticalDpi="600" orientation="landscape" paperSize="9" scale="67" r:id="rId1"/>
  <headerFooter alignWithMargins="0">
    <oddFooter>&amp;C&amp;8&amp;P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3" sqref="A3"/>
    </sheetView>
  </sheetViews>
  <sheetFormatPr defaultColWidth="9.140625" defaultRowHeight="12.75"/>
  <sheetData>
    <row r="4" ht="12.75">
      <c r="A4">
        <v>10</v>
      </c>
    </row>
    <row r="5" ht="12.75">
      <c r="A5">
        <v>10</v>
      </c>
    </row>
    <row r="6" ht="12.75">
      <c r="A6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Průmstav,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Žamberský</dc:creator>
  <cp:keywords/>
  <dc:description/>
  <cp:lastModifiedBy>BrestovskaBohumila</cp:lastModifiedBy>
  <cp:lastPrinted>2016-12-19T23:35:24Z</cp:lastPrinted>
  <dcterms:created xsi:type="dcterms:W3CDTF">2009-05-20T16:13:21Z</dcterms:created>
  <dcterms:modified xsi:type="dcterms:W3CDTF">2019-11-26T09:19:09Z</dcterms:modified>
  <cp:category/>
  <cp:version/>
  <cp:contentType/>
  <cp:contentStatus/>
</cp:coreProperties>
</file>