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1928-2 - Vrchlabí čp.100 ..." sheetId="2" r:id="rId2"/>
  </sheets>
  <definedNames>
    <definedName name="_xlnm.Print_Area" localSheetId="0">'Rekapitulace stavby'!$D$4:$AO$36,'Rekapitulace stavby'!$C$42:$AQ$56</definedName>
    <definedName name="_xlnm._FilterDatabase" localSheetId="1" hidden="1">'1928-2 - Vrchlabí čp.100 ...'!$C$90:$K$337</definedName>
    <definedName name="_xlnm.Print_Area" localSheetId="1">'1928-2 - Vrchlabí čp.100 ...'!$C$4:$J$37,'1928-2 - Vrchlabí čp.100 ...'!$C$43:$J$74,'1928-2 - Vrchlabí čp.100 ...'!$C$80:$K$337</definedName>
    <definedName name="_xlnm.Print_Titles" localSheetId="0">'Rekapitulace stavby'!$52:$52</definedName>
    <definedName name="_xlnm.Print_Titles" localSheetId="1">'1928-2 - Vrchlabí čp.100 ...'!$90:$90</definedName>
  </definedNames>
  <calcPr fullCalcOnLoad="1"/>
</workbook>
</file>

<file path=xl/sharedStrings.xml><?xml version="1.0" encoding="utf-8"?>
<sst xmlns="http://schemas.openxmlformats.org/spreadsheetml/2006/main" count="3196" uniqueCount="740">
  <si>
    <t>Export Komplet</t>
  </si>
  <si>
    <t>VZ</t>
  </si>
  <si>
    <t>2.0</t>
  </si>
  <si>
    <t>ZAMOK</t>
  </si>
  <si>
    <t>False</t>
  </si>
  <si>
    <t>{682128ac-899d-4ad0-ab9e-7acddd48b446}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</si>
  <si>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</si>
  <si>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</si>
  <si>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</si>
  <si>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</si>
  <si>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</si>
  <si>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</si>
  <si>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</si>
  <si>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</si>
  <si>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1928/2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</si>
  <si>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</si>
  <si>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</si>
  <si>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 čp.100 - Oprava fasády,sanace vlhkosti, oprava oken</t>
  </si>
  <si>
    <t>KSO:</t>
  </si>
  <si>
    <t/>
  </si>
  <si>
    <t>CC-CZ:</t>
  </si>
  <si>
    <t>Místo:</t>
  </si>
  <si>
    <t xml:space="preserve"> </t>
  </si>
  <si>
    <t>Datum:</t>
  </si>
  <si>
    <t>24. 10. 2019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</si>
  <si>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</si>
  <si>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</si>
  <si>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</si>
  <si>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</si>
  <si>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</si>
  <si>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</si>
  <si>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</si>
  <si>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</si>
  <si>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</si>
  <si>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</si>
  <si>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</si>
  <si>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</si>
  <si>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</si>
  <si>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</si>
  <si>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</si>
  <si>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</si>
  <si>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</si>
  <si>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</si>
  <si>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</si>
  <si>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</si>
  <si>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</si>
  <si>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</si>
  <si>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</si>
  <si>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</si>
  <si>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</si>
  <si>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</si>
  <si>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</si>
  <si>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</si>
  <si>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</si>
  <si>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</si>
  <si>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</si>
  <si>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</si>
  <si>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</si>
  <si>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</si>
  <si>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</si>
  <si>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</si>
  <si>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</si>
  <si>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</si>
  <si>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</si>
  <si>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</si>
  <si>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</si>
  <si>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</si>
  <si>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</si>
  <si>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</si>
  <si>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</si>
  <si>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</si>
  <si>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</si>
  <si>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</si>
  <si>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</si>
  <si>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</si>
  <si>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</si>
  <si>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</si>
  <si>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</si>
  <si>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</si>
  <si>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odsolení</t>
  </si>
  <si>
    <t>340,287</t>
  </si>
  <si>
    <t>2</t>
  </si>
  <si>
    <t>Fpl3</t>
  </si>
  <si>
    <t>107,82</t>
  </si>
  <si>
    <t>KRYCÍ LIST SOUPISU PRACÍ</t>
  </si>
  <si>
    <t>Fpl2</t>
  </si>
  <si>
    <t>20,254</t>
  </si>
  <si>
    <t>Fpl4</t>
  </si>
  <si>
    <t>0,675</t>
  </si>
  <si>
    <t>Fpl1</t>
  </si>
  <si>
    <t>116,86</t>
  </si>
  <si>
    <t>les</t>
  </si>
  <si>
    <t>328,8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</si>
  <si>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</si>
  <si>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</si>
  <si>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</si>
  <si>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</si>
  <si>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</si>
  <si>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</si>
  <si>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</si>
  <si>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6b - Úpravy povrchů - štukatérské a natěračské práce (zdobná fasáda 2+3NP+římsy a špalety 1NP)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</si>
  <si>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</si>
  <si>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</si>
  <si>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</si>
  <si>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</si>
  <si>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</si>
  <si>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</si>
  <si>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</si>
  <si>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</si>
  <si>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</si>
  <si>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</si>
  <si>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</si>
  <si>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</si>
  <si>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</si>
  <si>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</si>
  <si>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</si>
  <si>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</si>
  <si>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</si>
  <si>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</si>
  <si>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</si>
  <si>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</si>
  <si>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</si>
  <si>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</si>
  <si>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</si>
  <si>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</si>
  <si>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</si>
  <si>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</si>
  <si>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</si>
  <si>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</si>
  <si>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</si>
  <si>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</si>
  <si>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</si>
  <si>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</si>
  <si>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</si>
  <si>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31723581R1</t>
  </si>
  <si>
    <t>Doplnění zdiva hlavních a kordonových říms s dodáním hmot, cihlami pálenými na trasvápennou maltu - materiálové technologie viz bod 3.1 (CP P20,trasvápenná malta), tj. vysekání, doplnění s provázáním a profilací cihel)</t>
  </si>
  <si>
    <t>m3</t>
  </si>
  <si>
    <t>4</t>
  </si>
  <si>
    <t>910396309</t>
  </si>
  <si>
    <t>VV</t>
  </si>
  <si>
    <t>"podstřešní:"0,016+0,015+0,01+0,024+0,048+0,016+0,072+0,06</t>
  </si>
  <si>
    <t>"dělící:"0,052</t>
  </si>
  <si>
    <t>Mezisoučet</t>
  </si>
  <si>
    <t>34923484R1</t>
  </si>
  <si>
    <t>Přezdění říms podokenních a nadokenních - materiálové technologie viz bod 3.1 (CP P20,trasvápenná malta), tj. vysekání, doplnění s provázáním a profilací cihel)</t>
  </si>
  <si>
    <t>m</t>
  </si>
  <si>
    <t>448165115</t>
  </si>
  <si>
    <t>"u okna O5:"0,9+0,7+0,4</t>
  </si>
  <si>
    <t>"přízemí:" 3</t>
  </si>
  <si>
    <t>6</t>
  </si>
  <si>
    <t>Úpravy povrchů, podlahy a osazování výplní</t>
  </si>
  <si>
    <t>61131512R1</t>
  </si>
  <si>
    <t>Trasvápenná omítka štuková omítaných špalet , šířky do 250 mm</t>
  </si>
  <si>
    <t>m2</t>
  </si>
  <si>
    <t>-1878325800</t>
  </si>
  <si>
    <t>73,4*0,25</t>
  </si>
  <si>
    <t>619995001</t>
  </si>
  <si>
    <t>Začištění omítek (s dodáním hmot) kolem oken, dveří, podlah, obkladů apod.</t>
  </si>
  <si>
    <t>CS ÚRS 2019 02</t>
  </si>
  <si>
    <t>1580114707</t>
  </si>
  <si>
    <t>"výměna okna a parapetů:"</t>
  </si>
  <si>
    <t>8*2+6*9+6,6*9+4,8*6+5,4*2+5,6</t>
  </si>
  <si>
    <t>5</t>
  </si>
  <si>
    <t>62213110R0</t>
  </si>
  <si>
    <t>Podkladní a spojovací vrstva vnějších omítaných ploch trasvápenný postřik nanášený ručně celoplošně stěn</t>
  </si>
  <si>
    <t>1711323976</t>
  </si>
  <si>
    <t>62231112R1</t>
  </si>
  <si>
    <t>Trasvápenná omítka hladká jednovrstvá vnějších stěn nanášená ručně</t>
  </si>
  <si>
    <t>-473460364</t>
  </si>
  <si>
    <t>"plocha fasády 1 - výpočet viz omytí:" Fpl1</t>
  </si>
  <si>
    <t>7</t>
  </si>
  <si>
    <t>62231113R1a</t>
  </si>
  <si>
    <t>Potažení vnějších stěn trasvápenným štukem zrnitost 3 mm</t>
  </si>
  <si>
    <t>-1281702878</t>
  </si>
  <si>
    <t>8</t>
  </si>
  <si>
    <t>62231119R1</t>
  </si>
  <si>
    <t xml:space="preserve">Příplatek k trasvápenné omítce vnějších stěn za každých dalších za každých dalších i započatých 5 mm tloušťky omítky přes 15 mm </t>
  </si>
  <si>
    <t>2023920839</t>
  </si>
  <si>
    <t>Fpl1*2</t>
  </si>
  <si>
    <t>9</t>
  </si>
  <si>
    <t>629991001</t>
  </si>
  <si>
    <t>Zakrytí vnějších ploch před znečištěním včetně pozdějšího odkrytí ploch podélných rovných (např. chodníků) fólií položenou volně</t>
  </si>
  <si>
    <t>-457366293</t>
  </si>
  <si>
    <t>10</t>
  </si>
  <si>
    <t>629991011</t>
  </si>
  <si>
    <t>Zakrytí vnějších ploch před znečištěním včetně pozdějšího odkrytí výplní otvorů a svislých ploch fólií přilepenou lepící páskou</t>
  </si>
  <si>
    <t>-1207775875</t>
  </si>
  <si>
    <t>1,85*2,05*2+1*1,9*9+1,15*2,05*9+0,85*1,75*2+0,7*2</t>
  </si>
  <si>
    <t>3,3*2,65+2,45*2,8</t>
  </si>
  <si>
    <t>"vnitřní strana okna O3 (stávající okno/zděná špaleta):" 1,15*2,05*9</t>
  </si>
  <si>
    <t>"oplechování:" 0,3*(30,9+33+11,45)</t>
  </si>
  <si>
    <t>Součet</t>
  </si>
  <si>
    <t>11</t>
  </si>
  <si>
    <t>62999501R1</t>
  </si>
  <si>
    <t xml:space="preserve">Odsolovací omítka - 1cykl (kompresní zábal vč.průběžného vlhčení, odstranění zábalu rýžovým kartáčem nebo tlakovou vodou) </t>
  </si>
  <si>
    <t>-1191316078</t>
  </si>
  <si>
    <t>"sokl pl.2+4, pl 1:"( Fpl2+Fpl4+92,5)</t>
  </si>
  <si>
    <t>"opakování :" 113,429*2</t>
  </si>
  <si>
    <t>12</t>
  </si>
  <si>
    <t>629995101</t>
  </si>
  <si>
    <t>Očištění vnějších ploch tlakovou vodou omytím</t>
  </si>
  <si>
    <t>-1895567270</t>
  </si>
  <si>
    <t>"Plocha typ 1-přízemí+západní F:" 47+3,1*(4,75+27,05+0,15*4)</t>
  </si>
  <si>
    <t>-0,7*2-1,9*9-2,2*2,45+0,3*6,85-2,65*3,3</t>
  </si>
  <si>
    <t>"Plocha typ 2-sokl teraco:"0,3*2,25+0,7*4,75+0,63*(27,05+0,15*4-2,45+0,3*2)</t>
  </si>
  <si>
    <t>"plocha typ 3 - 2NP se št.prvky+u O5:" 4*(4,75+27,05+0,15*4)+(3,53)*2</t>
  </si>
  <si>
    <t>-3,8*2-2,36*9</t>
  </si>
  <si>
    <t>"plocha typ 4 - pískovcový sokl:" 0,3*2,25</t>
  </si>
  <si>
    <t>6b</t>
  </si>
  <si>
    <t>Úpravy povrchů - štukatérské a natěračské práce (zdobná fasáda 2+3NP+římsy a špalety 1NP)</t>
  </si>
  <si>
    <t>13</t>
  </si>
  <si>
    <t>6223R1010</t>
  </si>
  <si>
    <t>Oprava korunní římsy (po spodní hranu římsy špalíků,mimo špalíků) - 70% s otlučením a doplněím omítky, 30% očištění a zpevnění, 100% nátěr - technologie omítek a nátěru bod 3.3-3.6 TZ.</t>
  </si>
  <si>
    <t>-1569482362</t>
  </si>
  <si>
    <t>33</t>
  </si>
  <si>
    <t>"část římsy v ceně prvku nad oknem O1:"- 4,1*2</t>
  </si>
  <si>
    <t>14</t>
  </si>
  <si>
    <t>6223R1011</t>
  </si>
  <si>
    <t>Oprava konzolí/špalíků u korunní římsy - 10% s otlučením a doplněím omítky, 90% očištění a zpevnění,100%nátěr -technologie omítek a nátěru bod 3.3-3.6 TZ.</t>
  </si>
  <si>
    <t>kus</t>
  </si>
  <si>
    <t>1188657986</t>
  </si>
  <si>
    <t>"velké:" 9+11+11+12</t>
  </si>
  <si>
    <t>"malé:"4*3+4</t>
  </si>
  <si>
    <t>6223R1012</t>
  </si>
  <si>
    <t>Doplnění chybějících konzolí/špalíků u korunní římsy,nátěr - technologie omítek a nátěru bod 3.3-3.6 TZ.</t>
  </si>
  <si>
    <t>-1653056651</t>
  </si>
  <si>
    <t>16</t>
  </si>
  <si>
    <t>6223R1013</t>
  </si>
  <si>
    <t>Atikové okno s volutami a lasturami,oprava omátek,nátěr - technologie omítek a nátěru bod 3.3-3.6 TZ.</t>
  </si>
  <si>
    <t>-32542037</t>
  </si>
  <si>
    <t>"3NP:"2</t>
  </si>
  <si>
    <t>17</t>
  </si>
  <si>
    <t>6223R1014</t>
  </si>
  <si>
    <t>Prvek nad oknem O1 s erbem, zdobenými konzolami, kordonovou římsou a římsou pilastrů, špalíky - pohledová čelní plocha 4100x970mm - technologie omítek a nátěru bod 3.3-3.6 TZ.</t>
  </si>
  <si>
    <t>431030825</t>
  </si>
  <si>
    <t>"2NP:"2</t>
  </si>
  <si>
    <t>18</t>
  </si>
  <si>
    <t>6223R1015</t>
  </si>
  <si>
    <t>Prvky u oken O3 se sdruženou římsou ,komplet - sdružená nadokenní 2,5m a parapetní2,7m římsa, zdobený erb, šambrány se zdobnými prvky,ostění,meziok.pilíř,podpar.obrázek a zdobvé prvky, hladké plochy uvnitř- technologie omítek a nátěru bod 3.3-3.6 TZ.</t>
  </si>
  <si>
    <t>-1552236596</t>
  </si>
  <si>
    <t>19</t>
  </si>
  <si>
    <t>6223R1016</t>
  </si>
  <si>
    <t>Prvky u oken O3 se samostatnou římsou ,komplet - nadokenní 1,3m a parapetní 1,3m římsa, prvek s lasturou, šambrány se zdobnými prvky,ostění,podpar.obrázek , hladké plochy uvnitř ohraničení prvku - technologie omítek a nátěru bod 3.3-3.6 TZ.</t>
  </si>
  <si>
    <t>-2023440656</t>
  </si>
  <si>
    <t>"2NP:"5</t>
  </si>
  <si>
    <t>20</t>
  </si>
  <si>
    <t>6223R1017</t>
  </si>
  <si>
    <t>Hlavice pilastrů u okna O1 - technologie omítek a nátěru bod 3.3-3.6 TZ.</t>
  </si>
  <si>
    <t>913382543</t>
  </si>
  <si>
    <t>"2NP:"(1+1)*2</t>
  </si>
  <si>
    <t>6223R1018</t>
  </si>
  <si>
    <t>Zdvojený hladký pilastr u okna O1 (pohledová plocha cca 3,2x0,5m) - 30% s otlučením a 100% doplněím omítky,nátěr - technologe omítek a nátěrů bod 3.3-3.6 TZ.</t>
  </si>
  <si>
    <t>1116040479</t>
  </si>
  <si>
    <t>22</t>
  </si>
  <si>
    <t>6223R1019</t>
  </si>
  <si>
    <t>Podparapetní římsa a nika skuželkami u okna O1 - římsa 2m, nika cca 1,9x0,6m,kuželeky - technologie omítek a nátěrů bod 3.3-3.6 TZ.</t>
  </si>
  <si>
    <t>-1423029770</t>
  </si>
  <si>
    <t>23</t>
  </si>
  <si>
    <t>6223R1020</t>
  </si>
  <si>
    <t>Doplnění zdobného prvku (listu se spirálou v cca 35cm) zakončení šambrán okna O3, levá strana - technologie omítek a nátěrů bod 3.3-3.6 TZ.</t>
  </si>
  <si>
    <t>-1700716757</t>
  </si>
  <si>
    <t>24</t>
  </si>
  <si>
    <t>6223R1021</t>
  </si>
  <si>
    <t>Doplnění zdobného prvku (listu se spirálou v cca 35cm) zakončení šambrán okna O3,pravá strana - technologie omítek a nátěrů bod 3.3-3.6 TZ.</t>
  </si>
  <si>
    <t>-1173658459</t>
  </si>
  <si>
    <t>25</t>
  </si>
  <si>
    <t>6223R1025</t>
  </si>
  <si>
    <t>Pilastr s bosáží a římsou (rohy stěn) cca 0,5x4m -90% s otlučením a doplněím omítky, 10% očištění a zpevnění,100%nátěr - technologie omítek a nátěru bod 3.3-3.6 TZ.</t>
  </si>
  <si>
    <t>-94289441</t>
  </si>
  <si>
    <t>26</t>
  </si>
  <si>
    <t>6223R1026</t>
  </si>
  <si>
    <t>Pilastr s bosáží a římsou (rohy stěn) cca 0,36x4m -90% s otlučením a doplněím omítky, 10% očištění a zpevnění,100%nátěr - technologie omítek a nátěru bod 3.3-3.6 TZ.</t>
  </si>
  <si>
    <t>-696232869</t>
  </si>
  <si>
    <t>27</t>
  </si>
  <si>
    <t>6223R1030</t>
  </si>
  <si>
    <t>Oprava kordonové římsy - 20% s otlučením a doplněím omítky, 80% očištění a zpevnění, 100% nátěr - technologie omítek a nátěru bod 3.3-3.6 TZ.</t>
  </si>
  <si>
    <t>2041396121</t>
  </si>
  <si>
    <t>28</t>
  </si>
  <si>
    <t>6223R1032</t>
  </si>
  <si>
    <t>Ostění a šambrán oken O2 - 50% s otlučením a doplněím omítky, 50% očištění a zpevnění, 100% nátěr - technologie omítek a nátěru bod 3.3-3.6 TZ.</t>
  </si>
  <si>
    <t>-766878193</t>
  </si>
  <si>
    <t>"okna O2:" 2,05*2*9+2,7*4+1,32</t>
  </si>
  <si>
    <t>"dveře a výloha:" 2,41*2+2,75+2,8*2+3,6</t>
  </si>
  <si>
    <t>29</t>
  </si>
  <si>
    <t>6223R1033</t>
  </si>
  <si>
    <t>Podparapetní římsy oken O2 - 100% s otlučením a doplněím omítky, 100% nátěr - technologie omítek a nátěru bod 3.3-3.6 TZ.</t>
  </si>
  <si>
    <t>-1083193373</t>
  </si>
  <si>
    <t>"okna O2+O6:" 3*4+1,6+1,05</t>
  </si>
  <si>
    <t>30</t>
  </si>
  <si>
    <t>6223R1040</t>
  </si>
  <si>
    <t>Oprava části zdobené fasády 1NP, hladké plochy s rámečky - 100% s otlučením a doplněím omítky, 100% nátěr - technologie omítek a nátěru bod 3.3-3.6 TZ.</t>
  </si>
  <si>
    <t>1819006658</t>
  </si>
  <si>
    <t>10,89+11+2,4+21,2+2,4+10,46</t>
  </si>
  <si>
    <t>Ostatní konstrukce a práce, bourání</t>
  </si>
  <si>
    <t>31</t>
  </si>
  <si>
    <t>941111121</t>
  </si>
  <si>
    <t>Montáž lešení řadového trubkového lehkého pracovního s podlahami s provozním zatížením tř. 3 do 200 kg/m2 šířky tř. W09 přes 0,9 do 1,2 m, výšky do 10 m</t>
  </si>
  <si>
    <t>-1226632535</t>
  </si>
  <si>
    <t>8*(27,05+4,75+4,5+1,2*4)</t>
  </si>
  <si>
    <t>32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</si>
  <si>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</si>
  <si>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</si>
  <si>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-1553054263</t>
  </si>
  <si>
    <t>les*180</t>
  </si>
  <si>
    <t>941111821</t>
  </si>
  <si>
    <t>Demontáž lešení řadového trubkového lehkého pracovního s podlahami s provozním zatížením tř. 3 do 200 kg/m2 šířky tř. W09 přes 0,9 do 1,2 m, výšky do 10 m</t>
  </si>
  <si>
    <t>-303172963</t>
  </si>
  <si>
    <t>34</t>
  </si>
  <si>
    <t>944511111</t>
  </si>
  <si>
    <t>Montáž ochranné sítě zavěšené na konstrukci lešení z textilie z umělých vláken</t>
  </si>
  <si>
    <t>-9851863</t>
  </si>
  <si>
    <t>35</t>
  </si>
  <si>
    <t>944511211</t>
  </si>
  <si>
    <t>Montáž ochranné sítě Příplatek za první a každý další den použití sítě k ceně -1111</t>
  </si>
  <si>
    <t>-177750028</t>
  </si>
  <si>
    <t>36</t>
  </si>
  <si>
    <t>944511811</t>
  </si>
  <si>
    <t>Demontáž ochranné sítě zavěšené na konstrukci lešení z textilie z umělých vláken</t>
  </si>
  <si>
    <t>-429535719</t>
  </si>
  <si>
    <t>37</t>
  </si>
  <si>
    <t>968062456</t>
  </si>
  <si>
    <t>Vybourání dřevěných rámů oken s křídly, dveřních zárubní, vrat, stěn, ostění nebo obkladů dveřních zárubní, plochy přes 2 m2</t>
  </si>
  <si>
    <t>-544530144</t>
  </si>
  <si>
    <t>"Dveře D1 (demontáž kování viz D+M dveří ):" 2,45*2,8</t>
  </si>
  <si>
    <t>38</t>
  </si>
  <si>
    <t>974031142</t>
  </si>
  <si>
    <t>Vysekání rýh ve zdivu cihelném na maltu vápennou nebo vápenocementovou do hl. 70 mm a šířky do 70 mm</t>
  </si>
  <si>
    <t>1314206622</t>
  </si>
  <si>
    <t>"zasekáná rozvodů na fasádě:" 1</t>
  </si>
  <si>
    <t>39</t>
  </si>
  <si>
    <t>974031153</t>
  </si>
  <si>
    <t>Vysekání rýh ve zdivu cihelném na maltu vápennou nebo vápenocementovou do hl. 100 mm a šířky do 100 mm</t>
  </si>
  <si>
    <t>-177721927</t>
  </si>
  <si>
    <t>"zasekáná rozvodů na fasádě (ozn I):" 3,3</t>
  </si>
  <si>
    <t>40</t>
  </si>
  <si>
    <t>974082176</t>
  </si>
  <si>
    <t>Vysekání rýh pro vodiče v omítce vápenné nebo vápenocementové stropů nebo kleneb, šířky do 150 mm</t>
  </si>
  <si>
    <t>-1280487673</t>
  </si>
  <si>
    <t>"alternativní položka - ostění pro výměnu okna a parapetů:"</t>
  </si>
  <si>
    <t>41</t>
  </si>
  <si>
    <t>974082180</t>
  </si>
  <si>
    <t>Otlučení omítané špalety šířky do 250 mm</t>
  </si>
  <si>
    <t>-1910161498</t>
  </si>
  <si>
    <t>"O3:" (1,15*2+2,05*2)*9</t>
  </si>
  <si>
    <t>"O5:" (0,85*2+1,75*2)*2</t>
  </si>
  <si>
    <t>"O6:" (0,7*2+2*2)*1</t>
  </si>
  <si>
    <t>42</t>
  </si>
  <si>
    <t>978015391</t>
  </si>
  <si>
    <t>Otlučení vápenných nebo vápenocementových omítek vnějších ploch s vyškrabáním spar a s očištěním zdiva stupně členitosti 1 a 2, v rozsahu přes 80 do 100 %</t>
  </si>
  <si>
    <t>-1830905773</t>
  </si>
  <si>
    <t>43</t>
  </si>
  <si>
    <t>985142112</t>
  </si>
  <si>
    <t>Vysekání spojovací hmoty ze spár zdiva včetně vyčištění hloubky spáry do 40 mm délky spáry na 1 m2 upravované plochy přes 6 do 12 m</t>
  </si>
  <si>
    <t>1424046563</t>
  </si>
  <si>
    <t>"Sokl pískovec:"Fpl4</t>
  </si>
  <si>
    <t>44</t>
  </si>
  <si>
    <t>985142113</t>
  </si>
  <si>
    <t>Vysekání spojovací hmoty ze spár zdiva včetně vyčištění hloubky spáry do 40 mm délky spáry na 1 m2 upravované plochy přes 12 m</t>
  </si>
  <si>
    <t>-968909623</t>
  </si>
  <si>
    <t>45</t>
  </si>
  <si>
    <t>985142211</t>
  </si>
  <si>
    <t>Vysekání spojovací hmoty ze spár zdiva včetně vyčištění hloubky spáry přes 40 mm délky spáry na 1 m2 upravované plochy do 6 m</t>
  </si>
  <si>
    <t>-410693586</t>
  </si>
  <si>
    <t>"sokl teraco:" Fpl2</t>
  </si>
  <si>
    <t>46</t>
  </si>
  <si>
    <t>98523111R2</t>
  </si>
  <si>
    <t>Spárování zdiva trasvápennou maltou spára hl do 40 mm dl do 12 m/m2</t>
  </si>
  <si>
    <t>-748932075</t>
  </si>
  <si>
    <t>47</t>
  </si>
  <si>
    <t>98523111R3</t>
  </si>
  <si>
    <t>Spárování zdiva hloubky do 40 mm trasvápennou maltou délky spáry na 1 m2 upravované plochy přes 12 m</t>
  </si>
  <si>
    <t>154318802</t>
  </si>
  <si>
    <t>Fpl1*0,1</t>
  </si>
  <si>
    <t>(Fpl3*0,6)*0,1</t>
  </si>
  <si>
    <t>48</t>
  </si>
  <si>
    <t>98523211R51</t>
  </si>
  <si>
    <t>Hloubkové spárování zdiva trasvápennou maltou spára hl do 80 mm dl do 6 m/m2</t>
  </si>
  <si>
    <t>-815909499</t>
  </si>
  <si>
    <t>997</t>
  </si>
  <si>
    <t>Přesun sutě</t>
  </si>
  <si>
    <t>49</t>
  </si>
  <si>
    <t>997013212</t>
  </si>
  <si>
    <t>Vnitrostaveništní doprava suti a vybouraných hmot vodorovně do 50 m svisle ručně pro budovy a haly výšky přes 6 do 9 m</t>
  </si>
  <si>
    <t>t</t>
  </si>
  <si>
    <t>2052561313</t>
  </si>
  <si>
    <t>50</t>
  </si>
  <si>
    <t>997013511</t>
  </si>
  <si>
    <t>Odvoz suti a vybouraných hmot z meziskládky na skládku s naložením a se složením, na vzdálenost do 1 km</t>
  </si>
  <si>
    <t>354678442</t>
  </si>
  <si>
    <t>30,453-17,204-6,8</t>
  </si>
  <si>
    <t>51</t>
  </si>
  <si>
    <t>9970135R0</t>
  </si>
  <si>
    <t>Odvoz suti a vybouraných hmot na skládku Příplatek k odvozu suti a vybouraných hmot za dopravu na místo skládky</t>
  </si>
  <si>
    <t>1281554281</t>
  </si>
  <si>
    <t>52</t>
  </si>
  <si>
    <t>997013R40</t>
  </si>
  <si>
    <t>Odvoz na řízenou skládku vč.poplatu za uložení - zasolená buničina a suť z čištění výkvětů</t>
  </si>
  <si>
    <t>-12016696</t>
  </si>
  <si>
    <t>53</t>
  </si>
  <si>
    <t>997014R01</t>
  </si>
  <si>
    <t>Poplatek za uložení stavební suti na skládce (omítka, cihly,betonová drť )</t>
  </si>
  <si>
    <t>-823432183</t>
  </si>
  <si>
    <t>54</t>
  </si>
  <si>
    <t>997014R08</t>
  </si>
  <si>
    <t>Třídění (demontáž skleněných výplní),nakládka,odvoz na řízenou skládku vč.poplatu za uložení - výplně otvorů</t>
  </si>
  <si>
    <t>-1550204867</t>
  </si>
  <si>
    <t>998</t>
  </si>
  <si>
    <t>Přesun hmot</t>
  </si>
  <si>
    <t>55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</si>
  <si>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</si>
  <si>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</si>
  <si>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-715271754</t>
  </si>
  <si>
    <t>PSV</t>
  </si>
  <si>
    <t>Práce a dodávky PSV</t>
  </si>
  <si>
    <t>764</t>
  </si>
  <si>
    <t>Konstrukce klempířské</t>
  </si>
  <si>
    <t>56</t>
  </si>
  <si>
    <t>764001911</t>
  </si>
  <si>
    <t>Napojení na stávající klempířské konstrukce délky spoje přes 0,5 m</t>
  </si>
  <si>
    <t>-1765155288</t>
  </si>
  <si>
    <t>57</t>
  </si>
  <si>
    <t>764001921</t>
  </si>
  <si>
    <t>Napojení na stávající klempířské konstrukce délky spoje Rozpojení klempířských konstrukcí na stávající délky spoje přes 0,5 m</t>
  </si>
  <si>
    <t>-1727545548</t>
  </si>
  <si>
    <t>" okna O4 v falcované krytině:" (1,15*4)*6</t>
  </si>
  <si>
    <t>58</t>
  </si>
  <si>
    <t>764001931</t>
  </si>
  <si>
    <t>Tmelení spoje klempířských konstrukcí a omítky trvale pružným přetíratelným tmelem</t>
  </si>
  <si>
    <t>1125006491</t>
  </si>
  <si>
    <t>"K1-K5:" 1,6*4+0,9+1,1*2+0,6*2+0,6*6</t>
  </si>
  <si>
    <t>"K6, K8,K9:" 33+2,6*2+1,15*5</t>
  </si>
  <si>
    <t>"O5:" (0,45*2+1,2*2)*2</t>
  </si>
  <si>
    <t>59</t>
  </si>
  <si>
    <t>764002851</t>
  </si>
  <si>
    <t>Demontáž klempířských konstrukcí oplechování parapetů do suti</t>
  </si>
  <si>
    <t>1690714247</t>
  </si>
  <si>
    <t>60</t>
  </si>
  <si>
    <t>764002861</t>
  </si>
  <si>
    <t>Demontáž klempířských konstrukcí oplechování říms do suti</t>
  </si>
  <si>
    <t>-1115270298</t>
  </si>
  <si>
    <t>61</t>
  </si>
  <si>
    <t>764004861</t>
  </si>
  <si>
    <t>Demontáž klempířských konstrukcí svodu do suti</t>
  </si>
  <si>
    <t>-1820025019</t>
  </si>
  <si>
    <t>62</t>
  </si>
  <si>
    <t>764021401</t>
  </si>
  <si>
    <t>Podkladní plech z hliníkového plechu rš 150 mm</t>
  </si>
  <si>
    <t>-917376984</t>
  </si>
  <si>
    <t>63</t>
  </si>
  <si>
    <t>764021402</t>
  </si>
  <si>
    <t>Podkladní plech z hliníkového plechu rš 200 mm</t>
  </si>
  <si>
    <t>-1384293413</t>
  </si>
  <si>
    <t>64</t>
  </si>
  <si>
    <t>764226404</t>
  </si>
  <si>
    <t>Oplechování parapetů z hliníkového plechu rovných mechanicky kotvené, bez rohů rš 330 mm</t>
  </si>
  <si>
    <t>197452568</t>
  </si>
  <si>
    <t>"K1-K5:" 3*4+1,6+2,75*2+2*2+1,3*6</t>
  </si>
  <si>
    <t>65</t>
  </si>
  <si>
    <t>764226465</t>
  </si>
  <si>
    <t>Oplechování parapetů z hliníkového plechu rovných celoplošně lepené, bez rohů Příplatek k cenám za zvýšenou pracnost při provedení rohu nebo koutu do rš 400 mm</t>
  </si>
  <si>
    <t>-597957455</t>
  </si>
  <si>
    <t>"K1-K5:" 6*4+4*1+6*2+4*2+4*6</t>
  </si>
  <si>
    <t>66</t>
  </si>
  <si>
    <t>764228404</t>
  </si>
  <si>
    <t>Oplechování říms a ozdobných prvků z hliníkového plechu rovných, bez rohů mechanicky kotvené rš 330 mm</t>
  </si>
  <si>
    <t>-1127257519</t>
  </si>
  <si>
    <t>"K6:" 33</t>
  </si>
  <si>
    <t>67</t>
  </si>
  <si>
    <t>764228445</t>
  </si>
  <si>
    <t>Oplechování říms a ozdobných prvků z hliníkového plechu rovných, bez rohů Příplatek k cenám za zvýšenou pracnost při provedení rohu nebo koutu rovné římsy do rš 400 mm</t>
  </si>
  <si>
    <t>342230481</t>
  </si>
  <si>
    <t>68</t>
  </si>
  <si>
    <t>764228454</t>
  </si>
  <si>
    <t>Oplechování říms a ozdobných prvků z hliníkového plechu oblých nebo ze segmentů, včetně rohů mechanicky kotvené rš 330 mm</t>
  </si>
  <si>
    <t>1109794817</t>
  </si>
  <si>
    <t>"K8:" 2,6*2+1,25*5</t>
  </si>
  <si>
    <t>69</t>
  </si>
  <si>
    <t>76432542R3</t>
  </si>
  <si>
    <t>Prostupová chránička vodotěsná v oplechování říms z hliníkového plechu s povrchovou úpravou, průměr přes 100 do 150 mm</t>
  </si>
  <si>
    <t>-788194620</t>
  </si>
  <si>
    <t>"Lem prostupu svodu v oplechování římsy :" 3</t>
  </si>
  <si>
    <t>70</t>
  </si>
  <si>
    <t>76432542R4</t>
  </si>
  <si>
    <t>Lem na svodu s těsněním (překrytí prostupové chráničky DN 125) z hliníkového plechu s povrchovou úpravou</t>
  </si>
  <si>
    <t>-1030813181</t>
  </si>
  <si>
    <t>71</t>
  </si>
  <si>
    <t>764528422</t>
  </si>
  <si>
    <t>Svod z hliníkového plechu včetně objímek, kolen a odskoků kruhový, průměru 100 mm</t>
  </si>
  <si>
    <t>-1773537108</t>
  </si>
  <si>
    <t>"K7:" 8*3</t>
  </si>
  <si>
    <t>72</t>
  </si>
  <si>
    <t>998764102</t>
  </si>
  <si>
    <t>Přesun hmot pro konstrukce klempířské stanovený z hmotnosti přesunovaného materiálu vodorovná dopravní vzdálenost do 50 m v objektech výšky přes 6 do 12 m</t>
  </si>
  <si>
    <t>-1399096649</t>
  </si>
  <si>
    <t>73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</si>
  <si>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</si>
  <si>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</si>
  <si>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-571689142</t>
  </si>
  <si>
    <t>766</t>
  </si>
  <si>
    <t>Konstrukce truhlářské</t>
  </si>
  <si>
    <t>74</t>
  </si>
  <si>
    <t>76611R011</t>
  </si>
  <si>
    <t>Okno O01 1850x2050mm vnější +vnější rám (již opravená část) - nátěr závěsů-sjednocení s nátěrem oken (14kusů) vč. potřebných manipulací, zakrývání.</t>
  </si>
  <si>
    <t>872371213</t>
  </si>
  <si>
    <t>75</t>
  </si>
  <si>
    <t>76611R012</t>
  </si>
  <si>
    <t>Okno O01 1850x2050mm vnitřní+dřev.špaleta,lišta - šetrná demontáž, oddělení od vnějšího rámu, odmontování a repase kování, manipulace, přesun na staveníštní meziskládku</t>
  </si>
  <si>
    <t>169638152</t>
  </si>
  <si>
    <t>76</t>
  </si>
  <si>
    <t>76611R013</t>
  </si>
  <si>
    <t>Okno O01 1850x2050mm vnitřní+dřev.špaleta, lišta - D+M nové, kopie originálu s použitím repasovaného kování, jednoduché zasklení, nátěr, manipulace,přesuny,připojení ke stávajícímu vnějšímu oknu</t>
  </si>
  <si>
    <t>1026663031</t>
  </si>
  <si>
    <t>77</t>
  </si>
  <si>
    <t>76611R021</t>
  </si>
  <si>
    <t>Okno O02a 1000x1900mm vnější +vnější rám (již opravená část) - nátěr závěsů-sjednocení s nátěrem oken (8kusů) vč. potřebných manipulací, zakrývání.</t>
  </si>
  <si>
    <t>2060054306</t>
  </si>
  <si>
    <t>78</t>
  </si>
  <si>
    <t>76611R022</t>
  </si>
  <si>
    <t>Okno O02a 1000x1900mm vnitřní+dřev.špaleta,lišta - šetrná demontáž, oddělení od vnějšího rámu, odmontování a repase kování, manipulace, přesun na staveníštní meziskládku</t>
  </si>
  <si>
    <t>1374760118</t>
  </si>
  <si>
    <t>79</t>
  </si>
  <si>
    <t>76611R023</t>
  </si>
  <si>
    <t>Okno O02a 1000x1900mm vnitřní+dřev.špaleta - D+M nové, kopie originálu s použitím repasovaného kování, jednoduché zasklení, nátěr, manipulace,přesuny,připojení ke stávajícímu vnějšímu oknu</t>
  </si>
  <si>
    <t>-1486385860</t>
  </si>
  <si>
    <t>80</t>
  </si>
  <si>
    <t>76611R024</t>
  </si>
  <si>
    <t>Okno O02b 1000x1900mm vnější +vnější rám (již opravená část) - nátěr závěsů-sjednocení s nátěrem oken (6kusů) vč. potřebných manipulací, zakrývání.</t>
  </si>
  <si>
    <t>-651653722</t>
  </si>
  <si>
    <t>81</t>
  </si>
  <si>
    <t>76611R026</t>
  </si>
  <si>
    <t>Okno O02b 1000x1900mm vnitřní+dřev.špaleta,lišta - šetrná demontáž, oddělení od vnějšího rámu, odmontování a repase kování, manipulace, přesun na staveníštní meziskládku</t>
  </si>
  <si>
    <t>-60971969</t>
  </si>
  <si>
    <t>82</t>
  </si>
  <si>
    <t>76611R027</t>
  </si>
  <si>
    <t>Okno O02b 1000x1900mm vnitřní+dřev.špaleta,lišta - D+M nové, kopie originálu s použitím repasovaného kování, jednoduché zasklení, nátěr, manipulace,přesuny,připojení ke stávajícímu vnějšímu oknu</t>
  </si>
  <si>
    <t>221073888</t>
  </si>
  <si>
    <t>83</t>
  </si>
  <si>
    <t>76611R031</t>
  </si>
  <si>
    <t>Okno O03 1150x2050mm vnější +vnější rám (již opravená část) - nátěr závěsů-sjednocení s nátěrem oken (6kusů) vč. potřebných manipulací, zakrývání.</t>
  </si>
  <si>
    <t>-2146075450</t>
  </si>
  <si>
    <t>84</t>
  </si>
  <si>
    <t>76611R032</t>
  </si>
  <si>
    <t>Okno O03 1150x2050mm vnitřní,lišta (zděná špaleta viz samostatné pol.) - šetrná demontáž , odmontování a repase kování, manipulace, přesun na staveníštní meziskládku</t>
  </si>
  <si>
    <t>711572563</t>
  </si>
  <si>
    <t>85</t>
  </si>
  <si>
    <t>76611R033</t>
  </si>
  <si>
    <t>Okno O03 1150x2050mm vnitřní,lišta (zděná špaleta viz samostatné pol.) - D+M nové, kopie originálu s použitím repasovaného kování, jednoduché zasklení, nátěr, manipulace,přesuny,připojení ke stávajícímu vnějšímu oknu pásovinou</t>
  </si>
  <si>
    <t>-692982979</t>
  </si>
  <si>
    <t>86</t>
  </si>
  <si>
    <t>76611R042</t>
  </si>
  <si>
    <t>Okno O04 1150x1150mm špaletové, dřevěná špaleta,lišta- šetrná demontáž, manipulace, přesun na staveníštní meziskládku</t>
  </si>
  <si>
    <t>-442387255</t>
  </si>
  <si>
    <t>87</t>
  </si>
  <si>
    <t>76611R043</t>
  </si>
  <si>
    <t>Okno O04 1150x1150mm špaletové - D+M komplet nové, kopie originálu s použitím kopie histor. kování, jednoduché zasklení, nátěr, manipulace,přesuny,připojení ke stávajícímu oplechování střechy</t>
  </si>
  <si>
    <t>-1485797975</t>
  </si>
  <si>
    <t>88</t>
  </si>
  <si>
    <t>76611R052</t>
  </si>
  <si>
    <t>Okno O05 850x1750mm vnitřní+vnější,lišta (zděná špaleta viz samostatné pol.) - šetrná demontáž , odmontování a repase kování, manipulace, přesun na staveníštní meziskládku</t>
  </si>
  <si>
    <t>-715811179</t>
  </si>
  <si>
    <t>89</t>
  </si>
  <si>
    <t>76611R053</t>
  </si>
  <si>
    <t>Okno O05 850x1750mm vnitřní+vnější,lišta (zděná špaleta viz samostatné pol.) - D+M komplet nové, kopie originálu s použitím repasovaného kování, jednoduché zasklení, nátěr, manipulace,přesuny,připojení ke stávajícímu vnějšímu oknu pásovinou</t>
  </si>
  <si>
    <t>-604313977</t>
  </si>
  <si>
    <t>90</t>
  </si>
  <si>
    <t>76611R062</t>
  </si>
  <si>
    <t>Okno O06 700x2050mm vnitřní+vnější,lišta (zděná špaleta viz samostatné pol.) - šetrná demontáž , odmontování a repase kování, manipulace, přesun na staveníštní meziskládku</t>
  </si>
  <si>
    <t>1946278624</t>
  </si>
  <si>
    <t>91</t>
  </si>
  <si>
    <t>76611R063</t>
  </si>
  <si>
    <t>Okno O06 700x2050mm vnitřní+vnější,lišta (zděná špaleta viz samostatné pol.) - D+M komplet nové, kopie originálu s použitím repasovaného kování, jednoduché zasklení, nátěr, manipulace,přesuny,připojení ke stávajícímu vnějšímu oknu pásovinou</t>
  </si>
  <si>
    <t>-1799210200</t>
  </si>
  <si>
    <t>92</t>
  </si>
  <si>
    <t>76611R071</t>
  </si>
  <si>
    <t>Obnova nátěru výkladce vč.dveří a špalety (sjednocení s nátěrem dveří D1)</t>
  </si>
  <si>
    <t>-1495500592</t>
  </si>
  <si>
    <t>"viz O7 tabulky oken a dveří:" 2,25*2,65*2+2,8*1,05*2+0,8*(2,8*2+1,05)</t>
  </si>
  <si>
    <t>93</t>
  </si>
  <si>
    <t>76612R001</t>
  </si>
  <si>
    <t>Příplatek za kování/ rozdíl v ceně repasovaného a nového (kopie historického originálu) - oliva,půloliva, rozvora</t>
  </si>
  <si>
    <t>1692000120</t>
  </si>
  <si>
    <t>94</t>
  </si>
  <si>
    <t>76612R002</t>
  </si>
  <si>
    <t>Příplatek za kování/ rozdíl v ceně repasovaného a nového (kopie historického originálu) - závěsy</t>
  </si>
  <si>
    <t>-1660447656</t>
  </si>
  <si>
    <t>95</t>
  </si>
  <si>
    <t>76612R003</t>
  </si>
  <si>
    <t>Příplatek za kování/ rozdíl v ceně repasovaného a nového (kopie historického originálu) - obrtlík s protipechem</t>
  </si>
  <si>
    <t>-1623976944</t>
  </si>
  <si>
    <t>96</t>
  </si>
  <si>
    <t>76612R004</t>
  </si>
  <si>
    <t>Příplatek za kování/ rozdíl v ceně repasovaného a nového (kopie historického originálu) - rozvora</t>
  </si>
  <si>
    <t>1677940083</t>
  </si>
  <si>
    <t>97</t>
  </si>
  <si>
    <t>76621R010</t>
  </si>
  <si>
    <t>Dveře dřevěné kazetové prosklené D1 2450x2800mm - odmontování a repase kování ze stávajících dveří, nové - kopie originálu s použitím repasovaného kování, zasklení drátosklo, nátěr osazení, přesuny .</t>
  </si>
  <si>
    <t>1222526427</t>
  </si>
  <si>
    <t>98</t>
  </si>
  <si>
    <t>766441821</t>
  </si>
  <si>
    <t>Demontáž parapetních desek dřevěných nebo plastových šířky do 300 mm délky přes 1m</t>
  </si>
  <si>
    <t>568950480</t>
  </si>
  <si>
    <t>2+9+9+6+2+1</t>
  </si>
  <si>
    <t>99</t>
  </si>
  <si>
    <t>766694112</t>
  </si>
  <si>
    <t>Montáž ostatních truhlářských konstrukcí parapetních desek dřevěných nebo plastových šířky do 300 mm, délky přes 1000 do 1600 mm</t>
  </si>
  <si>
    <t>-441774447</t>
  </si>
  <si>
    <t>100</t>
  </si>
  <si>
    <t>766694113</t>
  </si>
  <si>
    <t>Montáž ostatních truhlářských konstrukcí parapetních desek dřevěných nebo plastových šířky do 300 mm, délky přes 1600 do 2600 mm</t>
  </si>
  <si>
    <t>-2006013060</t>
  </si>
  <si>
    <t>101</t>
  </si>
  <si>
    <t>M</t>
  </si>
  <si>
    <t>607941R01</t>
  </si>
  <si>
    <t>deska parapetní dubov, trojnásobný alkydový nátěr (viz bod 3.7 obnova truhlářských prvků)</t>
  </si>
  <si>
    <t>-1136893097</t>
  </si>
  <si>
    <t>2,05*2+1,2*9+1,35*9+1,35*6+1,05*2+0,9</t>
  </si>
  <si>
    <t>767</t>
  </si>
  <si>
    <t>Konstrukce zámečnické</t>
  </si>
  <si>
    <t>102</t>
  </si>
  <si>
    <t>767200R10</t>
  </si>
  <si>
    <t>Mříže výkladce nůžkové 1000x2800+2250x2650mm - Oprava, očištění, nový nátěr kovářská čerň, zakrývaní/oblepování</t>
  </si>
  <si>
    <t>-1354128360</t>
  </si>
  <si>
    <t>103</t>
  </si>
  <si>
    <t>767200R21</t>
  </si>
  <si>
    <t>Závěsný hák na vlajku - demontáž, oprava, očištění, nový nátěr, zpětné upevnění</t>
  </si>
  <si>
    <t>1738486039</t>
  </si>
  <si>
    <t>104</t>
  </si>
  <si>
    <t>767200R31</t>
  </si>
  <si>
    <t>Větrací otvory do zdiva d=100mm - dodávka a montáž nového krytu z děrovaného plechu s povrchovou úpravou nátěrem</t>
  </si>
  <si>
    <t>-1406681512</t>
  </si>
  <si>
    <t>773</t>
  </si>
  <si>
    <t>Podlahy z litého teraca</t>
  </si>
  <si>
    <t>105</t>
  </si>
  <si>
    <t>7735009R10</t>
  </si>
  <si>
    <t>Opravy teracových soklů - jednotlivé plochy cca 0,001m2</t>
  </si>
  <si>
    <t>199923244</t>
  </si>
  <si>
    <t>"předpoklad 10%plochy:" Fpl2*0,1</t>
  </si>
  <si>
    <t>783</t>
  </si>
  <si>
    <t>Dokončovací práce - nátěry</t>
  </si>
  <si>
    <t>106</t>
  </si>
  <si>
    <t>783300R01</t>
  </si>
  <si>
    <t>Obnova nátěru , nově 1xzáklad, 2x vrchní - Přívodná skříň NN (ozn.A, pohl.plocha 400x600mm)</t>
  </si>
  <si>
    <t>1630470866</t>
  </si>
  <si>
    <t>107</t>
  </si>
  <si>
    <t>783300R02</t>
  </si>
  <si>
    <t>Obnova nátěru , nově 1xzáklad, 2x vrchní - Rozvodná skříň telekom (ozn.B+G, pohl.plocha 300x300mm)</t>
  </si>
  <si>
    <t>-1061501120</t>
  </si>
  <si>
    <t>108</t>
  </si>
  <si>
    <t>783300R03</t>
  </si>
  <si>
    <t>Obnova nátěru , nově 1xzáklad, 2x vrchní - Konzola vrchního vedení (ozn.E)</t>
  </si>
  <si>
    <t>1466753031</t>
  </si>
  <si>
    <t>109</t>
  </si>
  <si>
    <t>783300R04</t>
  </si>
  <si>
    <t>Obnova nátěru , nově 1xzáklad, 2x vrchní - Ocelový hák (ozn.H)</t>
  </si>
  <si>
    <t>-878928058</t>
  </si>
  <si>
    <t>110</t>
  </si>
  <si>
    <t>783823137</t>
  </si>
  <si>
    <t>Penetrační nátěr omítek hladkých omítek hladkých, zrnitých tenkovrstvých nebo štukových stupně členitosti 1 a 2 vápenný</t>
  </si>
  <si>
    <t>1376601394</t>
  </si>
  <si>
    <t>"plocha zdobná fasády v ceně štukaterských prvků:"0</t>
  </si>
  <si>
    <t>111</t>
  </si>
  <si>
    <t>78382314R5</t>
  </si>
  <si>
    <t>Zpevňující nátěr zdiva hrubého dle materiálu specifikovaného v bodu 3.3. technologie oprav (modifikovanédraselné vodní sklo)</t>
  </si>
  <si>
    <t>-1641636933</t>
  </si>
  <si>
    <t>Fpl1*0,25</t>
  </si>
  <si>
    <t>(Fpl3*0,6)*0,25</t>
  </si>
  <si>
    <t>112</t>
  </si>
  <si>
    <t>783826675</t>
  </si>
  <si>
    <t>Hydrofobizační nátěr omítek silikonový, transparentní, povrchů hrubých betonových povrchů nebo omítek hrubých, rýhovaných tenkovrstvých nebo škrábaných (břízolitových)</t>
  </si>
  <si>
    <t>2112866441</t>
  </si>
  <si>
    <t>"plocha 2 - terac.sokl:" Fpl2</t>
  </si>
  <si>
    <t>"plocha 4 - pískovcový.sokl:" Fpl4</t>
  </si>
  <si>
    <t>"fasády" 58+16</t>
  </si>
  <si>
    <t>113</t>
  </si>
  <si>
    <t>78382742R7</t>
  </si>
  <si>
    <t xml:space="preserve">Krycí (ochranný ) nátěr omítek dvojnásobný hladkých omítek hladkých, zrnitých tenkovrstvých nebo štukových stupně členitosti 2 vápenný - přesné technické parametry nátěru viz bod 3.6. Technologie oprav
</t>
  </si>
  <si>
    <t>-574676261</t>
  </si>
  <si>
    <t>"přízemí mimo říms:"Fpl1</t>
  </si>
  <si>
    <t>784</t>
  </si>
  <si>
    <t>Dokončovací práce - malby a tapety</t>
  </si>
  <si>
    <t>114</t>
  </si>
  <si>
    <t>784171001</t>
  </si>
  <si>
    <t>Olepování vnitřních ploch (materiál ve specifikaci) včetně pozdějšího odlepení páskou nebo fólií v místnostech výšky do 3,80 m</t>
  </si>
  <si>
    <t>1091258112</t>
  </si>
  <si>
    <t>115</t>
  </si>
  <si>
    <t>58124833</t>
  </si>
  <si>
    <t>páska pro malířské potřeby maskovací krepová 19mmx50m</t>
  </si>
  <si>
    <t>-1702927526</t>
  </si>
  <si>
    <t>174,6*1,05 'Přepočtené koeficientem množství</t>
  </si>
  <si>
    <t>116</t>
  </si>
  <si>
    <t>784181001</t>
  </si>
  <si>
    <t>Pačokování jednonásobné v místnostech výšky do 3,80 m</t>
  </si>
  <si>
    <t>923175661</t>
  </si>
  <si>
    <t>174,6*0,2</t>
  </si>
  <si>
    <t>117</t>
  </si>
  <si>
    <t>784181101</t>
  </si>
  <si>
    <t>Penetrace podkladu jednonásobná základní akrylátová v místnostech výšky do 3,80 m</t>
  </si>
  <si>
    <t>2095010322</t>
  </si>
  <si>
    <t>118</t>
  </si>
  <si>
    <t>784211R41</t>
  </si>
  <si>
    <t>Malby omítané špalety z malířských směsí otěruvzdorných za mokra dvojnásobné, bílé vč. oblepování/omytí.</t>
  </si>
  <si>
    <t>-1605856639</t>
  </si>
  <si>
    <t>119</t>
  </si>
  <si>
    <t>784221111</t>
  </si>
  <si>
    <t>Malby z malířských směsí otěruvzdorných za sucha dvojnásobné, bílé za sucha otěruvzdorné středně v místnostech výšky do 3,80 m</t>
  </si>
  <si>
    <t>-1047350290</t>
  </si>
  <si>
    <t>120</t>
  </si>
  <si>
    <t>784221131</t>
  </si>
  <si>
    <t>Malby z malířských směsí otěruvzdorných za sucha Příplatek k cenám dvojnásobných maleb za zvýšenou pracnost při provádění malého rozsahu plochy do 5 m2</t>
  </si>
  <si>
    <t>-770103519</t>
  </si>
  <si>
    <t>VRN</t>
  </si>
  <si>
    <t>Vedlejší rozpočtové náklady</t>
  </si>
  <si>
    <t>VRN3</t>
  </si>
  <si>
    <t>Zařízení staveniště</t>
  </si>
  <si>
    <t>121</t>
  </si>
  <si>
    <t>030001011</t>
  </si>
  <si>
    <t xml:space="preserve"> Zařízení staveniště - komplet po dobu stavby</t>
  </si>
  <si>
    <t>soub</t>
  </si>
  <si>
    <t>1024</t>
  </si>
  <si>
    <t>875101936</t>
  </si>
  <si>
    <t>VRN4</t>
  </si>
  <si>
    <t>Inženýrská činnost</t>
  </si>
  <si>
    <t>122</t>
  </si>
  <si>
    <t>043194004</t>
  </si>
  <si>
    <t>Odebrání vzorků a laboratorní zkoušky vlhkosti zdiva</t>
  </si>
  <si>
    <t>-509792451</t>
  </si>
  <si>
    <t>123</t>
  </si>
  <si>
    <t>043194005</t>
  </si>
  <si>
    <t>Odebrání vzorků a laboratorní zkoušky zasolení zdiva</t>
  </si>
  <si>
    <t>-729320622</t>
  </si>
  <si>
    <t>124</t>
  </si>
  <si>
    <t>045002011</t>
  </si>
  <si>
    <t>Vzorkování nátěrů dle požadavků odboru památkové péče</t>
  </si>
  <si>
    <t>-1904448331</t>
  </si>
  <si>
    <t>VRN9</t>
  </si>
  <si>
    <t>Ostatní náklady</t>
  </si>
  <si>
    <t>125</t>
  </si>
  <si>
    <t>094002000</t>
  </si>
  <si>
    <t>Ostatní náklady související s výstavbou</t>
  </si>
  <si>
    <t>1358152944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</si>
</sst>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1928/2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Vrchlabí čp.100 - Oprava fasády,sanace vlhkosti, oprava oken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24. 10. 2019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Vrchlabí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J.Chaloupský, Trutnov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Ing.Jiřičková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27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'1928-2 - Vrchlabí čp.100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'1928-2 - Vrchlabí čp.100 ...'!P91</f>
        <v>0</v>
      </c>
      <c r="AV55" s="120">
        <f>'1928-2 - Vrchlabí čp.100 ...'!J31</f>
        <v>0</v>
      </c>
      <c r="AW55" s="120">
        <f>'1928-2 - Vrchlabí čp.100 ...'!J32</f>
        <v>0</v>
      </c>
      <c r="AX55" s="120">
        <f>'1928-2 - Vrchlabí čp.100 ...'!J33</f>
        <v>0</v>
      </c>
      <c r="AY55" s="120">
        <f>'1928-2 - Vrchlabí čp.100 ...'!J34</f>
        <v>0</v>
      </c>
      <c r="AZ55" s="120">
        <f>'1928-2 - Vrchlabí čp.100 ...'!F31</f>
        <v>0</v>
      </c>
      <c r="BA55" s="120">
        <f>'1928-2 - Vrchlabí čp.100 ...'!F32</f>
        <v>0</v>
      </c>
      <c r="BB55" s="120">
        <f>'1928-2 - Vrchlabí čp.100 ...'!F33</f>
        <v>0</v>
      </c>
      <c r="BC55" s="120">
        <f>'1928-2 - Vrchlabí čp.100 ...'!F34</f>
        <v>0</v>
      </c>
      <c r="BD55" s="122">
        <f>'1928-2 - Vrchlabí čp.100 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928-2 - Vrchlabí čp.100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25" t="s">
        <v>79</v>
      </c>
      <c r="BA2" s="125" t="s">
        <v>19</v>
      </c>
      <c r="BB2" s="125" t="s">
        <v>19</v>
      </c>
      <c r="BC2" s="125" t="s">
        <v>80</v>
      </c>
      <c r="BD2" s="125" t="s">
        <v>81</v>
      </c>
    </row>
    <row r="3" spans="2:5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81</v>
      </c>
      <c r="AZ3" s="125" t="s">
        <v>82</v>
      </c>
      <c r="BA3" s="125" t="s">
        <v>19</v>
      </c>
      <c r="BB3" s="125" t="s">
        <v>19</v>
      </c>
      <c r="BC3" s="125" t="s">
        <v>83</v>
      </c>
      <c r="BD3" s="125" t="s">
        <v>81</v>
      </c>
    </row>
    <row r="4" spans="2:56" s="1" customFormat="1" ht="24.95" customHeight="1">
      <c r="B4" s="21"/>
      <c r="D4" s="129" t="s">
        <v>84</v>
      </c>
      <c r="I4" s="124"/>
      <c r="L4" s="21"/>
      <c r="M4" s="130" t="s">
        <v>10</v>
      </c>
      <c r="AT4" s="18" t="s">
        <v>4</v>
      </c>
      <c r="AZ4" s="125" t="s">
        <v>85</v>
      </c>
      <c r="BA4" s="125" t="s">
        <v>19</v>
      </c>
      <c r="BB4" s="125" t="s">
        <v>19</v>
      </c>
      <c r="BC4" s="125" t="s">
        <v>86</v>
      </c>
      <c r="BD4" s="125" t="s">
        <v>81</v>
      </c>
    </row>
    <row r="5" spans="2:56" s="1" customFormat="1" ht="6.95" customHeight="1">
      <c r="B5" s="21"/>
      <c r="I5" s="124"/>
      <c r="L5" s="21"/>
      <c r="AZ5" s="125" t="s">
        <v>87</v>
      </c>
      <c r="BA5" s="125" t="s">
        <v>19</v>
      </c>
      <c r="BB5" s="125" t="s">
        <v>19</v>
      </c>
      <c r="BC5" s="125" t="s">
        <v>88</v>
      </c>
      <c r="BD5" s="125" t="s">
        <v>81</v>
      </c>
    </row>
    <row r="6" spans="1:56" s="2" customFormat="1" ht="12" customHeight="1">
      <c r="A6" s="39"/>
      <c r="B6" s="45"/>
      <c r="C6" s="39"/>
      <c r="D6" s="131" t="s">
        <v>16</v>
      </c>
      <c r="E6" s="39"/>
      <c r="F6" s="39"/>
      <c r="G6" s="39"/>
      <c r="H6" s="39"/>
      <c r="I6" s="132"/>
      <c r="J6" s="39"/>
      <c r="K6" s="39"/>
      <c r="L6" s="133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Z6" s="125" t="s">
        <v>89</v>
      </c>
      <c r="BA6" s="125" t="s">
        <v>19</v>
      </c>
      <c r="BB6" s="125" t="s">
        <v>19</v>
      </c>
      <c r="BC6" s="125" t="s">
        <v>90</v>
      </c>
      <c r="BD6" s="125" t="s">
        <v>81</v>
      </c>
    </row>
    <row r="7" spans="1:56" s="2" customFormat="1" ht="16.5" customHeight="1">
      <c r="A7" s="39"/>
      <c r="B7" s="45"/>
      <c r="C7" s="39"/>
      <c r="D7" s="39"/>
      <c r="E7" s="134" t="s">
        <v>17</v>
      </c>
      <c r="F7" s="39"/>
      <c r="G7" s="39"/>
      <c r="H7" s="39"/>
      <c r="I7" s="132"/>
      <c r="J7" s="39"/>
      <c r="K7" s="39"/>
      <c r="L7" s="133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Z7" s="125" t="s">
        <v>91</v>
      </c>
      <c r="BA7" s="125" t="s">
        <v>19</v>
      </c>
      <c r="BB7" s="125" t="s">
        <v>19</v>
      </c>
      <c r="BC7" s="125" t="s">
        <v>92</v>
      </c>
      <c r="BD7" s="125" t="s">
        <v>81</v>
      </c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2"/>
      <c r="J8" s="39"/>
      <c r="K8" s="39"/>
      <c r="L8" s="13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1" t="s">
        <v>18</v>
      </c>
      <c r="E9" s="39"/>
      <c r="F9" s="135" t="s">
        <v>19</v>
      </c>
      <c r="G9" s="39"/>
      <c r="H9" s="39"/>
      <c r="I9" s="136" t="s">
        <v>20</v>
      </c>
      <c r="J9" s="135" t="s">
        <v>19</v>
      </c>
      <c r="K9" s="39"/>
      <c r="L9" s="13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1" t="s">
        <v>21</v>
      </c>
      <c r="E10" s="39"/>
      <c r="F10" s="135" t="s">
        <v>22</v>
      </c>
      <c r="G10" s="39"/>
      <c r="H10" s="39"/>
      <c r="I10" s="136" t="s">
        <v>23</v>
      </c>
      <c r="J10" s="137" t="str">
        <f>'Rekapitulace stavby'!AN8</f>
        <v>24. 10. 2019</v>
      </c>
      <c r="K10" s="39"/>
      <c r="L10" s="13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2"/>
      <c r="J11" s="39"/>
      <c r="K11" s="39"/>
      <c r="L11" s="13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25</v>
      </c>
      <c r="E12" s="39"/>
      <c r="F12" s="39"/>
      <c r="G12" s="39"/>
      <c r="H12" s="39"/>
      <c r="I12" s="136" t="s">
        <v>26</v>
      </c>
      <c r="J12" s="135" t="s">
        <v>19</v>
      </c>
      <c r="K12" s="39"/>
      <c r="L12" s="133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5" t="s">
        <v>27</v>
      </c>
      <c r="F13" s="39"/>
      <c r="G13" s="39"/>
      <c r="H13" s="39"/>
      <c r="I13" s="136" t="s">
        <v>28</v>
      </c>
      <c r="J13" s="135" t="s">
        <v>19</v>
      </c>
      <c r="K13" s="39"/>
      <c r="L13" s="133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2"/>
      <c r="J14" s="39"/>
      <c r="K14" s="39"/>
      <c r="L14" s="133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1" t="s">
        <v>29</v>
      </c>
      <c r="E15" s="39"/>
      <c r="F15" s="39"/>
      <c r="G15" s="39"/>
      <c r="H15" s="39"/>
      <c r="I15" s="136" t="s">
        <v>26</v>
      </c>
      <c r="J15" s="34" t="str">
        <f>'Rekapitulace stavby'!AN13</f>
        <v>Vyplň údaj</v>
      </c>
      <c r="K15" s="39"/>
      <c r="L15" s="133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5"/>
      <c r="G16" s="135"/>
      <c r="H16" s="135"/>
      <c r="I16" s="136" t="s">
        <v>28</v>
      </c>
      <c r="J16" s="34" t="str">
        <f>'Rekapitulace stavby'!AN14</f>
        <v>Vyplň údaj</v>
      </c>
      <c r="K16" s="39"/>
      <c r="L16" s="133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2"/>
      <c r="J17" s="39"/>
      <c r="K17" s="39"/>
      <c r="L17" s="133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1" t="s">
        <v>31</v>
      </c>
      <c r="E18" s="39"/>
      <c r="F18" s="39"/>
      <c r="G18" s="39"/>
      <c r="H18" s="39"/>
      <c r="I18" s="136" t="s">
        <v>26</v>
      </c>
      <c r="J18" s="135" t="s">
        <v>19</v>
      </c>
      <c r="K18" s="39"/>
      <c r="L18" s="133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5" t="s">
        <v>32</v>
      </c>
      <c r="F19" s="39"/>
      <c r="G19" s="39"/>
      <c r="H19" s="39"/>
      <c r="I19" s="136" t="s">
        <v>28</v>
      </c>
      <c r="J19" s="135" t="s">
        <v>19</v>
      </c>
      <c r="K19" s="39"/>
      <c r="L19" s="133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2"/>
      <c r="J20" s="39"/>
      <c r="K20" s="39"/>
      <c r="L20" s="133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1" t="s">
        <v>34</v>
      </c>
      <c r="E21" s="39"/>
      <c r="F21" s="39"/>
      <c r="G21" s="39"/>
      <c r="H21" s="39"/>
      <c r="I21" s="136" t="s">
        <v>26</v>
      </c>
      <c r="J21" s="135" t="s">
        <v>19</v>
      </c>
      <c r="K21" s="39"/>
      <c r="L21" s="133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5" t="s">
        <v>35</v>
      </c>
      <c r="F22" s="39"/>
      <c r="G22" s="39"/>
      <c r="H22" s="39"/>
      <c r="I22" s="136" t="s">
        <v>28</v>
      </c>
      <c r="J22" s="135" t="s">
        <v>19</v>
      </c>
      <c r="K22" s="39"/>
      <c r="L22" s="133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2"/>
      <c r="J23" s="39"/>
      <c r="K23" s="39"/>
      <c r="L23" s="133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1" t="s">
        <v>36</v>
      </c>
      <c r="E24" s="39"/>
      <c r="F24" s="39"/>
      <c r="G24" s="39"/>
      <c r="H24" s="39"/>
      <c r="I24" s="132"/>
      <c r="J24" s="39"/>
      <c r="K24" s="39"/>
      <c r="L24" s="133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51" customHeight="1">
      <c r="A25" s="138"/>
      <c r="B25" s="139"/>
      <c r="C25" s="138"/>
      <c r="D25" s="138"/>
      <c r="E25" s="140" t="s">
        <v>37</v>
      </c>
      <c r="F25" s="140"/>
      <c r="G25" s="140"/>
      <c r="H25" s="140"/>
      <c r="I25" s="141"/>
      <c r="J25" s="138"/>
      <c r="K25" s="138"/>
      <c r="L25" s="142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2"/>
      <c r="J26" s="39"/>
      <c r="K26" s="39"/>
      <c r="L26" s="133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3"/>
      <c r="E27" s="143"/>
      <c r="F27" s="143"/>
      <c r="G27" s="143"/>
      <c r="H27" s="143"/>
      <c r="I27" s="144"/>
      <c r="J27" s="143"/>
      <c r="K27" s="143"/>
      <c r="L27" s="133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38</v>
      </c>
      <c r="E28" s="39"/>
      <c r="F28" s="39"/>
      <c r="G28" s="39"/>
      <c r="H28" s="39"/>
      <c r="I28" s="132"/>
      <c r="J28" s="146">
        <f>ROUND(J91,2)</f>
        <v>0</v>
      </c>
      <c r="K28" s="39"/>
      <c r="L28" s="133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4"/>
      <c r="J29" s="143"/>
      <c r="K29" s="143"/>
      <c r="L29" s="133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40</v>
      </c>
      <c r="G30" s="39"/>
      <c r="H30" s="39"/>
      <c r="I30" s="148" t="s">
        <v>39</v>
      </c>
      <c r="J30" s="147" t="s">
        <v>41</v>
      </c>
      <c r="K30" s="39"/>
      <c r="L30" s="133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9" t="s">
        <v>42</v>
      </c>
      <c r="E31" s="131" t="s">
        <v>43</v>
      </c>
      <c r="F31" s="150">
        <f>ROUND((SUM(BE91:BE337)),2)</f>
        <v>0</v>
      </c>
      <c r="G31" s="39"/>
      <c r="H31" s="39"/>
      <c r="I31" s="151">
        <v>0.21</v>
      </c>
      <c r="J31" s="150">
        <f>ROUND(((SUM(BE91:BE337))*I31),2)</f>
        <v>0</v>
      </c>
      <c r="K31" s="39"/>
      <c r="L31" s="13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1" t="s">
        <v>44</v>
      </c>
      <c r="F32" s="150">
        <f>ROUND((SUM(BF91:BF337)),2)</f>
        <v>0</v>
      </c>
      <c r="G32" s="39"/>
      <c r="H32" s="39"/>
      <c r="I32" s="151">
        <v>0.15</v>
      </c>
      <c r="J32" s="150">
        <f>ROUND(((SUM(BF91:BF337))*I32),2)</f>
        <v>0</v>
      </c>
      <c r="K32" s="39"/>
      <c r="L32" s="133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1" t="s">
        <v>45</v>
      </c>
      <c r="F33" s="150">
        <f>ROUND((SUM(BG91:BG337)),2)</f>
        <v>0</v>
      </c>
      <c r="G33" s="39"/>
      <c r="H33" s="39"/>
      <c r="I33" s="151">
        <v>0.21</v>
      </c>
      <c r="J33" s="150">
        <f>0</f>
        <v>0</v>
      </c>
      <c r="K33" s="39"/>
      <c r="L33" s="13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1" t="s">
        <v>46</v>
      </c>
      <c r="F34" s="150">
        <f>ROUND((SUM(BH91:BH337)),2)</f>
        <v>0</v>
      </c>
      <c r="G34" s="39"/>
      <c r="H34" s="39"/>
      <c r="I34" s="151">
        <v>0.15</v>
      </c>
      <c r="J34" s="150">
        <f>0</f>
        <v>0</v>
      </c>
      <c r="K34" s="39"/>
      <c r="L34" s="13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47</v>
      </c>
      <c r="F35" s="150">
        <f>ROUND((SUM(BI91:BI337)),2)</f>
        <v>0</v>
      </c>
      <c r="G35" s="39"/>
      <c r="H35" s="39"/>
      <c r="I35" s="151">
        <v>0</v>
      </c>
      <c r="J35" s="150">
        <f>0</f>
        <v>0</v>
      </c>
      <c r="K35" s="39"/>
      <c r="L35" s="13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2"/>
      <c r="J36" s="39"/>
      <c r="K36" s="39"/>
      <c r="L36" s="13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2"/>
      <c r="D37" s="153" t="s">
        <v>48</v>
      </c>
      <c r="E37" s="154"/>
      <c r="F37" s="154"/>
      <c r="G37" s="155" t="s">
        <v>49</v>
      </c>
      <c r="H37" s="156" t="s">
        <v>50</v>
      </c>
      <c r="I37" s="157"/>
      <c r="J37" s="158">
        <f>SUM(J28:J35)</f>
        <v>0</v>
      </c>
      <c r="K37" s="159"/>
      <c r="L37" s="133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60"/>
      <c r="C38" s="161"/>
      <c r="D38" s="161"/>
      <c r="E38" s="161"/>
      <c r="F38" s="161"/>
      <c r="G38" s="161"/>
      <c r="H38" s="161"/>
      <c r="I38" s="162"/>
      <c r="J38" s="161"/>
      <c r="K38" s="161"/>
      <c r="L38" s="13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133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93</v>
      </c>
      <c r="D43" s="41"/>
      <c r="E43" s="41"/>
      <c r="F43" s="41"/>
      <c r="G43" s="41"/>
      <c r="H43" s="41"/>
      <c r="I43" s="132"/>
      <c r="J43" s="41"/>
      <c r="K43" s="41"/>
      <c r="L43" s="133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2"/>
      <c r="J44" s="41"/>
      <c r="K44" s="41"/>
      <c r="L44" s="133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2"/>
      <c r="J45" s="41"/>
      <c r="K45" s="41"/>
      <c r="L45" s="133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Vrchlabí čp.100 - Oprava fasády,sanace vlhkosti, oprava oken</v>
      </c>
      <c r="F46" s="41"/>
      <c r="G46" s="41"/>
      <c r="H46" s="41"/>
      <c r="I46" s="132"/>
      <c r="J46" s="41"/>
      <c r="K46" s="41"/>
      <c r="L46" s="133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2"/>
      <c r="J47" s="41"/>
      <c r="K47" s="41"/>
      <c r="L47" s="133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 xml:space="preserve"> </v>
      </c>
      <c r="G48" s="41"/>
      <c r="H48" s="41"/>
      <c r="I48" s="136" t="s">
        <v>23</v>
      </c>
      <c r="J48" s="73" t="str">
        <f>IF(J10="","",J10)</f>
        <v>24. 10. 2019</v>
      </c>
      <c r="K48" s="41"/>
      <c r="L48" s="133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2"/>
      <c r="J49" s="41"/>
      <c r="K49" s="41"/>
      <c r="L49" s="133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7.9" customHeight="1">
      <c r="A50" s="39"/>
      <c r="B50" s="40"/>
      <c r="C50" s="33" t="s">
        <v>25</v>
      </c>
      <c r="D50" s="41"/>
      <c r="E50" s="41"/>
      <c r="F50" s="28" t="str">
        <f>E13</f>
        <v>Město Vrchlabí</v>
      </c>
      <c r="G50" s="41"/>
      <c r="H50" s="41"/>
      <c r="I50" s="136" t="s">
        <v>31</v>
      </c>
      <c r="J50" s="37" t="str">
        <f>E19</f>
        <v>Ing. J.Chaloupský, Trutnov</v>
      </c>
      <c r="K50" s="41"/>
      <c r="L50" s="133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6" t="s">
        <v>34</v>
      </c>
      <c r="J51" s="37" t="str">
        <f>E22</f>
        <v>Ing.Jiřičková</v>
      </c>
      <c r="K51" s="41"/>
      <c r="L51" s="133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2"/>
      <c r="J52" s="41"/>
      <c r="K52" s="41"/>
      <c r="L52" s="133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6" t="s">
        <v>94</v>
      </c>
      <c r="D53" s="167"/>
      <c r="E53" s="167"/>
      <c r="F53" s="167"/>
      <c r="G53" s="167"/>
      <c r="H53" s="167"/>
      <c r="I53" s="168"/>
      <c r="J53" s="169" t="s">
        <v>95</v>
      </c>
      <c r="K53" s="167"/>
      <c r="L53" s="133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2"/>
      <c r="J54" s="41"/>
      <c r="K54" s="41"/>
      <c r="L54" s="133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70" t="s">
        <v>70</v>
      </c>
      <c r="D55" s="41"/>
      <c r="E55" s="41"/>
      <c r="F55" s="41"/>
      <c r="G55" s="41"/>
      <c r="H55" s="41"/>
      <c r="I55" s="132"/>
      <c r="J55" s="103">
        <f>J91</f>
        <v>0</v>
      </c>
      <c r="K55" s="41"/>
      <c r="L55" s="133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96</v>
      </c>
    </row>
    <row r="56" spans="1:31" s="9" customFormat="1" ht="24.95" customHeight="1">
      <c r="A56" s="9"/>
      <c r="B56" s="171"/>
      <c r="C56" s="172"/>
      <c r="D56" s="173" t="s">
        <v>97</v>
      </c>
      <c r="E56" s="174"/>
      <c r="F56" s="174"/>
      <c r="G56" s="174"/>
      <c r="H56" s="174"/>
      <c r="I56" s="175"/>
      <c r="J56" s="176">
        <f>J92</f>
        <v>0</v>
      </c>
      <c r="K56" s="172"/>
      <c r="L56" s="177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8"/>
      <c r="C57" s="179"/>
      <c r="D57" s="180" t="s">
        <v>98</v>
      </c>
      <c r="E57" s="181"/>
      <c r="F57" s="181"/>
      <c r="G57" s="181"/>
      <c r="H57" s="181"/>
      <c r="I57" s="182"/>
      <c r="J57" s="183">
        <f>J93</f>
        <v>0</v>
      </c>
      <c r="K57" s="179"/>
      <c r="L57" s="18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8"/>
      <c r="C58" s="179"/>
      <c r="D58" s="180" t="s">
        <v>99</v>
      </c>
      <c r="E58" s="181"/>
      <c r="F58" s="181"/>
      <c r="G58" s="181"/>
      <c r="H58" s="181"/>
      <c r="I58" s="182"/>
      <c r="J58" s="183">
        <f>J102</f>
        <v>0</v>
      </c>
      <c r="K58" s="179"/>
      <c r="L58" s="18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8"/>
      <c r="C59" s="179"/>
      <c r="D59" s="180" t="s">
        <v>100</v>
      </c>
      <c r="E59" s="181"/>
      <c r="F59" s="181"/>
      <c r="G59" s="181"/>
      <c r="H59" s="181"/>
      <c r="I59" s="182"/>
      <c r="J59" s="183">
        <f>J140</f>
        <v>0</v>
      </c>
      <c r="K59" s="179"/>
      <c r="L59" s="18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8"/>
      <c r="C60" s="179"/>
      <c r="D60" s="180" t="s">
        <v>101</v>
      </c>
      <c r="E60" s="181"/>
      <c r="F60" s="181"/>
      <c r="G60" s="181"/>
      <c r="H60" s="181"/>
      <c r="I60" s="182"/>
      <c r="J60" s="183">
        <f>J177</f>
        <v>0</v>
      </c>
      <c r="K60" s="179"/>
      <c r="L60" s="18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8"/>
      <c r="C61" s="179"/>
      <c r="D61" s="180" t="s">
        <v>102</v>
      </c>
      <c r="E61" s="181"/>
      <c r="F61" s="181"/>
      <c r="G61" s="181"/>
      <c r="H61" s="181"/>
      <c r="I61" s="182"/>
      <c r="J61" s="183">
        <f>J216</f>
        <v>0</v>
      </c>
      <c r="K61" s="179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103</v>
      </c>
      <c r="E62" s="181"/>
      <c r="F62" s="181"/>
      <c r="G62" s="181"/>
      <c r="H62" s="181"/>
      <c r="I62" s="182"/>
      <c r="J62" s="183">
        <f>J224</f>
        <v>0</v>
      </c>
      <c r="K62" s="179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1"/>
      <c r="C63" s="172"/>
      <c r="D63" s="173" t="s">
        <v>104</v>
      </c>
      <c r="E63" s="174"/>
      <c r="F63" s="174"/>
      <c r="G63" s="174"/>
      <c r="H63" s="174"/>
      <c r="I63" s="175"/>
      <c r="J63" s="176">
        <f>J226</f>
        <v>0</v>
      </c>
      <c r="K63" s="172"/>
      <c r="L63" s="17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8"/>
      <c r="C64" s="179"/>
      <c r="D64" s="180" t="s">
        <v>105</v>
      </c>
      <c r="E64" s="181"/>
      <c r="F64" s="181"/>
      <c r="G64" s="181"/>
      <c r="H64" s="181"/>
      <c r="I64" s="182"/>
      <c r="J64" s="183">
        <f>J227</f>
        <v>0</v>
      </c>
      <c r="K64" s="179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106</v>
      </c>
      <c r="E65" s="181"/>
      <c r="F65" s="181"/>
      <c r="G65" s="181"/>
      <c r="H65" s="181"/>
      <c r="I65" s="182"/>
      <c r="J65" s="183">
        <f>J258</f>
        <v>0</v>
      </c>
      <c r="K65" s="179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107</v>
      </c>
      <c r="E66" s="181"/>
      <c r="F66" s="181"/>
      <c r="G66" s="181"/>
      <c r="H66" s="181"/>
      <c r="I66" s="182"/>
      <c r="J66" s="183">
        <f>J290</f>
        <v>0</v>
      </c>
      <c r="K66" s="179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8"/>
      <c r="C67" s="179"/>
      <c r="D67" s="180" t="s">
        <v>108</v>
      </c>
      <c r="E67" s="181"/>
      <c r="F67" s="181"/>
      <c r="G67" s="181"/>
      <c r="H67" s="181"/>
      <c r="I67" s="182"/>
      <c r="J67" s="183">
        <f>J294</f>
        <v>0</v>
      </c>
      <c r="K67" s="179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109</v>
      </c>
      <c r="E68" s="181"/>
      <c r="F68" s="181"/>
      <c r="G68" s="181"/>
      <c r="H68" s="181"/>
      <c r="I68" s="182"/>
      <c r="J68" s="183">
        <f>J297</f>
        <v>0</v>
      </c>
      <c r="K68" s="179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8"/>
      <c r="C69" s="179"/>
      <c r="D69" s="180" t="s">
        <v>110</v>
      </c>
      <c r="E69" s="181"/>
      <c r="F69" s="181"/>
      <c r="G69" s="181"/>
      <c r="H69" s="181"/>
      <c r="I69" s="182"/>
      <c r="J69" s="183">
        <f>J317</f>
        <v>0</v>
      </c>
      <c r="K69" s="179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1"/>
      <c r="C70" s="172"/>
      <c r="D70" s="173" t="s">
        <v>111</v>
      </c>
      <c r="E70" s="174"/>
      <c r="F70" s="174"/>
      <c r="G70" s="174"/>
      <c r="H70" s="174"/>
      <c r="I70" s="175"/>
      <c r="J70" s="176">
        <f>J329</f>
        <v>0</v>
      </c>
      <c r="K70" s="172"/>
      <c r="L70" s="17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8"/>
      <c r="C71" s="179"/>
      <c r="D71" s="180" t="s">
        <v>112</v>
      </c>
      <c r="E71" s="181"/>
      <c r="F71" s="181"/>
      <c r="G71" s="181"/>
      <c r="H71" s="181"/>
      <c r="I71" s="182"/>
      <c r="J71" s="183">
        <f>J330</f>
        <v>0</v>
      </c>
      <c r="K71" s="179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8"/>
      <c r="C72" s="179"/>
      <c r="D72" s="180" t="s">
        <v>113</v>
      </c>
      <c r="E72" s="181"/>
      <c r="F72" s="181"/>
      <c r="G72" s="181"/>
      <c r="H72" s="181"/>
      <c r="I72" s="182"/>
      <c r="J72" s="183">
        <f>J332</f>
        <v>0</v>
      </c>
      <c r="K72" s="179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8"/>
      <c r="C73" s="179"/>
      <c r="D73" s="180" t="s">
        <v>114</v>
      </c>
      <c r="E73" s="181"/>
      <c r="F73" s="181"/>
      <c r="G73" s="181"/>
      <c r="H73" s="181"/>
      <c r="I73" s="182"/>
      <c r="J73" s="183">
        <f>J336</f>
        <v>0</v>
      </c>
      <c r="K73" s="179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132"/>
      <c r="J74" s="41"/>
      <c r="K74" s="41"/>
      <c r="L74" s="133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162"/>
      <c r="J75" s="61"/>
      <c r="K75" s="61"/>
      <c r="L75" s="133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165"/>
      <c r="J79" s="63"/>
      <c r="K79" s="63"/>
      <c r="L79" s="133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115</v>
      </c>
      <c r="D80" s="41"/>
      <c r="E80" s="41"/>
      <c r="F80" s="41"/>
      <c r="G80" s="41"/>
      <c r="H80" s="41"/>
      <c r="I80" s="132"/>
      <c r="J80" s="41"/>
      <c r="K80" s="41"/>
      <c r="L80" s="133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2"/>
      <c r="J81" s="41"/>
      <c r="K81" s="41"/>
      <c r="L81" s="133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132"/>
      <c r="J82" s="41"/>
      <c r="K82" s="41"/>
      <c r="L82" s="133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E7</f>
        <v>Vrchlabí čp.100 - Oprava fasády,sanace vlhkosti, oprava oken</v>
      </c>
      <c r="F83" s="41"/>
      <c r="G83" s="41"/>
      <c r="H83" s="41"/>
      <c r="I83" s="132"/>
      <c r="J83" s="41"/>
      <c r="K83" s="41"/>
      <c r="L83" s="133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32"/>
      <c r="J84" s="41"/>
      <c r="K84" s="41"/>
      <c r="L84" s="133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F10</f>
        <v xml:space="preserve"> </v>
      </c>
      <c r="G85" s="41"/>
      <c r="H85" s="41"/>
      <c r="I85" s="136" t="s">
        <v>23</v>
      </c>
      <c r="J85" s="73" t="str">
        <f>IF(J10="","",J10)</f>
        <v>24. 10. 2019</v>
      </c>
      <c r="K85" s="41"/>
      <c r="L85" s="133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2"/>
      <c r="J86" s="41"/>
      <c r="K86" s="41"/>
      <c r="L86" s="133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7.9" customHeight="1">
      <c r="A87" s="39"/>
      <c r="B87" s="40"/>
      <c r="C87" s="33" t="s">
        <v>25</v>
      </c>
      <c r="D87" s="41"/>
      <c r="E87" s="41"/>
      <c r="F87" s="28" t="str">
        <f>E13</f>
        <v>Město Vrchlabí</v>
      </c>
      <c r="G87" s="41"/>
      <c r="H87" s="41"/>
      <c r="I87" s="136" t="s">
        <v>31</v>
      </c>
      <c r="J87" s="37" t="str">
        <f>E19</f>
        <v>Ing. J.Chaloupský, Trutnov</v>
      </c>
      <c r="K87" s="41"/>
      <c r="L87" s="133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IF(E16="","",E16)</f>
        <v>Vyplň údaj</v>
      </c>
      <c r="G88" s="41"/>
      <c r="H88" s="41"/>
      <c r="I88" s="136" t="s">
        <v>34</v>
      </c>
      <c r="J88" s="37" t="str">
        <f>E22</f>
        <v>Ing.Jiřičková</v>
      </c>
      <c r="K88" s="41"/>
      <c r="L88" s="133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132"/>
      <c r="J89" s="41"/>
      <c r="K89" s="41"/>
      <c r="L89" s="133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5"/>
      <c r="B90" s="186"/>
      <c r="C90" s="187" t="s">
        <v>116</v>
      </c>
      <c r="D90" s="188" t="s">
        <v>57</v>
      </c>
      <c r="E90" s="188" t="s">
        <v>53</v>
      </c>
      <c r="F90" s="188" t="s">
        <v>54</v>
      </c>
      <c r="G90" s="188" t="s">
        <v>117</v>
      </c>
      <c r="H90" s="188" t="s">
        <v>118</v>
      </c>
      <c r="I90" s="189" t="s">
        <v>119</v>
      </c>
      <c r="J90" s="188" t="s">
        <v>95</v>
      </c>
      <c r="K90" s="190" t="s">
        <v>120</v>
      </c>
      <c r="L90" s="191"/>
      <c r="M90" s="93" t="s">
        <v>19</v>
      </c>
      <c r="N90" s="94" t="s">
        <v>42</v>
      </c>
      <c r="O90" s="94" t="s">
        <v>121</v>
      </c>
      <c r="P90" s="94" t="s">
        <v>122</v>
      </c>
      <c r="Q90" s="94" t="s">
        <v>123</v>
      </c>
      <c r="R90" s="94" t="s">
        <v>124</v>
      </c>
      <c r="S90" s="94" t="s">
        <v>125</v>
      </c>
      <c r="T90" s="95" t="s">
        <v>126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9"/>
      <c r="B91" s="40"/>
      <c r="C91" s="100" t="s">
        <v>127</v>
      </c>
      <c r="D91" s="41"/>
      <c r="E91" s="41"/>
      <c r="F91" s="41"/>
      <c r="G91" s="41"/>
      <c r="H91" s="41"/>
      <c r="I91" s="132"/>
      <c r="J91" s="192">
        <f>BK91</f>
        <v>0</v>
      </c>
      <c r="K91" s="41"/>
      <c r="L91" s="45"/>
      <c r="M91" s="96"/>
      <c r="N91" s="193"/>
      <c r="O91" s="97"/>
      <c r="P91" s="194">
        <f>P92+P226+P329</f>
        <v>0</v>
      </c>
      <c r="Q91" s="97"/>
      <c r="R91" s="194">
        <f>R92+R226+R329</f>
        <v>29.17703237</v>
      </c>
      <c r="S91" s="97"/>
      <c r="T91" s="195">
        <f>T92+T226+T329</f>
        <v>30.453115000000004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96</v>
      </c>
      <c r="BK91" s="196">
        <f>BK92+BK226+BK329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128</v>
      </c>
      <c r="F92" s="200" t="s">
        <v>129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P93+P102+P140+P177+P216+P224</f>
        <v>0</v>
      </c>
      <c r="Q92" s="205"/>
      <c r="R92" s="206">
        <f>R93+R102+R140+R177+R216+R224</f>
        <v>28.2597055</v>
      </c>
      <c r="S92" s="205"/>
      <c r="T92" s="207">
        <f>T93+T102+T140+T177+T216+T224</f>
        <v>27.401362000000002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77</v>
      </c>
      <c r="AT92" s="209" t="s">
        <v>71</v>
      </c>
      <c r="AU92" s="209" t="s">
        <v>72</v>
      </c>
      <c r="AY92" s="208" t="s">
        <v>130</v>
      </c>
      <c r="BK92" s="210">
        <f>BK93+BK102+BK140+BK177+BK216+BK224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131</v>
      </c>
      <c r="F93" s="211" t="s">
        <v>132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SUM(P94:P101)</f>
        <v>0</v>
      </c>
      <c r="Q93" s="205"/>
      <c r="R93" s="206">
        <f>SUM(R94:R101)</f>
        <v>1.007517</v>
      </c>
      <c r="S93" s="205"/>
      <c r="T93" s="207">
        <f>SUM(T94:T101)</f>
        <v>1.007517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77</v>
      </c>
      <c r="AT93" s="209" t="s">
        <v>71</v>
      </c>
      <c r="AU93" s="209" t="s">
        <v>77</v>
      </c>
      <c r="AY93" s="208" t="s">
        <v>130</v>
      </c>
      <c r="BK93" s="210">
        <f>SUM(BK94:BK101)</f>
        <v>0</v>
      </c>
    </row>
    <row r="94" spans="1:65" s="2" customFormat="1" ht="36" customHeight="1">
      <c r="A94" s="39"/>
      <c r="B94" s="40"/>
      <c r="C94" s="213" t="s">
        <v>77</v>
      </c>
      <c r="D94" s="213" t="s">
        <v>133</v>
      </c>
      <c r="E94" s="214" t="s">
        <v>134</v>
      </c>
      <c r="F94" s="215" t="s">
        <v>135</v>
      </c>
      <c r="G94" s="216" t="s">
        <v>136</v>
      </c>
      <c r="H94" s="217">
        <v>0.313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1.909</v>
      </c>
      <c r="R94" s="222">
        <f>Q94*H94</f>
        <v>0.597517</v>
      </c>
      <c r="S94" s="222">
        <v>1.909</v>
      </c>
      <c r="T94" s="223">
        <f>S94*H94</f>
        <v>0.597517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137</v>
      </c>
      <c r="AT94" s="224" t="s">
        <v>133</v>
      </c>
      <c r="AU94" s="224" t="s">
        <v>81</v>
      </c>
      <c r="AY94" s="18" t="s">
        <v>130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77</v>
      </c>
      <c r="BK94" s="225">
        <f>ROUND(I94*H94,2)</f>
        <v>0</v>
      </c>
      <c r="BL94" s="18" t="s">
        <v>137</v>
      </c>
      <c r="BM94" s="224" t="s">
        <v>138</v>
      </c>
    </row>
    <row r="95" spans="1:51" s="13" customFormat="1" ht="12">
      <c r="A95" s="13"/>
      <c r="B95" s="226"/>
      <c r="C95" s="227"/>
      <c r="D95" s="228" t="s">
        <v>139</v>
      </c>
      <c r="E95" s="229" t="s">
        <v>19</v>
      </c>
      <c r="F95" s="230" t="s">
        <v>140</v>
      </c>
      <c r="G95" s="227"/>
      <c r="H95" s="231">
        <v>0.261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139</v>
      </c>
      <c r="AU95" s="237" t="s">
        <v>81</v>
      </c>
      <c r="AV95" s="13" t="s">
        <v>81</v>
      </c>
      <c r="AW95" s="13" t="s">
        <v>33</v>
      </c>
      <c r="AX95" s="13" t="s">
        <v>72</v>
      </c>
      <c r="AY95" s="237" t="s">
        <v>130</v>
      </c>
    </row>
    <row r="96" spans="1:51" s="13" customFormat="1" ht="12">
      <c r="A96" s="13"/>
      <c r="B96" s="226"/>
      <c r="C96" s="227"/>
      <c r="D96" s="228" t="s">
        <v>139</v>
      </c>
      <c r="E96" s="229" t="s">
        <v>19</v>
      </c>
      <c r="F96" s="230" t="s">
        <v>141</v>
      </c>
      <c r="G96" s="227"/>
      <c r="H96" s="231">
        <v>0.052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139</v>
      </c>
      <c r="AU96" s="237" t="s">
        <v>81</v>
      </c>
      <c r="AV96" s="13" t="s">
        <v>81</v>
      </c>
      <c r="AW96" s="13" t="s">
        <v>33</v>
      </c>
      <c r="AX96" s="13" t="s">
        <v>72</v>
      </c>
      <c r="AY96" s="237" t="s">
        <v>130</v>
      </c>
    </row>
    <row r="97" spans="1:51" s="14" customFormat="1" ht="12">
      <c r="A97" s="14"/>
      <c r="B97" s="238"/>
      <c r="C97" s="239"/>
      <c r="D97" s="228" t="s">
        <v>139</v>
      </c>
      <c r="E97" s="240" t="s">
        <v>19</v>
      </c>
      <c r="F97" s="241" t="s">
        <v>142</v>
      </c>
      <c r="G97" s="239"/>
      <c r="H97" s="242">
        <v>0.313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139</v>
      </c>
      <c r="AU97" s="248" t="s">
        <v>81</v>
      </c>
      <c r="AV97" s="14" t="s">
        <v>131</v>
      </c>
      <c r="AW97" s="14" t="s">
        <v>33</v>
      </c>
      <c r="AX97" s="14" t="s">
        <v>77</v>
      </c>
      <c r="AY97" s="248" t="s">
        <v>130</v>
      </c>
    </row>
    <row r="98" spans="1:65" s="2" customFormat="1" ht="24" customHeight="1">
      <c r="A98" s="39"/>
      <c r="B98" s="40"/>
      <c r="C98" s="213" t="s">
        <v>81</v>
      </c>
      <c r="D98" s="213" t="s">
        <v>133</v>
      </c>
      <c r="E98" s="214" t="s">
        <v>143</v>
      </c>
      <c r="F98" s="215" t="s">
        <v>144</v>
      </c>
      <c r="G98" s="216" t="s">
        <v>145</v>
      </c>
      <c r="H98" s="217">
        <v>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0.082</v>
      </c>
      <c r="R98" s="222">
        <f>Q98*H98</f>
        <v>0.41000000000000003</v>
      </c>
      <c r="S98" s="222">
        <v>0.082</v>
      </c>
      <c r="T98" s="223">
        <f>S98*H98</f>
        <v>0.41000000000000003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137</v>
      </c>
      <c r="AT98" s="224" t="s">
        <v>133</v>
      </c>
      <c r="AU98" s="224" t="s">
        <v>81</v>
      </c>
      <c r="AY98" s="18" t="s">
        <v>130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77</v>
      </c>
      <c r="BK98" s="225">
        <f>ROUND(I98*H98,2)</f>
        <v>0</v>
      </c>
      <c r="BL98" s="18" t="s">
        <v>137</v>
      </c>
      <c r="BM98" s="224" t="s">
        <v>146</v>
      </c>
    </row>
    <row r="99" spans="1:51" s="13" customFormat="1" ht="12">
      <c r="A99" s="13"/>
      <c r="B99" s="226"/>
      <c r="C99" s="227"/>
      <c r="D99" s="228" t="s">
        <v>139</v>
      </c>
      <c r="E99" s="229" t="s">
        <v>19</v>
      </c>
      <c r="F99" s="230" t="s">
        <v>147</v>
      </c>
      <c r="G99" s="227"/>
      <c r="H99" s="231">
        <v>2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139</v>
      </c>
      <c r="AU99" s="237" t="s">
        <v>81</v>
      </c>
      <c r="AV99" s="13" t="s">
        <v>81</v>
      </c>
      <c r="AW99" s="13" t="s">
        <v>33</v>
      </c>
      <c r="AX99" s="13" t="s">
        <v>72</v>
      </c>
      <c r="AY99" s="237" t="s">
        <v>130</v>
      </c>
    </row>
    <row r="100" spans="1:51" s="13" customFormat="1" ht="12">
      <c r="A100" s="13"/>
      <c r="B100" s="226"/>
      <c r="C100" s="227"/>
      <c r="D100" s="228" t="s">
        <v>139</v>
      </c>
      <c r="E100" s="229" t="s">
        <v>19</v>
      </c>
      <c r="F100" s="230" t="s">
        <v>148</v>
      </c>
      <c r="G100" s="227"/>
      <c r="H100" s="231">
        <v>3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139</v>
      </c>
      <c r="AU100" s="237" t="s">
        <v>81</v>
      </c>
      <c r="AV100" s="13" t="s">
        <v>81</v>
      </c>
      <c r="AW100" s="13" t="s">
        <v>33</v>
      </c>
      <c r="AX100" s="13" t="s">
        <v>72</v>
      </c>
      <c r="AY100" s="237" t="s">
        <v>130</v>
      </c>
    </row>
    <row r="101" spans="1:51" s="14" customFormat="1" ht="12">
      <c r="A101" s="14"/>
      <c r="B101" s="238"/>
      <c r="C101" s="239"/>
      <c r="D101" s="228" t="s">
        <v>139</v>
      </c>
      <c r="E101" s="240" t="s">
        <v>19</v>
      </c>
      <c r="F101" s="241" t="s">
        <v>142</v>
      </c>
      <c r="G101" s="239"/>
      <c r="H101" s="242">
        <v>5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139</v>
      </c>
      <c r="AU101" s="248" t="s">
        <v>81</v>
      </c>
      <c r="AV101" s="14" t="s">
        <v>131</v>
      </c>
      <c r="AW101" s="14" t="s">
        <v>33</v>
      </c>
      <c r="AX101" s="14" t="s">
        <v>77</v>
      </c>
      <c r="AY101" s="248" t="s">
        <v>130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149</v>
      </c>
      <c r="F102" s="211" t="s">
        <v>150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SUM(P103:P139)</f>
        <v>0</v>
      </c>
      <c r="Q102" s="205"/>
      <c r="R102" s="206">
        <f>SUM(R103:R139)</f>
        <v>14.0652105</v>
      </c>
      <c r="S102" s="205"/>
      <c r="T102" s="207">
        <f>SUM(T103:T139)</f>
        <v>6.80574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77</v>
      </c>
      <c r="AT102" s="209" t="s">
        <v>71</v>
      </c>
      <c r="AU102" s="209" t="s">
        <v>77</v>
      </c>
      <c r="AY102" s="208" t="s">
        <v>130</v>
      </c>
      <c r="BK102" s="210">
        <f>SUM(BK103:BK139)</f>
        <v>0</v>
      </c>
    </row>
    <row r="103" spans="1:65" s="2" customFormat="1" ht="16.5" customHeight="1">
      <c r="A103" s="39"/>
      <c r="B103" s="40"/>
      <c r="C103" s="213" t="s">
        <v>131</v>
      </c>
      <c r="D103" s="213" t="s">
        <v>133</v>
      </c>
      <c r="E103" s="214" t="s">
        <v>151</v>
      </c>
      <c r="F103" s="215" t="s">
        <v>152</v>
      </c>
      <c r="G103" s="216" t="s">
        <v>153</v>
      </c>
      <c r="H103" s="217">
        <v>18.35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0.04063</v>
      </c>
      <c r="R103" s="222">
        <f>Q103*H103</f>
        <v>0.7455605000000001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137</v>
      </c>
      <c r="AT103" s="224" t="s">
        <v>133</v>
      </c>
      <c r="AU103" s="224" t="s">
        <v>81</v>
      </c>
      <c r="AY103" s="18" t="s">
        <v>130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77</v>
      </c>
      <c r="BK103" s="225">
        <f>ROUND(I103*H103,2)</f>
        <v>0</v>
      </c>
      <c r="BL103" s="18" t="s">
        <v>137</v>
      </c>
      <c r="BM103" s="224" t="s">
        <v>154</v>
      </c>
    </row>
    <row r="104" spans="1:51" s="13" customFormat="1" ht="12">
      <c r="A104" s="13"/>
      <c r="B104" s="226"/>
      <c r="C104" s="227"/>
      <c r="D104" s="228" t="s">
        <v>139</v>
      </c>
      <c r="E104" s="229" t="s">
        <v>19</v>
      </c>
      <c r="F104" s="230" t="s">
        <v>155</v>
      </c>
      <c r="G104" s="227"/>
      <c r="H104" s="231">
        <v>18.35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139</v>
      </c>
      <c r="AU104" s="237" t="s">
        <v>81</v>
      </c>
      <c r="AV104" s="13" t="s">
        <v>81</v>
      </c>
      <c r="AW104" s="13" t="s">
        <v>33</v>
      </c>
      <c r="AX104" s="13" t="s">
        <v>77</v>
      </c>
      <c r="AY104" s="237" t="s">
        <v>130</v>
      </c>
    </row>
    <row r="105" spans="1:65" s="2" customFormat="1" ht="16.5" customHeight="1">
      <c r="A105" s="39"/>
      <c r="B105" s="40"/>
      <c r="C105" s="213" t="s">
        <v>137</v>
      </c>
      <c r="D105" s="213" t="s">
        <v>133</v>
      </c>
      <c r="E105" s="214" t="s">
        <v>156</v>
      </c>
      <c r="F105" s="215" t="s">
        <v>157</v>
      </c>
      <c r="G105" s="216" t="s">
        <v>145</v>
      </c>
      <c r="H105" s="217">
        <v>174.6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0.0015</v>
      </c>
      <c r="R105" s="222">
        <f>Q105*H105</f>
        <v>0.2619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137</v>
      </c>
      <c r="AT105" s="224" t="s">
        <v>133</v>
      </c>
      <c r="AU105" s="224" t="s">
        <v>81</v>
      </c>
      <c r="AY105" s="18" t="s">
        <v>130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77</v>
      </c>
      <c r="BK105" s="225">
        <f>ROUND(I105*H105,2)</f>
        <v>0</v>
      </c>
      <c r="BL105" s="18" t="s">
        <v>137</v>
      </c>
      <c r="BM105" s="224" t="s">
        <v>159</v>
      </c>
    </row>
    <row r="106" spans="1:51" s="15" customFormat="1" ht="12">
      <c r="A106" s="15"/>
      <c r="B106" s="249"/>
      <c r="C106" s="250"/>
      <c r="D106" s="228" t="s">
        <v>139</v>
      </c>
      <c r="E106" s="251" t="s">
        <v>19</v>
      </c>
      <c r="F106" s="252" t="s">
        <v>160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139</v>
      </c>
      <c r="AU106" s="258" t="s">
        <v>81</v>
      </c>
      <c r="AV106" s="15" t="s">
        <v>77</v>
      </c>
      <c r="AW106" s="15" t="s">
        <v>33</v>
      </c>
      <c r="AX106" s="15" t="s">
        <v>72</v>
      </c>
      <c r="AY106" s="258" t="s">
        <v>130</v>
      </c>
    </row>
    <row r="107" spans="1:51" s="13" customFormat="1" ht="12">
      <c r="A107" s="13"/>
      <c r="B107" s="226"/>
      <c r="C107" s="227"/>
      <c r="D107" s="228" t="s">
        <v>139</v>
      </c>
      <c r="E107" s="229" t="s">
        <v>19</v>
      </c>
      <c r="F107" s="230" t="s">
        <v>161</v>
      </c>
      <c r="G107" s="227"/>
      <c r="H107" s="231">
        <v>174.6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139</v>
      </c>
      <c r="AU107" s="237" t="s">
        <v>81</v>
      </c>
      <c r="AV107" s="13" t="s">
        <v>81</v>
      </c>
      <c r="AW107" s="13" t="s">
        <v>33</v>
      </c>
      <c r="AX107" s="13" t="s">
        <v>77</v>
      </c>
      <c r="AY107" s="237" t="s">
        <v>130</v>
      </c>
    </row>
    <row r="108" spans="1:65" s="2" customFormat="1" ht="16.5" customHeight="1">
      <c r="A108" s="39"/>
      <c r="B108" s="40"/>
      <c r="C108" s="213" t="s">
        <v>162</v>
      </c>
      <c r="D108" s="213" t="s">
        <v>133</v>
      </c>
      <c r="E108" s="214" t="s">
        <v>163</v>
      </c>
      <c r="F108" s="215" t="s">
        <v>164</v>
      </c>
      <c r="G108" s="216" t="s">
        <v>153</v>
      </c>
      <c r="H108" s="217">
        <v>116.86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0.0065</v>
      </c>
      <c r="R108" s="222">
        <f>Q108*H108</f>
        <v>0.75959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137</v>
      </c>
      <c r="AT108" s="224" t="s">
        <v>133</v>
      </c>
      <c r="AU108" s="224" t="s">
        <v>81</v>
      </c>
      <c r="AY108" s="18" t="s">
        <v>130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77</v>
      </c>
      <c r="BK108" s="225">
        <f>ROUND(I108*H108,2)</f>
        <v>0</v>
      </c>
      <c r="BL108" s="18" t="s">
        <v>137</v>
      </c>
      <c r="BM108" s="224" t="s">
        <v>165</v>
      </c>
    </row>
    <row r="109" spans="1:51" s="13" customFormat="1" ht="12">
      <c r="A109" s="13"/>
      <c r="B109" s="226"/>
      <c r="C109" s="227"/>
      <c r="D109" s="228" t="s">
        <v>139</v>
      </c>
      <c r="E109" s="229" t="s">
        <v>19</v>
      </c>
      <c r="F109" s="230" t="s">
        <v>89</v>
      </c>
      <c r="G109" s="227"/>
      <c r="H109" s="231">
        <v>116.86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139</v>
      </c>
      <c r="AU109" s="237" t="s">
        <v>81</v>
      </c>
      <c r="AV109" s="13" t="s">
        <v>81</v>
      </c>
      <c r="AW109" s="13" t="s">
        <v>33</v>
      </c>
      <c r="AX109" s="13" t="s">
        <v>77</v>
      </c>
      <c r="AY109" s="237" t="s">
        <v>130</v>
      </c>
    </row>
    <row r="110" spans="1:65" s="2" customFormat="1" ht="16.5" customHeight="1">
      <c r="A110" s="39"/>
      <c r="B110" s="40"/>
      <c r="C110" s="213" t="s">
        <v>149</v>
      </c>
      <c r="D110" s="213" t="s">
        <v>133</v>
      </c>
      <c r="E110" s="214" t="s">
        <v>166</v>
      </c>
      <c r="F110" s="215" t="s">
        <v>167</v>
      </c>
      <c r="G110" s="216" t="s">
        <v>153</v>
      </c>
      <c r="H110" s="217">
        <v>116.86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0.021</v>
      </c>
      <c r="R110" s="222">
        <f>Q110*H110</f>
        <v>2.45406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137</v>
      </c>
      <c r="AT110" s="224" t="s">
        <v>133</v>
      </c>
      <c r="AU110" s="224" t="s">
        <v>81</v>
      </c>
      <c r="AY110" s="18" t="s">
        <v>130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77</v>
      </c>
      <c r="BK110" s="225">
        <f>ROUND(I110*H110,2)</f>
        <v>0</v>
      </c>
      <c r="BL110" s="18" t="s">
        <v>137</v>
      </c>
      <c r="BM110" s="224" t="s">
        <v>168</v>
      </c>
    </row>
    <row r="111" spans="1:51" s="13" customFormat="1" ht="12">
      <c r="A111" s="13"/>
      <c r="B111" s="226"/>
      <c r="C111" s="227"/>
      <c r="D111" s="228" t="s">
        <v>139</v>
      </c>
      <c r="E111" s="229" t="s">
        <v>19</v>
      </c>
      <c r="F111" s="230" t="s">
        <v>169</v>
      </c>
      <c r="G111" s="227"/>
      <c r="H111" s="231">
        <v>116.86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139</v>
      </c>
      <c r="AU111" s="237" t="s">
        <v>81</v>
      </c>
      <c r="AV111" s="13" t="s">
        <v>81</v>
      </c>
      <c r="AW111" s="13" t="s">
        <v>33</v>
      </c>
      <c r="AX111" s="13" t="s">
        <v>77</v>
      </c>
      <c r="AY111" s="237" t="s">
        <v>130</v>
      </c>
    </row>
    <row r="112" spans="1:65" s="2" customFormat="1" ht="16.5" customHeight="1">
      <c r="A112" s="39"/>
      <c r="B112" s="40"/>
      <c r="C112" s="213" t="s">
        <v>170</v>
      </c>
      <c r="D112" s="213" t="s">
        <v>133</v>
      </c>
      <c r="E112" s="214" t="s">
        <v>171</v>
      </c>
      <c r="F112" s="215" t="s">
        <v>172</v>
      </c>
      <c r="G112" s="216" t="s">
        <v>153</v>
      </c>
      <c r="H112" s="217">
        <v>116.86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0.012</v>
      </c>
      <c r="R112" s="222">
        <f>Q112*H112</f>
        <v>1.40232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137</v>
      </c>
      <c r="AT112" s="224" t="s">
        <v>133</v>
      </c>
      <c r="AU112" s="224" t="s">
        <v>81</v>
      </c>
      <c r="AY112" s="18" t="s">
        <v>130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77</v>
      </c>
      <c r="BK112" s="225">
        <f>ROUND(I112*H112,2)</f>
        <v>0</v>
      </c>
      <c r="BL112" s="18" t="s">
        <v>137</v>
      </c>
      <c r="BM112" s="224" t="s">
        <v>173</v>
      </c>
    </row>
    <row r="113" spans="1:51" s="13" customFormat="1" ht="12">
      <c r="A113" s="13"/>
      <c r="B113" s="226"/>
      <c r="C113" s="227"/>
      <c r="D113" s="228" t="s">
        <v>139</v>
      </c>
      <c r="E113" s="229" t="s">
        <v>19</v>
      </c>
      <c r="F113" s="230" t="s">
        <v>89</v>
      </c>
      <c r="G113" s="227"/>
      <c r="H113" s="231">
        <v>116.86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139</v>
      </c>
      <c r="AU113" s="237" t="s">
        <v>81</v>
      </c>
      <c r="AV113" s="13" t="s">
        <v>81</v>
      </c>
      <c r="AW113" s="13" t="s">
        <v>33</v>
      </c>
      <c r="AX113" s="13" t="s">
        <v>77</v>
      </c>
      <c r="AY113" s="237" t="s">
        <v>130</v>
      </c>
    </row>
    <row r="114" spans="1:65" s="2" customFormat="1" ht="24" customHeight="1">
      <c r="A114" s="39"/>
      <c r="B114" s="40"/>
      <c r="C114" s="213" t="s">
        <v>174</v>
      </c>
      <c r="D114" s="213" t="s">
        <v>133</v>
      </c>
      <c r="E114" s="214" t="s">
        <v>175</v>
      </c>
      <c r="F114" s="215" t="s">
        <v>176</v>
      </c>
      <c r="G114" s="216" t="s">
        <v>153</v>
      </c>
      <c r="H114" s="217">
        <v>233.72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0.007</v>
      </c>
      <c r="R114" s="222">
        <f>Q114*H114</f>
        <v>1.63604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137</v>
      </c>
      <c r="AT114" s="224" t="s">
        <v>133</v>
      </c>
      <c r="AU114" s="224" t="s">
        <v>81</v>
      </c>
      <c r="AY114" s="18" t="s">
        <v>130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77</v>
      </c>
      <c r="BK114" s="225">
        <f>ROUND(I114*H114,2)</f>
        <v>0</v>
      </c>
      <c r="BL114" s="18" t="s">
        <v>137</v>
      </c>
      <c r="BM114" s="224" t="s">
        <v>177</v>
      </c>
    </row>
    <row r="115" spans="1:51" s="13" customFormat="1" ht="12">
      <c r="A115" s="13"/>
      <c r="B115" s="226"/>
      <c r="C115" s="227"/>
      <c r="D115" s="228" t="s">
        <v>139</v>
      </c>
      <c r="E115" s="229" t="s">
        <v>19</v>
      </c>
      <c r="F115" s="230" t="s">
        <v>178</v>
      </c>
      <c r="G115" s="227"/>
      <c r="H115" s="231">
        <v>233.72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139</v>
      </c>
      <c r="AU115" s="237" t="s">
        <v>81</v>
      </c>
      <c r="AV115" s="13" t="s">
        <v>81</v>
      </c>
      <c r="AW115" s="13" t="s">
        <v>33</v>
      </c>
      <c r="AX115" s="13" t="s">
        <v>77</v>
      </c>
      <c r="AY115" s="237" t="s">
        <v>130</v>
      </c>
    </row>
    <row r="116" spans="1:65" s="2" customFormat="1" ht="24" customHeight="1">
      <c r="A116" s="39"/>
      <c r="B116" s="40"/>
      <c r="C116" s="213" t="s">
        <v>179</v>
      </c>
      <c r="D116" s="213" t="s">
        <v>133</v>
      </c>
      <c r="E116" s="214" t="s">
        <v>180</v>
      </c>
      <c r="F116" s="215" t="s">
        <v>181</v>
      </c>
      <c r="G116" s="216" t="s">
        <v>153</v>
      </c>
      <c r="H116" s="217">
        <v>40</v>
      </c>
      <c r="I116" s="218"/>
      <c r="J116" s="219">
        <f>ROUND(I116*H116,2)</f>
        <v>0</v>
      </c>
      <c r="K116" s="215" t="s">
        <v>158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137</v>
      </c>
      <c r="AT116" s="224" t="s">
        <v>133</v>
      </c>
      <c r="AU116" s="224" t="s">
        <v>81</v>
      </c>
      <c r="AY116" s="18" t="s">
        <v>130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77</v>
      </c>
      <c r="BK116" s="225">
        <f>ROUND(I116*H116,2)</f>
        <v>0</v>
      </c>
      <c r="BL116" s="18" t="s">
        <v>137</v>
      </c>
      <c r="BM116" s="224" t="s">
        <v>182</v>
      </c>
    </row>
    <row r="117" spans="1:65" s="2" customFormat="1" ht="24" customHeight="1">
      <c r="A117" s="39"/>
      <c r="B117" s="40"/>
      <c r="C117" s="213" t="s">
        <v>183</v>
      </c>
      <c r="D117" s="213" t="s">
        <v>133</v>
      </c>
      <c r="E117" s="214" t="s">
        <v>184</v>
      </c>
      <c r="F117" s="215" t="s">
        <v>185</v>
      </c>
      <c r="G117" s="216" t="s">
        <v>153</v>
      </c>
      <c r="H117" s="217">
        <v>109.706</v>
      </c>
      <c r="I117" s="218"/>
      <c r="J117" s="219">
        <f>ROUND(I117*H117,2)</f>
        <v>0</v>
      </c>
      <c r="K117" s="215" t="s">
        <v>158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137</v>
      </c>
      <c r="AT117" s="224" t="s">
        <v>133</v>
      </c>
      <c r="AU117" s="224" t="s">
        <v>81</v>
      </c>
      <c r="AY117" s="18" t="s">
        <v>130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77</v>
      </c>
      <c r="BK117" s="225">
        <f>ROUND(I117*H117,2)</f>
        <v>0</v>
      </c>
      <c r="BL117" s="18" t="s">
        <v>137</v>
      </c>
      <c r="BM117" s="224" t="s">
        <v>186</v>
      </c>
    </row>
    <row r="118" spans="1:51" s="13" customFormat="1" ht="12">
      <c r="A118" s="13"/>
      <c r="B118" s="226"/>
      <c r="C118" s="227"/>
      <c r="D118" s="228" t="s">
        <v>139</v>
      </c>
      <c r="E118" s="229" t="s">
        <v>19</v>
      </c>
      <c r="F118" s="230" t="s">
        <v>187</v>
      </c>
      <c r="G118" s="227"/>
      <c r="H118" s="231">
        <v>50.278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139</v>
      </c>
      <c r="AU118" s="237" t="s">
        <v>81</v>
      </c>
      <c r="AV118" s="13" t="s">
        <v>81</v>
      </c>
      <c r="AW118" s="13" t="s">
        <v>33</v>
      </c>
      <c r="AX118" s="13" t="s">
        <v>72</v>
      </c>
      <c r="AY118" s="237" t="s">
        <v>130</v>
      </c>
    </row>
    <row r="119" spans="1:51" s="13" customFormat="1" ht="12">
      <c r="A119" s="13"/>
      <c r="B119" s="226"/>
      <c r="C119" s="227"/>
      <c r="D119" s="228" t="s">
        <v>139</v>
      </c>
      <c r="E119" s="229" t="s">
        <v>19</v>
      </c>
      <c r="F119" s="230" t="s">
        <v>188</v>
      </c>
      <c r="G119" s="227"/>
      <c r="H119" s="231">
        <v>15.605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139</v>
      </c>
      <c r="AU119" s="237" t="s">
        <v>81</v>
      </c>
      <c r="AV119" s="13" t="s">
        <v>81</v>
      </c>
      <c r="AW119" s="13" t="s">
        <v>33</v>
      </c>
      <c r="AX119" s="13" t="s">
        <v>72</v>
      </c>
      <c r="AY119" s="237" t="s">
        <v>130</v>
      </c>
    </row>
    <row r="120" spans="1:51" s="14" customFormat="1" ht="12">
      <c r="A120" s="14"/>
      <c r="B120" s="238"/>
      <c r="C120" s="239"/>
      <c r="D120" s="228" t="s">
        <v>139</v>
      </c>
      <c r="E120" s="240" t="s">
        <v>19</v>
      </c>
      <c r="F120" s="241" t="s">
        <v>142</v>
      </c>
      <c r="G120" s="239"/>
      <c r="H120" s="242">
        <v>65.883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139</v>
      </c>
      <c r="AU120" s="248" t="s">
        <v>81</v>
      </c>
      <c r="AV120" s="14" t="s">
        <v>131</v>
      </c>
      <c r="AW120" s="14" t="s">
        <v>33</v>
      </c>
      <c r="AX120" s="14" t="s">
        <v>72</v>
      </c>
      <c r="AY120" s="248" t="s">
        <v>130</v>
      </c>
    </row>
    <row r="121" spans="1:51" s="13" customFormat="1" ht="12">
      <c r="A121" s="13"/>
      <c r="B121" s="226"/>
      <c r="C121" s="227"/>
      <c r="D121" s="228" t="s">
        <v>139</v>
      </c>
      <c r="E121" s="229" t="s">
        <v>19</v>
      </c>
      <c r="F121" s="230" t="s">
        <v>189</v>
      </c>
      <c r="G121" s="227"/>
      <c r="H121" s="231">
        <v>21.218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139</v>
      </c>
      <c r="AU121" s="237" t="s">
        <v>81</v>
      </c>
      <c r="AV121" s="13" t="s">
        <v>81</v>
      </c>
      <c r="AW121" s="13" t="s">
        <v>33</v>
      </c>
      <c r="AX121" s="13" t="s">
        <v>72</v>
      </c>
      <c r="AY121" s="237" t="s">
        <v>130</v>
      </c>
    </row>
    <row r="122" spans="1:51" s="13" customFormat="1" ht="12">
      <c r="A122" s="13"/>
      <c r="B122" s="226"/>
      <c r="C122" s="227"/>
      <c r="D122" s="228" t="s">
        <v>139</v>
      </c>
      <c r="E122" s="229" t="s">
        <v>19</v>
      </c>
      <c r="F122" s="230" t="s">
        <v>190</v>
      </c>
      <c r="G122" s="227"/>
      <c r="H122" s="231">
        <v>22.605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139</v>
      </c>
      <c r="AU122" s="237" t="s">
        <v>81</v>
      </c>
      <c r="AV122" s="13" t="s">
        <v>81</v>
      </c>
      <c r="AW122" s="13" t="s">
        <v>33</v>
      </c>
      <c r="AX122" s="13" t="s">
        <v>72</v>
      </c>
      <c r="AY122" s="237" t="s">
        <v>130</v>
      </c>
    </row>
    <row r="123" spans="1:51" s="16" customFormat="1" ht="12">
      <c r="A123" s="16"/>
      <c r="B123" s="259"/>
      <c r="C123" s="260"/>
      <c r="D123" s="228" t="s">
        <v>139</v>
      </c>
      <c r="E123" s="261" t="s">
        <v>19</v>
      </c>
      <c r="F123" s="262" t="s">
        <v>191</v>
      </c>
      <c r="G123" s="260"/>
      <c r="H123" s="263">
        <v>109.706</v>
      </c>
      <c r="I123" s="264"/>
      <c r="J123" s="260"/>
      <c r="K123" s="260"/>
      <c r="L123" s="265"/>
      <c r="M123" s="266"/>
      <c r="N123" s="267"/>
      <c r="O123" s="267"/>
      <c r="P123" s="267"/>
      <c r="Q123" s="267"/>
      <c r="R123" s="267"/>
      <c r="S123" s="267"/>
      <c r="T123" s="26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9" t="s">
        <v>139</v>
      </c>
      <c r="AU123" s="269" t="s">
        <v>81</v>
      </c>
      <c r="AV123" s="16" t="s">
        <v>137</v>
      </c>
      <c r="AW123" s="16" t="s">
        <v>33</v>
      </c>
      <c r="AX123" s="16" t="s">
        <v>77</v>
      </c>
      <c r="AY123" s="269" t="s">
        <v>130</v>
      </c>
    </row>
    <row r="124" spans="1:65" s="2" customFormat="1" ht="24" customHeight="1">
      <c r="A124" s="39"/>
      <c r="B124" s="40"/>
      <c r="C124" s="213" t="s">
        <v>192</v>
      </c>
      <c r="D124" s="213" t="s">
        <v>133</v>
      </c>
      <c r="E124" s="214" t="s">
        <v>193</v>
      </c>
      <c r="F124" s="215" t="s">
        <v>194</v>
      </c>
      <c r="G124" s="216" t="s">
        <v>153</v>
      </c>
      <c r="H124" s="217">
        <v>340.287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0.02</v>
      </c>
      <c r="R124" s="222">
        <f>Q124*H124</f>
        <v>6.80574</v>
      </c>
      <c r="S124" s="222">
        <v>0.02</v>
      </c>
      <c r="T124" s="223">
        <f>S124*H124</f>
        <v>6.80574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137</v>
      </c>
      <c r="AT124" s="224" t="s">
        <v>133</v>
      </c>
      <c r="AU124" s="224" t="s">
        <v>81</v>
      </c>
      <c r="AY124" s="18" t="s">
        <v>130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77</v>
      </c>
      <c r="BK124" s="225">
        <f>ROUND(I124*H124,2)</f>
        <v>0</v>
      </c>
      <c r="BL124" s="18" t="s">
        <v>137</v>
      </c>
      <c r="BM124" s="224" t="s">
        <v>195</v>
      </c>
    </row>
    <row r="125" spans="1:51" s="13" customFormat="1" ht="12">
      <c r="A125" s="13"/>
      <c r="B125" s="226"/>
      <c r="C125" s="227"/>
      <c r="D125" s="228" t="s">
        <v>139</v>
      </c>
      <c r="E125" s="229" t="s">
        <v>19</v>
      </c>
      <c r="F125" s="230" t="s">
        <v>196</v>
      </c>
      <c r="G125" s="227"/>
      <c r="H125" s="231">
        <v>113.429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139</v>
      </c>
      <c r="AU125" s="237" t="s">
        <v>81</v>
      </c>
      <c r="AV125" s="13" t="s">
        <v>81</v>
      </c>
      <c r="AW125" s="13" t="s">
        <v>33</v>
      </c>
      <c r="AX125" s="13" t="s">
        <v>72</v>
      </c>
      <c r="AY125" s="237" t="s">
        <v>130</v>
      </c>
    </row>
    <row r="126" spans="1:51" s="13" customFormat="1" ht="12">
      <c r="A126" s="13"/>
      <c r="B126" s="226"/>
      <c r="C126" s="227"/>
      <c r="D126" s="228" t="s">
        <v>139</v>
      </c>
      <c r="E126" s="229" t="s">
        <v>19</v>
      </c>
      <c r="F126" s="230" t="s">
        <v>197</v>
      </c>
      <c r="G126" s="227"/>
      <c r="H126" s="231">
        <v>226.858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139</v>
      </c>
      <c r="AU126" s="237" t="s">
        <v>81</v>
      </c>
      <c r="AV126" s="13" t="s">
        <v>81</v>
      </c>
      <c r="AW126" s="13" t="s">
        <v>33</v>
      </c>
      <c r="AX126" s="13" t="s">
        <v>72</v>
      </c>
      <c r="AY126" s="237" t="s">
        <v>130</v>
      </c>
    </row>
    <row r="127" spans="1:51" s="14" customFormat="1" ht="12">
      <c r="A127" s="14"/>
      <c r="B127" s="238"/>
      <c r="C127" s="239"/>
      <c r="D127" s="228" t="s">
        <v>139</v>
      </c>
      <c r="E127" s="240" t="s">
        <v>79</v>
      </c>
      <c r="F127" s="241" t="s">
        <v>142</v>
      </c>
      <c r="G127" s="239"/>
      <c r="H127" s="242">
        <v>340.287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139</v>
      </c>
      <c r="AU127" s="248" t="s">
        <v>81</v>
      </c>
      <c r="AV127" s="14" t="s">
        <v>131</v>
      </c>
      <c r="AW127" s="14" t="s">
        <v>33</v>
      </c>
      <c r="AX127" s="14" t="s">
        <v>77</v>
      </c>
      <c r="AY127" s="248" t="s">
        <v>130</v>
      </c>
    </row>
    <row r="128" spans="1:65" s="2" customFormat="1" ht="16.5" customHeight="1">
      <c r="A128" s="39"/>
      <c r="B128" s="40"/>
      <c r="C128" s="213" t="s">
        <v>198</v>
      </c>
      <c r="D128" s="213" t="s">
        <v>133</v>
      </c>
      <c r="E128" s="214" t="s">
        <v>199</v>
      </c>
      <c r="F128" s="215" t="s">
        <v>200</v>
      </c>
      <c r="G128" s="216" t="s">
        <v>153</v>
      </c>
      <c r="H128" s="217">
        <v>245.609</v>
      </c>
      <c r="I128" s="218"/>
      <c r="J128" s="219">
        <f>ROUND(I128*H128,2)</f>
        <v>0</v>
      </c>
      <c r="K128" s="215" t="s">
        <v>158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137</v>
      </c>
      <c r="AT128" s="224" t="s">
        <v>133</v>
      </c>
      <c r="AU128" s="224" t="s">
        <v>81</v>
      </c>
      <c r="AY128" s="18" t="s">
        <v>130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77</v>
      </c>
      <c r="BK128" s="225">
        <f>ROUND(I128*H128,2)</f>
        <v>0</v>
      </c>
      <c r="BL128" s="18" t="s">
        <v>137</v>
      </c>
      <c r="BM128" s="224" t="s">
        <v>201</v>
      </c>
    </row>
    <row r="129" spans="1:51" s="13" customFormat="1" ht="12">
      <c r="A129" s="13"/>
      <c r="B129" s="226"/>
      <c r="C129" s="227"/>
      <c r="D129" s="228" t="s">
        <v>139</v>
      </c>
      <c r="E129" s="229" t="s">
        <v>19</v>
      </c>
      <c r="F129" s="230" t="s">
        <v>202</v>
      </c>
      <c r="G129" s="227"/>
      <c r="H129" s="231">
        <v>147.44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139</v>
      </c>
      <c r="AU129" s="237" t="s">
        <v>81</v>
      </c>
      <c r="AV129" s="13" t="s">
        <v>81</v>
      </c>
      <c r="AW129" s="13" t="s">
        <v>33</v>
      </c>
      <c r="AX129" s="13" t="s">
        <v>72</v>
      </c>
      <c r="AY129" s="237" t="s">
        <v>130</v>
      </c>
    </row>
    <row r="130" spans="1:51" s="13" customFormat="1" ht="12">
      <c r="A130" s="13"/>
      <c r="B130" s="226"/>
      <c r="C130" s="227"/>
      <c r="D130" s="228" t="s">
        <v>139</v>
      </c>
      <c r="E130" s="229" t="s">
        <v>19</v>
      </c>
      <c r="F130" s="230" t="s">
        <v>203</v>
      </c>
      <c r="G130" s="227"/>
      <c r="H130" s="231">
        <v>-30.58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139</v>
      </c>
      <c r="AU130" s="237" t="s">
        <v>81</v>
      </c>
      <c r="AV130" s="13" t="s">
        <v>81</v>
      </c>
      <c r="AW130" s="13" t="s">
        <v>33</v>
      </c>
      <c r="AX130" s="13" t="s">
        <v>72</v>
      </c>
      <c r="AY130" s="237" t="s">
        <v>130</v>
      </c>
    </row>
    <row r="131" spans="1:51" s="14" customFormat="1" ht="12">
      <c r="A131" s="14"/>
      <c r="B131" s="238"/>
      <c r="C131" s="239"/>
      <c r="D131" s="228" t="s">
        <v>139</v>
      </c>
      <c r="E131" s="240" t="s">
        <v>89</v>
      </c>
      <c r="F131" s="241" t="s">
        <v>142</v>
      </c>
      <c r="G131" s="239"/>
      <c r="H131" s="242">
        <v>116.86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139</v>
      </c>
      <c r="AU131" s="248" t="s">
        <v>81</v>
      </c>
      <c r="AV131" s="14" t="s">
        <v>131</v>
      </c>
      <c r="AW131" s="14" t="s">
        <v>33</v>
      </c>
      <c r="AX131" s="14" t="s">
        <v>72</v>
      </c>
      <c r="AY131" s="248" t="s">
        <v>130</v>
      </c>
    </row>
    <row r="132" spans="1:51" s="13" customFormat="1" ht="12">
      <c r="A132" s="13"/>
      <c r="B132" s="226"/>
      <c r="C132" s="227"/>
      <c r="D132" s="228" t="s">
        <v>139</v>
      </c>
      <c r="E132" s="229" t="s">
        <v>19</v>
      </c>
      <c r="F132" s="230" t="s">
        <v>204</v>
      </c>
      <c r="G132" s="227"/>
      <c r="H132" s="231">
        <v>20.254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139</v>
      </c>
      <c r="AU132" s="237" t="s">
        <v>81</v>
      </c>
      <c r="AV132" s="13" t="s">
        <v>81</v>
      </c>
      <c r="AW132" s="13" t="s">
        <v>33</v>
      </c>
      <c r="AX132" s="13" t="s">
        <v>72</v>
      </c>
      <c r="AY132" s="237" t="s">
        <v>130</v>
      </c>
    </row>
    <row r="133" spans="1:51" s="14" customFormat="1" ht="12">
      <c r="A133" s="14"/>
      <c r="B133" s="238"/>
      <c r="C133" s="239"/>
      <c r="D133" s="228" t="s">
        <v>139</v>
      </c>
      <c r="E133" s="240" t="s">
        <v>85</v>
      </c>
      <c r="F133" s="241" t="s">
        <v>142</v>
      </c>
      <c r="G133" s="239"/>
      <c r="H133" s="242">
        <v>20.254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139</v>
      </c>
      <c r="AU133" s="248" t="s">
        <v>81</v>
      </c>
      <c r="AV133" s="14" t="s">
        <v>131</v>
      </c>
      <c r="AW133" s="14" t="s">
        <v>33</v>
      </c>
      <c r="AX133" s="14" t="s">
        <v>72</v>
      </c>
      <c r="AY133" s="248" t="s">
        <v>130</v>
      </c>
    </row>
    <row r="134" spans="1:51" s="13" customFormat="1" ht="12">
      <c r="A134" s="13"/>
      <c r="B134" s="226"/>
      <c r="C134" s="227"/>
      <c r="D134" s="228" t="s">
        <v>139</v>
      </c>
      <c r="E134" s="229" t="s">
        <v>19</v>
      </c>
      <c r="F134" s="230" t="s">
        <v>205</v>
      </c>
      <c r="G134" s="227"/>
      <c r="H134" s="231">
        <v>136.66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139</v>
      </c>
      <c r="AU134" s="237" t="s">
        <v>81</v>
      </c>
      <c r="AV134" s="13" t="s">
        <v>81</v>
      </c>
      <c r="AW134" s="13" t="s">
        <v>33</v>
      </c>
      <c r="AX134" s="13" t="s">
        <v>72</v>
      </c>
      <c r="AY134" s="237" t="s">
        <v>130</v>
      </c>
    </row>
    <row r="135" spans="1:51" s="13" customFormat="1" ht="12">
      <c r="A135" s="13"/>
      <c r="B135" s="226"/>
      <c r="C135" s="227"/>
      <c r="D135" s="228" t="s">
        <v>139</v>
      </c>
      <c r="E135" s="229" t="s">
        <v>19</v>
      </c>
      <c r="F135" s="230" t="s">
        <v>206</v>
      </c>
      <c r="G135" s="227"/>
      <c r="H135" s="231">
        <v>-28.84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139</v>
      </c>
      <c r="AU135" s="237" t="s">
        <v>81</v>
      </c>
      <c r="AV135" s="13" t="s">
        <v>81</v>
      </c>
      <c r="AW135" s="13" t="s">
        <v>33</v>
      </c>
      <c r="AX135" s="13" t="s">
        <v>72</v>
      </c>
      <c r="AY135" s="237" t="s">
        <v>130</v>
      </c>
    </row>
    <row r="136" spans="1:51" s="14" customFormat="1" ht="12">
      <c r="A136" s="14"/>
      <c r="B136" s="238"/>
      <c r="C136" s="239"/>
      <c r="D136" s="228" t="s">
        <v>139</v>
      </c>
      <c r="E136" s="240" t="s">
        <v>82</v>
      </c>
      <c r="F136" s="241" t="s">
        <v>142</v>
      </c>
      <c r="G136" s="239"/>
      <c r="H136" s="242">
        <v>107.82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139</v>
      </c>
      <c r="AU136" s="248" t="s">
        <v>81</v>
      </c>
      <c r="AV136" s="14" t="s">
        <v>131</v>
      </c>
      <c r="AW136" s="14" t="s">
        <v>33</v>
      </c>
      <c r="AX136" s="14" t="s">
        <v>72</v>
      </c>
      <c r="AY136" s="248" t="s">
        <v>130</v>
      </c>
    </row>
    <row r="137" spans="1:51" s="13" customFormat="1" ht="12">
      <c r="A137" s="13"/>
      <c r="B137" s="226"/>
      <c r="C137" s="227"/>
      <c r="D137" s="228" t="s">
        <v>139</v>
      </c>
      <c r="E137" s="229" t="s">
        <v>19</v>
      </c>
      <c r="F137" s="230" t="s">
        <v>207</v>
      </c>
      <c r="G137" s="227"/>
      <c r="H137" s="231">
        <v>0.675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139</v>
      </c>
      <c r="AU137" s="237" t="s">
        <v>81</v>
      </c>
      <c r="AV137" s="13" t="s">
        <v>81</v>
      </c>
      <c r="AW137" s="13" t="s">
        <v>33</v>
      </c>
      <c r="AX137" s="13" t="s">
        <v>72</v>
      </c>
      <c r="AY137" s="237" t="s">
        <v>130</v>
      </c>
    </row>
    <row r="138" spans="1:51" s="14" customFormat="1" ht="12">
      <c r="A138" s="14"/>
      <c r="B138" s="238"/>
      <c r="C138" s="239"/>
      <c r="D138" s="228" t="s">
        <v>139</v>
      </c>
      <c r="E138" s="240" t="s">
        <v>87</v>
      </c>
      <c r="F138" s="241" t="s">
        <v>142</v>
      </c>
      <c r="G138" s="239"/>
      <c r="H138" s="242">
        <v>0.675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139</v>
      </c>
      <c r="AU138" s="248" t="s">
        <v>81</v>
      </c>
      <c r="AV138" s="14" t="s">
        <v>131</v>
      </c>
      <c r="AW138" s="14" t="s">
        <v>33</v>
      </c>
      <c r="AX138" s="14" t="s">
        <v>72</v>
      </c>
      <c r="AY138" s="248" t="s">
        <v>130</v>
      </c>
    </row>
    <row r="139" spans="1:51" s="16" customFormat="1" ht="12">
      <c r="A139" s="16"/>
      <c r="B139" s="259"/>
      <c r="C139" s="260"/>
      <c r="D139" s="228" t="s">
        <v>139</v>
      </c>
      <c r="E139" s="261" t="s">
        <v>19</v>
      </c>
      <c r="F139" s="262" t="s">
        <v>191</v>
      </c>
      <c r="G139" s="260"/>
      <c r="H139" s="263">
        <v>245.609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69" t="s">
        <v>139</v>
      </c>
      <c r="AU139" s="269" t="s">
        <v>81</v>
      </c>
      <c r="AV139" s="16" t="s">
        <v>137</v>
      </c>
      <c r="AW139" s="16" t="s">
        <v>33</v>
      </c>
      <c r="AX139" s="16" t="s">
        <v>77</v>
      </c>
      <c r="AY139" s="269" t="s">
        <v>130</v>
      </c>
    </row>
    <row r="140" spans="1:63" s="12" customFormat="1" ht="22.8" customHeight="1">
      <c r="A140" s="12"/>
      <c r="B140" s="197"/>
      <c r="C140" s="198"/>
      <c r="D140" s="199" t="s">
        <v>71</v>
      </c>
      <c r="E140" s="211" t="s">
        <v>208</v>
      </c>
      <c r="F140" s="211" t="s">
        <v>209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SUM(P141:P176)</f>
        <v>0</v>
      </c>
      <c r="Q140" s="205"/>
      <c r="R140" s="206">
        <f>SUM(R141:R176)</f>
        <v>11.709812</v>
      </c>
      <c r="S140" s="205"/>
      <c r="T140" s="207">
        <f>SUM(T141:T176)</f>
        <v>8.694772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77</v>
      </c>
      <c r="AT140" s="209" t="s">
        <v>71</v>
      </c>
      <c r="AU140" s="209" t="s">
        <v>77</v>
      </c>
      <c r="AY140" s="208" t="s">
        <v>130</v>
      </c>
      <c r="BK140" s="210">
        <f>SUM(BK141:BK176)</f>
        <v>0</v>
      </c>
    </row>
    <row r="141" spans="1:65" s="2" customFormat="1" ht="24" customHeight="1">
      <c r="A141" s="39"/>
      <c r="B141" s="40"/>
      <c r="C141" s="213" t="s">
        <v>210</v>
      </c>
      <c r="D141" s="213" t="s">
        <v>133</v>
      </c>
      <c r="E141" s="214" t="s">
        <v>211</v>
      </c>
      <c r="F141" s="215" t="s">
        <v>212</v>
      </c>
      <c r="G141" s="216" t="s">
        <v>145</v>
      </c>
      <c r="H141" s="217">
        <v>24.8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0.0933</v>
      </c>
      <c r="R141" s="222">
        <f>Q141*H141</f>
        <v>2.31384</v>
      </c>
      <c r="S141" s="222">
        <v>0.04</v>
      </c>
      <c r="T141" s="223">
        <f>S141*H141</f>
        <v>0.9920000000000001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137</v>
      </c>
      <c r="AT141" s="224" t="s">
        <v>133</v>
      </c>
      <c r="AU141" s="224" t="s">
        <v>81</v>
      </c>
      <c r="AY141" s="18" t="s">
        <v>130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77</v>
      </c>
      <c r="BK141" s="225">
        <f>ROUND(I141*H141,2)</f>
        <v>0</v>
      </c>
      <c r="BL141" s="18" t="s">
        <v>137</v>
      </c>
      <c r="BM141" s="224" t="s">
        <v>213</v>
      </c>
    </row>
    <row r="142" spans="1:51" s="13" customFormat="1" ht="12">
      <c r="A142" s="13"/>
      <c r="B142" s="226"/>
      <c r="C142" s="227"/>
      <c r="D142" s="228" t="s">
        <v>139</v>
      </c>
      <c r="E142" s="229" t="s">
        <v>19</v>
      </c>
      <c r="F142" s="230" t="s">
        <v>214</v>
      </c>
      <c r="G142" s="227"/>
      <c r="H142" s="231">
        <v>33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139</v>
      </c>
      <c r="AU142" s="237" t="s">
        <v>81</v>
      </c>
      <c r="AV142" s="13" t="s">
        <v>81</v>
      </c>
      <c r="AW142" s="13" t="s">
        <v>33</v>
      </c>
      <c r="AX142" s="13" t="s">
        <v>72</v>
      </c>
      <c r="AY142" s="237" t="s">
        <v>130</v>
      </c>
    </row>
    <row r="143" spans="1:51" s="13" customFormat="1" ht="12">
      <c r="A143" s="13"/>
      <c r="B143" s="226"/>
      <c r="C143" s="227"/>
      <c r="D143" s="228" t="s">
        <v>139</v>
      </c>
      <c r="E143" s="229" t="s">
        <v>19</v>
      </c>
      <c r="F143" s="230" t="s">
        <v>215</v>
      </c>
      <c r="G143" s="227"/>
      <c r="H143" s="231">
        <v>-8.2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139</v>
      </c>
      <c r="AU143" s="237" t="s">
        <v>81</v>
      </c>
      <c r="AV143" s="13" t="s">
        <v>81</v>
      </c>
      <c r="AW143" s="13" t="s">
        <v>33</v>
      </c>
      <c r="AX143" s="13" t="s">
        <v>72</v>
      </c>
      <c r="AY143" s="237" t="s">
        <v>130</v>
      </c>
    </row>
    <row r="144" spans="1:51" s="14" customFormat="1" ht="12">
      <c r="A144" s="14"/>
      <c r="B144" s="238"/>
      <c r="C144" s="239"/>
      <c r="D144" s="228" t="s">
        <v>139</v>
      </c>
      <c r="E144" s="240" t="s">
        <v>19</v>
      </c>
      <c r="F144" s="241" t="s">
        <v>142</v>
      </c>
      <c r="G144" s="239"/>
      <c r="H144" s="242">
        <v>24.8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139</v>
      </c>
      <c r="AU144" s="248" t="s">
        <v>81</v>
      </c>
      <c r="AV144" s="14" t="s">
        <v>131</v>
      </c>
      <c r="AW144" s="14" t="s">
        <v>33</v>
      </c>
      <c r="AX144" s="14" t="s">
        <v>77</v>
      </c>
      <c r="AY144" s="248" t="s">
        <v>130</v>
      </c>
    </row>
    <row r="145" spans="1:65" s="2" customFormat="1" ht="24" customHeight="1">
      <c r="A145" s="39"/>
      <c r="B145" s="40"/>
      <c r="C145" s="213" t="s">
        <v>216</v>
      </c>
      <c r="D145" s="213" t="s">
        <v>133</v>
      </c>
      <c r="E145" s="214" t="s">
        <v>217</v>
      </c>
      <c r="F145" s="215" t="s">
        <v>218</v>
      </c>
      <c r="G145" s="216" t="s">
        <v>219</v>
      </c>
      <c r="H145" s="217">
        <v>59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0.0003</v>
      </c>
      <c r="R145" s="222">
        <f>Q145*H145</f>
        <v>0.017699999999999997</v>
      </c>
      <c r="S145" s="222">
        <v>0.003</v>
      </c>
      <c r="T145" s="223">
        <f>S145*H145</f>
        <v>0.177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137</v>
      </c>
      <c r="AT145" s="224" t="s">
        <v>133</v>
      </c>
      <c r="AU145" s="224" t="s">
        <v>81</v>
      </c>
      <c r="AY145" s="18" t="s">
        <v>130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77</v>
      </c>
      <c r="BK145" s="225">
        <f>ROUND(I145*H145,2)</f>
        <v>0</v>
      </c>
      <c r="BL145" s="18" t="s">
        <v>137</v>
      </c>
      <c r="BM145" s="224" t="s">
        <v>220</v>
      </c>
    </row>
    <row r="146" spans="1:51" s="13" customFormat="1" ht="12">
      <c r="A146" s="13"/>
      <c r="B146" s="226"/>
      <c r="C146" s="227"/>
      <c r="D146" s="228" t="s">
        <v>139</v>
      </c>
      <c r="E146" s="229" t="s">
        <v>19</v>
      </c>
      <c r="F146" s="230" t="s">
        <v>221</v>
      </c>
      <c r="G146" s="227"/>
      <c r="H146" s="231">
        <v>43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139</v>
      </c>
      <c r="AU146" s="237" t="s">
        <v>81</v>
      </c>
      <c r="AV146" s="13" t="s">
        <v>81</v>
      </c>
      <c r="AW146" s="13" t="s">
        <v>33</v>
      </c>
      <c r="AX146" s="13" t="s">
        <v>72</v>
      </c>
      <c r="AY146" s="237" t="s">
        <v>130</v>
      </c>
    </row>
    <row r="147" spans="1:51" s="13" customFormat="1" ht="12">
      <c r="A147" s="13"/>
      <c r="B147" s="226"/>
      <c r="C147" s="227"/>
      <c r="D147" s="228" t="s">
        <v>139</v>
      </c>
      <c r="E147" s="229" t="s">
        <v>19</v>
      </c>
      <c r="F147" s="230" t="s">
        <v>222</v>
      </c>
      <c r="G147" s="227"/>
      <c r="H147" s="231">
        <v>16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139</v>
      </c>
      <c r="AU147" s="237" t="s">
        <v>81</v>
      </c>
      <c r="AV147" s="13" t="s">
        <v>81</v>
      </c>
      <c r="AW147" s="13" t="s">
        <v>33</v>
      </c>
      <c r="AX147" s="13" t="s">
        <v>72</v>
      </c>
      <c r="AY147" s="237" t="s">
        <v>130</v>
      </c>
    </row>
    <row r="148" spans="1:51" s="14" customFormat="1" ht="12">
      <c r="A148" s="14"/>
      <c r="B148" s="238"/>
      <c r="C148" s="239"/>
      <c r="D148" s="228" t="s">
        <v>139</v>
      </c>
      <c r="E148" s="240" t="s">
        <v>19</v>
      </c>
      <c r="F148" s="241" t="s">
        <v>142</v>
      </c>
      <c r="G148" s="239"/>
      <c r="H148" s="242">
        <v>59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139</v>
      </c>
      <c r="AU148" s="248" t="s">
        <v>81</v>
      </c>
      <c r="AV148" s="14" t="s">
        <v>131</v>
      </c>
      <c r="AW148" s="14" t="s">
        <v>33</v>
      </c>
      <c r="AX148" s="14" t="s">
        <v>77</v>
      </c>
      <c r="AY148" s="248" t="s">
        <v>130</v>
      </c>
    </row>
    <row r="149" spans="1:65" s="2" customFormat="1" ht="16.5" customHeight="1">
      <c r="A149" s="39"/>
      <c r="B149" s="40"/>
      <c r="C149" s="213" t="s">
        <v>8</v>
      </c>
      <c r="D149" s="213" t="s">
        <v>133</v>
      </c>
      <c r="E149" s="214" t="s">
        <v>223</v>
      </c>
      <c r="F149" s="215" t="s">
        <v>224</v>
      </c>
      <c r="G149" s="216" t="s">
        <v>219</v>
      </c>
      <c r="H149" s="217">
        <v>3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0.0036</v>
      </c>
      <c r="R149" s="222">
        <f>Q149*H149</f>
        <v>0.0108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137</v>
      </c>
      <c r="AT149" s="224" t="s">
        <v>133</v>
      </c>
      <c r="AU149" s="224" t="s">
        <v>81</v>
      </c>
      <c r="AY149" s="18" t="s">
        <v>130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77</v>
      </c>
      <c r="BK149" s="225">
        <f>ROUND(I149*H149,2)</f>
        <v>0</v>
      </c>
      <c r="BL149" s="18" t="s">
        <v>137</v>
      </c>
      <c r="BM149" s="224" t="s">
        <v>225</v>
      </c>
    </row>
    <row r="150" spans="1:65" s="2" customFormat="1" ht="16.5" customHeight="1">
      <c r="A150" s="39"/>
      <c r="B150" s="40"/>
      <c r="C150" s="213" t="s">
        <v>226</v>
      </c>
      <c r="D150" s="213" t="s">
        <v>133</v>
      </c>
      <c r="E150" s="214" t="s">
        <v>227</v>
      </c>
      <c r="F150" s="215" t="s">
        <v>228</v>
      </c>
      <c r="G150" s="216" t="s">
        <v>219</v>
      </c>
      <c r="H150" s="217">
        <v>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0.21</v>
      </c>
      <c r="R150" s="222">
        <f>Q150*H150</f>
        <v>0.42</v>
      </c>
      <c r="S150" s="222">
        <v>0.21</v>
      </c>
      <c r="T150" s="223">
        <f>S150*H150</f>
        <v>0.42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137</v>
      </c>
      <c r="AT150" s="224" t="s">
        <v>133</v>
      </c>
      <c r="AU150" s="224" t="s">
        <v>81</v>
      </c>
      <c r="AY150" s="18" t="s">
        <v>130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77</v>
      </c>
      <c r="BK150" s="225">
        <f>ROUND(I150*H150,2)</f>
        <v>0</v>
      </c>
      <c r="BL150" s="18" t="s">
        <v>137</v>
      </c>
      <c r="BM150" s="224" t="s">
        <v>229</v>
      </c>
    </row>
    <row r="151" spans="1:51" s="13" customFormat="1" ht="12">
      <c r="A151" s="13"/>
      <c r="B151" s="226"/>
      <c r="C151" s="227"/>
      <c r="D151" s="228" t="s">
        <v>139</v>
      </c>
      <c r="E151" s="229" t="s">
        <v>19</v>
      </c>
      <c r="F151" s="230" t="s">
        <v>230</v>
      </c>
      <c r="G151" s="227"/>
      <c r="H151" s="231">
        <v>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139</v>
      </c>
      <c r="AU151" s="237" t="s">
        <v>81</v>
      </c>
      <c r="AV151" s="13" t="s">
        <v>81</v>
      </c>
      <c r="AW151" s="13" t="s">
        <v>33</v>
      </c>
      <c r="AX151" s="13" t="s">
        <v>77</v>
      </c>
      <c r="AY151" s="237" t="s">
        <v>130</v>
      </c>
    </row>
    <row r="152" spans="1:65" s="2" customFormat="1" ht="24" customHeight="1">
      <c r="A152" s="39"/>
      <c r="B152" s="40"/>
      <c r="C152" s="213" t="s">
        <v>231</v>
      </c>
      <c r="D152" s="213" t="s">
        <v>133</v>
      </c>
      <c r="E152" s="214" t="s">
        <v>232</v>
      </c>
      <c r="F152" s="215" t="s">
        <v>233</v>
      </c>
      <c r="G152" s="216" t="s">
        <v>219</v>
      </c>
      <c r="H152" s="217">
        <v>2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0.057</v>
      </c>
      <c r="R152" s="222">
        <f>Q152*H152</f>
        <v>0.114</v>
      </c>
      <c r="S152" s="222">
        <v>0.057</v>
      </c>
      <c r="T152" s="223">
        <f>S152*H152</f>
        <v>0.114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137</v>
      </c>
      <c r="AT152" s="224" t="s">
        <v>133</v>
      </c>
      <c r="AU152" s="224" t="s">
        <v>81</v>
      </c>
      <c r="AY152" s="18" t="s">
        <v>130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77</v>
      </c>
      <c r="BK152" s="225">
        <f>ROUND(I152*H152,2)</f>
        <v>0</v>
      </c>
      <c r="BL152" s="18" t="s">
        <v>137</v>
      </c>
      <c r="BM152" s="224" t="s">
        <v>234</v>
      </c>
    </row>
    <row r="153" spans="1:51" s="13" customFormat="1" ht="12">
      <c r="A153" s="13"/>
      <c r="B153" s="226"/>
      <c r="C153" s="227"/>
      <c r="D153" s="228" t="s">
        <v>139</v>
      </c>
      <c r="E153" s="229" t="s">
        <v>19</v>
      </c>
      <c r="F153" s="230" t="s">
        <v>235</v>
      </c>
      <c r="G153" s="227"/>
      <c r="H153" s="231">
        <v>2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139</v>
      </c>
      <c r="AU153" s="237" t="s">
        <v>81</v>
      </c>
      <c r="AV153" s="13" t="s">
        <v>81</v>
      </c>
      <c r="AW153" s="13" t="s">
        <v>33</v>
      </c>
      <c r="AX153" s="13" t="s">
        <v>77</v>
      </c>
      <c r="AY153" s="237" t="s">
        <v>130</v>
      </c>
    </row>
    <row r="154" spans="1:65" s="2" customFormat="1" ht="36" customHeight="1">
      <c r="A154" s="39"/>
      <c r="B154" s="40"/>
      <c r="C154" s="213" t="s">
        <v>236</v>
      </c>
      <c r="D154" s="213" t="s">
        <v>133</v>
      </c>
      <c r="E154" s="214" t="s">
        <v>237</v>
      </c>
      <c r="F154" s="215" t="s">
        <v>238</v>
      </c>
      <c r="G154" s="216" t="s">
        <v>219</v>
      </c>
      <c r="H154" s="217">
        <v>2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0.08</v>
      </c>
      <c r="R154" s="222">
        <f>Q154*H154</f>
        <v>0.16</v>
      </c>
      <c r="S154" s="222">
        <v>0.08</v>
      </c>
      <c r="T154" s="223">
        <f>S154*H154</f>
        <v>0.16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137</v>
      </c>
      <c r="AT154" s="224" t="s">
        <v>133</v>
      </c>
      <c r="AU154" s="224" t="s">
        <v>81</v>
      </c>
      <c r="AY154" s="18" t="s">
        <v>130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77</v>
      </c>
      <c r="BK154" s="225">
        <f>ROUND(I154*H154,2)</f>
        <v>0</v>
      </c>
      <c r="BL154" s="18" t="s">
        <v>137</v>
      </c>
      <c r="BM154" s="224" t="s">
        <v>239</v>
      </c>
    </row>
    <row r="155" spans="1:51" s="13" customFormat="1" ht="12">
      <c r="A155" s="13"/>
      <c r="B155" s="226"/>
      <c r="C155" s="227"/>
      <c r="D155" s="228" t="s">
        <v>139</v>
      </c>
      <c r="E155" s="229" t="s">
        <v>19</v>
      </c>
      <c r="F155" s="230" t="s">
        <v>235</v>
      </c>
      <c r="G155" s="227"/>
      <c r="H155" s="231">
        <v>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139</v>
      </c>
      <c r="AU155" s="237" t="s">
        <v>81</v>
      </c>
      <c r="AV155" s="13" t="s">
        <v>81</v>
      </c>
      <c r="AW155" s="13" t="s">
        <v>33</v>
      </c>
      <c r="AX155" s="13" t="s">
        <v>77</v>
      </c>
      <c r="AY155" s="237" t="s">
        <v>130</v>
      </c>
    </row>
    <row r="156" spans="1:65" s="2" customFormat="1" ht="36" customHeight="1">
      <c r="A156" s="39"/>
      <c r="B156" s="40"/>
      <c r="C156" s="213" t="s">
        <v>240</v>
      </c>
      <c r="D156" s="213" t="s">
        <v>133</v>
      </c>
      <c r="E156" s="214" t="s">
        <v>241</v>
      </c>
      <c r="F156" s="215" t="s">
        <v>242</v>
      </c>
      <c r="G156" s="216" t="s">
        <v>219</v>
      </c>
      <c r="H156" s="217">
        <v>5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0.05</v>
      </c>
      <c r="R156" s="222">
        <f>Q156*H156</f>
        <v>0.25</v>
      </c>
      <c r="S156" s="222">
        <v>0.05</v>
      </c>
      <c r="T156" s="223">
        <f>S156*H156</f>
        <v>0.25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137</v>
      </c>
      <c r="AT156" s="224" t="s">
        <v>133</v>
      </c>
      <c r="AU156" s="224" t="s">
        <v>81</v>
      </c>
      <c r="AY156" s="18" t="s">
        <v>130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77</v>
      </c>
      <c r="BK156" s="225">
        <f>ROUND(I156*H156,2)</f>
        <v>0</v>
      </c>
      <c r="BL156" s="18" t="s">
        <v>137</v>
      </c>
      <c r="BM156" s="224" t="s">
        <v>243</v>
      </c>
    </row>
    <row r="157" spans="1:51" s="13" customFormat="1" ht="12">
      <c r="A157" s="13"/>
      <c r="B157" s="226"/>
      <c r="C157" s="227"/>
      <c r="D157" s="228" t="s">
        <v>139</v>
      </c>
      <c r="E157" s="229" t="s">
        <v>19</v>
      </c>
      <c r="F157" s="230" t="s">
        <v>244</v>
      </c>
      <c r="G157" s="227"/>
      <c r="H157" s="231">
        <v>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139</v>
      </c>
      <c r="AU157" s="237" t="s">
        <v>81</v>
      </c>
      <c r="AV157" s="13" t="s">
        <v>81</v>
      </c>
      <c r="AW157" s="13" t="s">
        <v>33</v>
      </c>
      <c r="AX157" s="13" t="s">
        <v>77</v>
      </c>
      <c r="AY157" s="237" t="s">
        <v>130</v>
      </c>
    </row>
    <row r="158" spans="1:65" s="2" customFormat="1" ht="16.5" customHeight="1">
      <c r="A158" s="39"/>
      <c r="B158" s="40"/>
      <c r="C158" s="213" t="s">
        <v>245</v>
      </c>
      <c r="D158" s="213" t="s">
        <v>133</v>
      </c>
      <c r="E158" s="214" t="s">
        <v>246</v>
      </c>
      <c r="F158" s="215" t="s">
        <v>247</v>
      </c>
      <c r="G158" s="216" t="s">
        <v>219</v>
      </c>
      <c r="H158" s="217">
        <v>4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137</v>
      </c>
      <c r="AT158" s="224" t="s">
        <v>133</v>
      </c>
      <c r="AU158" s="224" t="s">
        <v>81</v>
      </c>
      <c r="AY158" s="18" t="s">
        <v>130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77</v>
      </c>
      <c r="BK158" s="225">
        <f>ROUND(I158*H158,2)</f>
        <v>0</v>
      </c>
      <c r="BL158" s="18" t="s">
        <v>137</v>
      </c>
      <c r="BM158" s="224" t="s">
        <v>248</v>
      </c>
    </row>
    <row r="159" spans="1:51" s="13" customFormat="1" ht="12">
      <c r="A159" s="13"/>
      <c r="B159" s="226"/>
      <c r="C159" s="227"/>
      <c r="D159" s="228" t="s">
        <v>139</v>
      </c>
      <c r="E159" s="229" t="s">
        <v>19</v>
      </c>
      <c r="F159" s="230" t="s">
        <v>249</v>
      </c>
      <c r="G159" s="227"/>
      <c r="H159" s="231">
        <v>4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139</v>
      </c>
      <c r="AU159" s="237" t="s">
        <v>81</v>
      </c>
      <c r="AV159" s="13" t="s">
        <v>81</v>
      </c>
      <c r="AW159" s="13" t="s">
        <v>33</v>
      </c>
      <c r="AX159" s="13" t="s">
        <v>77</v>
      </c>
      <c r="AY159" s="237" t="s">
        <v>130</v>
      </c>
    </row>
    <row r="160" spans="1:65" s="2" customFormat="1" ht="24" customHeight="1">
      <c r="A160" s="39"/>
      <c r="B160" s="40"/>
      <c r="C160" s="213" t="s">
        <v>7</v>
      </c>
      <c r="D160" s="213" t="s">
        <v>133</v>
      </c>
      <c r="E160" s="214" t="s">
        <v>250</v>
      </c>
      <c r="F160" s="215" t="s">
        <v>251</v>
      </c>
      <c r="G160" s="216" t="s">
        <v>219</v>
      </c>
      <c r="H160" s="217">
        <v>4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0.072</v>
      </c>
      <c r="R160" s="222">
        <f>Q160*H160</f>
        <v>0.288</v>
      </c>
      <c r="S160" s="222">
        <v>0.022</v>
      </c>
      <c r="T160" s="223">
        <f>S160*H160</f>
        <v>0.088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137</v>
      </c>
      <c r="AT160" s="224" t="s">
        <v>133</v>
      </c>
      <c r="AU160" s="224" t="s">
        <v>81</v>
      </c>
      <c r="AY160" s="18" t="s">
        <v>130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77</v>
      </c>
      <c r="BK160" s="225">
        <f>ROUND(I160*H160,2)</f>
        <v>0</v>
      </c>
      <c r="BL160" s="18" t="s">
        <v>137</v>
      </c>
      <c r="BM160" s="224" t="s">
        <v>252</v>
      </c>
    </row>
    <row r="161" spans="1:65" s="2" customFormat="1" ht="24" customHeight="1">
      <c r="A161" s="39"/>
      <c r="B161" s="40"/>
      <c r="C161" s="213" t="s">
        <v>253</v>
      </c>
      <c r="D161" s="213" t="s">
        <v>133</v>
      </c>
      <c r="E161" s="214" t="s">
        <v>254</v>
      </c>
      <c r="F161" s="215" t="s">
        <v>255</v>
      </c>
      <c r="G161" s="216" t="s">
        <v>219</v>
      </c>
      <c r="H161" s="217">
        <v>2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0.004</v>
      </c>
      <c r="R161" s="222">
        <f>Q161*H161</f>
        <v>0.008</v>
      </c>
      <c r="S161" s="222">
        <v>0.004</v>
      </c>
      <c r="T161" s="223">
        <f>S161*H161</f>
        <v>0.008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137</v>
      </c>
      <c r="AT161" s="224" t="s">
        <v>133</v>
      </c>
      <c r="AU161" s="224" t="s">
        <v>81</v>
      </c>
      <c r="AY161" s="18" t="s">
        <v>130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77</v>
      </c>
      <c r="BK161" s="225">
        <f>ROUND(I161*H161,2)</f>
        <v>0</v>
      </c>
      <c r="BL161" s="18" t="s">
        <v>137</v>
      </c>
      <c r="BM161" s="224" t="s">
        <v>256</v>
      </c>
    </row>
    <row r="162" spans="1:65" s="2" customFormat="1" ht="24" customHeight="1">
      <c r="A162" s="39"/>
      <c r="B162" s="40"/>
      <c r="C162" s="213" t="s">
        <v>257</v>
      </c>
      <c r="D162" s="213" t="s">
        <v>133</v>
      </c>
      <c r="E162" s="214" t="s">
        <v>258</v>
      </c>
      <c r="F162" s="215" t="s">
        <v>259</v>
      </c>
      <c r="G162" s="216" t="s">
        <v>219</v>
      </c>
      <c r="H162" s="217">
        <v>5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0.003</v>
      </c>
      <c r="R162" s="222">
        <f>Q162*H162</f>
        <v>0.015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137</v>
      </c>
      <c r="AT162" s="224" t="s">
        <v>133</v>
      </c>
      <c r="AU162" s="224" t="s">
        <v>81</v>
      </c>
      <c r="AY162" s="18" t="s">
        <v>130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77</v>
      </c>
      <c r="BK162" s="225">
        <f>ROUND(I162*H162,2)</f>
        <v>0</v>
      </c>
      <c r="BL162" s="18" t="s">
        <v>137</v>
      </c>
      <c r="BM162" s="224" t="s">
        <v>260</v>
      </c>
    </row>
    <row r="163" spans="1:65" s="2" customFormat="1" ht="24" customHeight="1">
      <c r="A163" s="39"/>
      <c r="B163" s="40"/>
      <c r="C163" s="213" t="s">
        <v>261</v>
      </c>
      <c r="D163" s="213" t="s">
        <v>133</v>
      </c>
      <c r="E163" s="214" t="s">
        <v>262</v>
      </c>
      <c r="F163" s="215" t="s">
        <v>263</v>
      </c>
      <c r="G163" s="216" t="s">
        <v>219</v>
      </c>
      <c r="H163" s="217">
        <v>5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0.003</v>
      </c>
      <c r="R163" s="222">
        <f>Q163*H163</f>
        <v>0.015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137</v>
      </c>
      <c r="AT163" s="224" t="s">
        <v>133</v>
      </c>
      <c r="AU163" s="224" t="s">
        <v>81</v>
      </c>
      <c r="AY163" s="18" t="s">
        <v>130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77</v>
      </c>
      <c r="BK163" s="225">
        <f>ROUND(I163*H163,2)</f>
        <v>0</v>
      </c>
      <c r="BL163" s="18" t="s">
        <v>137</v>
      </c>
      <c r="BM163" s="224" t="s">
        <v>264</v>
      </c>
    </row>
    <row r="164" spans="1:65" s="2" customFormat="1" ht="24" customHeight="1">
      <c r="A164" s="39"/>
      <c r="B164" s="40"/>
      <c r="C164" s="213" t="s">
        <v>265</v>
      </c>
      <c r="D164" s="213" t="s">
        <v>133</v>
      </c>
      <c r="E164" s="214" t="s">
        <v>266</v>
      </c>
      <c r="F164" s="215" t="s">
        <v>267</v>
      </c>
      <c r="G164" s="216" t="s">
        <v>219</v>
      </c>
      <c r="H164" s="217">
        <v>4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0.24</v>
      </c>
      <c r="R164" s="222">
        <f>Q164*H164</f>
        <v>0.96</v>
      </c>
      <c r="S164" s="222">
        <v>0.192</v>
      </c>
      <c r="T164" s="223">
        <f>S164*H164</f>
        <v>0.768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137</v>
      </c>
      <c r="AT164" s="224" t="s">
        <v>133</v>
      </c>
      <c r="AU164" s="224" t="s">
        <v>81</v>
      </c>
      <c r="AY164" s="18" t="s">
        <v>130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77</v>
      </c>
      <c r="BK164" s="225">
        <f>ROUND(I164*H164,2)</f>
        <v>0</v>
      </c>
      <c r="BL164" s="18" t="s">
        <v>137</v>
      </c>
      <c r="BM164" s="224" t="s">
        <v>268</v>
      </c>
    </row>
    <row r="165" spans="1:65" s="2" customFormat="1" ht="24" customHeight="1">
      <c r="A165" s="39"/>
      <c r="B165" s="40"/>
      <c r="C165" s="213" t="s">
        <v>269</v>
      </c>
      <c r="D165" s="213" t="s">
        <v>133</v>
      </c>
      <c r="E165" s="214" t="s">
        <v>270</v>
      </c>
      <c r="F165" s="215" t="s">
        <v>271</v>
      </c>
      <c r="G165" s="216" t="s">
        <v>219</v>
      </c>
      <c r="H165" s="217">
        <v>4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0.172</v>
      </c>
      <c r="R165" s="222">
        <f>Q165*H165</f>
        <v>0.688</v>
      </c>
      <c r="S165" s="222">
        <v>0.138</v>
      </c>
      <c r="T165" s="223">
        <f>S165*H165</f>
        <v>0.552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137</v>
      </c>
      <c r="AT165" s="224" t="s">
        <v>133</v>
      </c>
      <c r="AU165" s="224" t="s">
        <v>81</v>
      </c>
      <c r="AY165" s="18" t="s">
        <v>130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77</v>
      </c>
      <c r="BK165" s="225">
        <f>ROUND(I165*H165,2)</f>
        <v>0</v>
      </c>
      <c r="BL165" s="18" t="s">
        <v>137</v>
      </c>
      <c r="BM165" s="224" t="s">
        <v>272</v>
      </c>
    </row>
    <row r="166" spans="1:65" s="2" customFormat="1" ht="24" customHeight="1">
      <c r="A166" s="39"/>
      <c r="B166" s="40"/>
      <c r="C166" s="213" t="s">
        <v>273</v>
      </c>
      <c r="D166" s="213" t="s">
        <v>133</v>
      </c>
      <c r="E166" s="214" t="s">
        <v>274</v>
      </c>
      <c r="F166" s="215" t="s">
        <v>275</v>
      </c>
      <c r="G166" s="216" t="s">
        <v>145</v>
      </c>
      <c r="H166" s="217">
        <v>33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0.012</v>
      </c>
      <c r="R166" s="222">
        <f>Q166*H166</f>
        <v>0.396</v>
      </c>
      <c r="S166" s="222">
        <v>0.012</v>
      </c>
      <c r="T166" s="223">
        <f>S166*H166</f>
        <v>0.396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137</v>
      </c>
      <c r="AT166" s="224" t="s">
        <v>133</v>
      </c>
      <c r="AU166" s="224" t="s">
        <v>81</v>
      </c>
      <c r="AY166" s="18" t="s">
        <v>130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77</v>
      </c>
      <c r="BK166" s="225">
        <f>ROUND(I166*H166,2)</f>
        <v>0</v>
      </c>
      <c r="BL166" s="18" t="s">
        <v>137</v>
      </c>
      <c r="BM166" s="224" t="s">
        <v>276</v>
      </c>
    </row>
    <row r="167" spans="1:65" s="2" customFormat="1" ht="24" customHeight="1">
      <c r="A167" s="39"/>
      <c r="B167" s="40"/>
      <c r="C167" s="213" t="s">
        <v>277</v>
      </c>
      <c r="D167" s="213" t="s">
        <v>133</v>
      </c>
      <c r="E167" s="214" t="s">
        <v>278</v>
      </c>
      <c r="F167" s="215" t="s">
        <v>279</v>
      </c>
      <c r="G167" s="216" t="s">
        <v>145</v>
      </c>
      <c r="H167" s="217">
        <v>65.79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0.0144</v>
      </c>
      <c r="R167" s="222">
        <f>Q167*H167</f>
        <v>0.9473760000000001</v>
      </c>
      <c r="S167" s="222">
        <v>0.0144</v>
      </c>
      <c r="T167" s="223">
        <f>S167*H167</f>
        <v>0.9473760000000001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137</v>
      </c>
      <c r="AT167" s="224" t="s">
        <v>133</v>
      </c>
      <c r="AU167" s="224" t="s">
        <v>81</v>
      </c>
      <c r="AY167" s="18" t="s">
        <v>130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77</v>
      </c>
      <c r="BK167" s="225">
        <f>ROUND(I167*H167,2)</f>
        <v>0</v>
      </c>
      <c r="BL167" s="18" t="s">
        <v>137</v>
      </c>
      <c r="BM167" s="224" t="s">
        <v>280</v>
      </c>
    </row>
    <row r="168" spans="1:51" s="13" customFormat="1" ht="12">
      <c r="A168" s="13"/>
      <c r="B168" s="226"/>
      <c r="C168" s="227"/>
      <c r="D168" s="228" t="s">
        <v>139</v>
      </c>
      <c r="E168" s="229" t="s">
        <v>19</v>
      </c>
      <c r="F168" s="230" t="s">
        <v>281</v>
      </c>
      <c r="G168" s="227"/>
      <c r="H168" s="231">
        <v>49.02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139</v>
      </c>
      <c r="AU168" s="237" t="s">
        <v>81</v>
      </c>
      <c r="AV168" s="13" t="s">
        <v>81</v>
      </c>
      <c r="AW168" s="13" t="s">
        <v>33</v>
      </c>
      <c r="AX168" s="13" t="s">
        <v>72</v>
      </c>
      <c r="AY168" s="237" t="s">
        <v>130</v>
      </c>
    </row>
    <row r="169" spans="1:51" s="13" customFormat="1" ht="12">
      <c r="A169" s="13"/>
      <c r="B169" s="226"/>
      <c r="C169" s="227"/>
      <c r="D169" s="228" t="s">
        <v>139</v>
      </c>
      <c r="E169" s="229" t="s">
        <v>19</v>
      </c>
      <c r="F169" s="230" t="s">
        <v>282</v>
      </c>
      <c r="G169" s="227"/>
      <c r="H169" s="231">
        <v>16.77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139</v>
      </c>
      <c r="AU169" s="237" t="s">
        <v>81</v>
      </c>
      <c r="AV169" s="13" t="s">
        <v>81</v>
      </c>
      <c r="AW169" s="13" t="s">
        <v>33</v>
      </c>
      <c r="AX169" s="13" t="s">
        <v>72</v>
      </c>
      <c r="AY169" s="237" t="s">
        <v>130</v>
      </c>
    </row>
    <row r="170" spans="1:51" s="14" customFormat="1" ht="12">
      <c r="A170" s="14"/>
      <c r="B170" s="238"/>
      <c r="C170" s="239"/>
      <c r="D170" s="228" t="s">
        <v>139</v>
      </c>
      <c r="E170" s="240" t="s">
        <v>19</v>
      </c>
      <c r="F170" s="241" t="s">
        <v>142</v>
      </c>
      <c r="G170" s="239"/>
      <c r="H170" s="242">
        <v>65.79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139</v>
      </c>
      <c r="AU170" s="248" t="s">
        <v>81</v>
      </c>
      <c r="AV170" s="14" t="s">
        <v>131</v>
      </c>
      <c r="AW170" s="14" t="s">
        <v>33</v>
      </c>
      <c r="AX170" s="14" t="s">
        <v>77</v>
      </c>
      <c r="AY170" s="248" t="s">
        <v>130</v>
      </c>
    </row>
    <row r="171" spans="1:65" s="2" customFormat="1" ht="24" customHeight="1">
      <c r="A171" s="39"/>
      <c r="B171" s="40"/>
      <c r="C171" s="213" t="s">
        <v>283</v>
      </c>
      <c r="D171" s="213" t="s">
        <v>133</v>
      </c>
      <c r="E171" s="214" t="s">
        <v>284</v>
      </c>
      <c r="F171" s="215" t="s">
        <v>285</v>
      </c>
      <c r="G171" s="216" t="s">
        <v>145</v>
      </c>
      <c r="H171" s="217">
        <v>31.42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0.0288</v>
      </c>
      <c r="R171" s="222">
        <f>Q171*H171</f>
        <v>0.904896</v>
      </c>
      <c r="S171" s="222">
        <v>0.0288</v>
      </c>
      <c r="T171" s="223">
        <f>S171*H171</f>
        <v>0.904896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137</v>
      </c>
      <c r="AT171" s="224" t="s">
        <v>133</v>
      </c>
      <c r="AU171" s="224" t="s">
        <v>81</v>
      </c>
      <c r="AY171" s="18" t="s">
        <v>130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77</v>
      </c>
      <c r="BK171" s="225">
        <f>ROUND(I171*H171,2)</f>
        <v>0</v>
      </c>
      <c r="BL171" s="18" t="s">
        <v>137</v>
      </c>
      <c r="BM171" s="224" t="s">
        <v>286</v>
      </c>
    </row>
    <row r="172" spans="1:51" s="13" customFormat="1" ht="12">
      <c r="A172" s="13"/>
      <c r="B172" s="226"/>
      <c r="C172" s="227"/>
      <c r="D172" s="228" t="s">
        <v>139</v>
      </c>
      <c r="E172" s="229" t="s">
        <v>19</v>
      </c>
      <c r="F172" s="230" t="s">
        <v>287</v>
      </c>
      <c r="G172" s="227"/>
      <c r="H172" s="231">
        <v>14.65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139</v>
      </c>
      <c r="AU172" s="237" t="s">
        <v>81</v>
      </c>
      <c r="AV172" s="13" t="s">
        <v>81</v>
      </c>
      <c r="AW172" s="13" t="s">
        <v>33</v>
      </c>
      <c r="AX172" s="13" t="s">
        <v>72</v>
      </c>
      <c r="AY172" s="237" t="s">
        <v>130</v>
      </c>
    </row>
    <row r="173" spans="1:51" s="13" customFormat="1" ht="12">
      <c r="A173" s="13"/>
      <c r="B173" s="226"/>
      <c r="C173" s="227"/>
      <c r="D173" s="228" t="s">
        <v>139</v>
      </c>
      <c r="E173" s="229" t="s">
        <v>19</v>
      </c>
      <c r="F173" s="230" t="s">
        <v>282</v>
      </c>
      <c r="G173" s="227"/>
      <c r="H173" s="231">
        <v>16.77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139</v>
      </c>
      <c r="AU173" s="237" t="s">
        <v>81</v>
      </c>
      <c r="AV173" s="13" t="s">
        <v>81</v>
      </c>
      <c r="AW173" s="13" t="s">
        <v>33</v>
      </c>
      <c r="AX173" s="13" t="s">
        <v>72</v>
      </c>
      <c r="AY173" s="237" t="s">
        <v>130</v>
      </c>
    </row>
    <row r="174" spans="1:51" s="14" customFormat="1" ht="12">
      <c r="A174" s="14"/>
      <c r="B174" s="238"/>
      <c r="C174" s="239"/>
      <c r="D174" s="228" t="s">
        <v>139</v>
      </c>
      <c r="E174" s="240" t="s">
        <v>19</v>
      </c>
      <c r="F174" s="241" t="s">
        <v>142</v>
      </c>
      <c r="G174" s="239"/>
      <c r="H174" s="242">
        <v>31.42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139</v>
      </c>
      <c r="AU174" s="248" t="s">
        <v>81</v>
      </c>
      <c r="AV174" s="14" t="s">
        <v>131</v>
      </c>
      <c r="AW174" s="14" t="s">
        <v>33</v>
      </c>
      <c r="AX174" s="14" t="s">
        <v>77</v>
      </c>
      <c r="AY174" s="248" t="s">
        <v>130</v>
      </c>
    </row>
    <row r="175" spans="1:65" s="2" customFormat="1" ht="24" customHeight="1">
      <c r="A175" s="39"/>
      <c r="B175" s="40"/>
      <c r="C175" s="213" t="s">
        <v>288</v>
      </c>
      <c r="D175" s="213" t="s">
        <v>133</v>
      </c>
      <c r="E175" s="214" t="s">
        <v>289</v>
      </c>
      <c r="F175" s="215" t="s">
        <v>290</v>
      </c>
      <c r="G175" s="216" t="s">
        <v>153</v>
      </c>
      <c r="H175" s="217">
        <v>58.35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0.072</v>
      </c>
      <c r="R175" s="222">
        <f>Q175*H175</f>
        <v>4.2012</v>
      </c>
      <c r="S175" s="222">
        <v>0.05</v>
      </c>
      <c r="T175" s="223">
        <f>S175*H175</f>
        <v>2.9175000000000004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137</v>
      </c>
      <c r="AT175" s="224" t="s">
        <v>133</v>
      </c>
      <c r="AU175" s="224" t="s">
        <v>81</v>
      </c>
      <c r="AY175" s="18" t="s">
        <v>130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77</v>
      </c>
      <c r="BK175" s="225">
        <f>ROUND(I175*H175,2)</f>
        <v>0</v>
      </c>
      <c r="BL175" s="18" t="s">
        <v>137</v>
      </c>
      <c r="BM175" s="224" t="s">
        <v>291</v>
      </c>
    </row>
    <row r="176" spans="1:51" s="13" customFormat="1" ht="12">
      <c r="A176" s="13"/>
      <c r="B176" s="226"/>
      <c r="C176" s="227"/>
      <c r="D176" s="228" t="s">
        <v>139</v>
      </c>
      <c r="E176" s="229" t="s">
        <v>19</v>
      </c>
      <c r="F176" s="230" t="s">
        <v>292</v>
      </c>
      <c r="G176" s="227"/>
      <c r="H176" s="231">
        <v>58.35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139</v>
      </c>
      <c r="AU176" s="237" t="s">
        <v>81</v>
      </c>
      <c r="AV176" s="13" t="s">
        <v>81</v>
      </c>
      <c r="AW176" s="13" t="s">
        <v>33</v>
      </c>
      <c r="AX176" s="13" t="s">
        <v>77</v>
      </c>
      <c r="AY176" s="237" t="s">
        <v>130</v>
      </c>
    </row>
    <row r="177" spans="1:63" s="12" customFormat="1" ht="22.8" customHeight="1">
      <c r="A177" s="12"/>
      <c r="B177" s="197"/>
      <c r="C177" s="198"/>
      <c r="D177" s="199" t="s">
        <v>71</v>
      </c>
      <c r="E177" s="211" t="s">
        <v>179</v>
      </c>
      <c r="F177" s="211" t="s">
        <v>293</v>
      </c>
      <c r="G177" s="198"/>
      <c r="H177" s="198"/>
      <c r="I177" s="201"/>
      <c r="J177" s="212">
        <f>BK177</f>
        <v>0</v>
      </c>
      <c r="K177" s="198"/>
      <c r="L177" s="203"/>
      <c r="M177" s="204"/>
      <c r="N177" s="205"/>
      <c r="O177" s="205"/>
      <c r="P177" s="206">
        <f>SUM(P178:P215)</f>
        <v>0</v>
      </c>
      <c r="Q177" s="205"/>
      <c r="R177" s="206">
        <f>SUM(R178:R215)</f>
        <v>1.477166</v>
      </c>
      <c r="S177" s="205"/>
      <c r="T177" s="207">
        <f>SUM(T178:T215)</f>
        <v>10.893333000000002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77</v>
      </c>
      <c r="AT177" s="209" t="s">
        <v>71</v>
      </c>
      <c r="AU177" s="209" t="s">
        <v>77</v>
      </c>
      <c r="AY177" s="208" t="s">
        <v>130</v>
      </c>
      <c r="BK177" s="210">
        <f>SUM(BK178:BK215)</f>
        <v>0</v>
      </c>
    </row>
    <row r="178" spans="1:65" s="2" customFormat="1" ht="24" customHeight="1">
      <c r="A178" s="39"/>
      <c r="B178" s="40"/>
      <c r="C178" s="213" t="s">
        <v>294</v>
      </c>
      <c r="D178" s="213" t="s">
        <v>133</v>
      </c>
      <c r="E178" s="214" t="s">
        <v>295</v>
      </c>
      <c r="F178" s="215" t="s">
        <v>296</v>
      </c>
      <c r="G178" s="216" t="s">
        <v>153</v>
      </c>
      <c r="H178" s="217">
        <v>328.8</v>
      </c>
      <c r="I178" s="218"/>
      <c r="J178" s="219">
        <f>ROUND(I178*H178,2)</f>
        <v>0</v>
      </c>
      <c r="K178" s="215" t="s">
        <v>158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137</v>
      </c>
      <c r="AT178" s="224" t="s">
        <v>133</v>
      </c>
      <c r="AU178" s="224" t="s">
        <v>81</v>
      </c>
      <c r="AY178" s="18" t="s">
        <v>130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77</v>
      </c>
      <c r="BK178" s="225">
        <f>ROUND(I178*H178,2)</f>
        <v>0</v>
      </c>
      <c r="BL178" s="18" t="s">
        <v>137</v>
      </c>
      <c r="BM178" s="224" t="s">
        <v>297</v>
      </c>
    </row>
    <row r="179" spans="1:51" s="13" customFormat="1" ht="12">
      <c r="A179" s="13"/>
      <c r="B179" s="226"/>
      <c r="C179" s="227"/>
      <c r="D179" s="228" t="s">
        <v>139</v>
      </c>
      <c r="E179" s="229" t="s">
        <v>91</v>
      </c>
      <c r="F179" s="230" t="s">
        <v>298</v>
      </c>
      <c r="G179" s="227"/>
      <c r="H179" s="231">
        <v>328.8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139</v>
      </c>
      <c r="AU179" s="237" t="s">
        <v>81</v>
      </c>
      <c r="AV179" s="13" t="s">
        <v>81</v>
      </c>
      <c r="AW179" s="13" t="s">
        <v>33</v>
      </c>
      <c r="AX179" s="13" t="s">
        <v>77</v>
      </c>
      <c r="AY179" s="237" t="s">
        <v>130</v>
      </c>
    </row>
    <row r="180" spans="1:65" s="2" customFormat="1" ht="24" customHeight="1">
      <c r="A180" s="39"/>
      <c r="B180" s="40"/>
      <c r="C180" s="213" t="s">
        <v>299</v>
      </c>
      <c r="D180" s="213" t="s">
        <v>133</v>
      </c>
      <c r="E180" s="214" t="s">
        <v>300</v>
      </c>
      <c r="F180" s="215" t="s">
        <v>301</v>
      </c>
      <c r="G180" s="216" t="s">
        <v>153</v>
      </c>
      <c r="H180" s="217">
        <v>59184</v>
      </c>
      <c r="I180" s="218"/>
      <c r="J180" s="219">
        <f>ROUND(I180*H180,2)</f>
        <v>0</v>
      </c>
      <c r="K180" s="215" t="s">
        <v>158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137</v>
      </c>
      <c r="AT180" s="224" t="s">
        <v>133</v>
      </c>
      <c r="AU180" s="224" t="s">
        <v>81</v>
      </c>
      <c r="AY180" s="18" t="s">
        <v>130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77</v>
      </c>
      <c r="BK180" s="225">
        <f>ROUND(I180*H180,2)</f>
        <v>0</v>
      </c>
      <c r="BL180" s="18" t="s">
        <v>137</v>
      </c>
      <c r="BM180" s="224" t="s">
        <v>302</v>
      </c>
    </row>
    <row r="181" spans="1:51" s="13" customFormat="1" ht="12">
      <c r="A181" s="13"/>
      <c r="B181" s="226"/>
      <c r="C181" s="227"/>
      <c r="D181" s="228" t="s">
        <v>139</v>
      </c>
      <c r="E181" s="229" t="s">
        <v>19</v>
      </c>
      <c r="F181" s="230" t="s">
        <v>303</v>
      </c>
      <c r="G181" s="227"/>
      <c r="H181" s="231">
        <v>59184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139</v>
      </c>
      <c r="AU181" s="237" t="s">
        <v>81</v>
      </c>
      <c r="AV181" s="13" t="s">
        <v>81</v>
      </c>
      <c r="AW181" s="13" t="s">
        <v>33</v>
      </c>
      <c r="AX181" s="13" t="s">
        <v>77</v>
      </c>
      <c r="AY181" s="237" t="s">
        <v>130</v>
      </c>
    </row>
    <row r="182" spans="1:65" s="2" customFormat="1" ht="24" customHeight="1">
      <c r="A182" s="39"/>
      <c r="B182" s="40"/>
      <c r="C182" s="213" t="s">
        <v>214</v>
      </c>
      <c r="D182" s="213" t="s">
        <v>133</v>
      </c>
      <c r="E182" s="214" t="s">
        <v>304</v>
      </c>
      <c r="F182" s="215" t="s">
        <v>305</v>
      </c>
      <c r="G182" s="216" t="s">
        <v>153</v>
      </c>
      <c r="H182" s="217">
        <v>328.8</v>
      </c>
      <c r="I182" s="218"/>
      <c r="J182" s="219">
        <f>ROUND(I182*H182,2)</f>
        <v>0</v>
      </c>
      <c r="K182" s="215" t="s">
        <v>158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137</v>
      </c>
      <c r="AT182" s="224" t="s">
        <v>133</v>
      </c>
      <c r="AU182" s="224" t="s">
        <v>81</v>
      </c>
      <c r="AY182" s="18" t="s">
        <v>130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77</v>
      </c>
      <c r="BK182" s="225">
        <f>ROUND(I182*H182,2)</f>
        <v>0</v>
      </c>
      <c r="BL182" s="18" t="s">
        <v>137</v>
      </c>
      <c r="BM182" s="224" t="s">
        <v>306</v>
      </c>
    </row>
    <row r="183" spans="1:65" s="2" customFormat="1" ht="16.5" customHeight="1">
      <c r="A183" s="39"/>
      <c r="B183" s="40"/>
      <c r="C183" s="213" t="s">
        <v>307</v>
      </c>
      <c r="D183" s="213" t="s">
        <v>133</v>
      </c>
      <c r="E183" s="214" t="s">
        <v>308</v>
      </c>
      <c r="F183" s="215" t="s">
        <v>309</v>
      </c>
      <c r="G183" s="216" t="s">
        <v>153</v>
      </c>
      <c r="H183" s="217">
        <v>328.8</v>
      </c>
      <c r="I183" s="218"/>
      <c r="J183" s="219">
        <f>ROUND(I183*H183,2)</f>
        <v>0</v>
      </c>
      <c r="K183" s="215" t="s">
        <v>158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137</v>
      </c>
      <c r="AT183" s="224" t="s">
        <v>133</v>
      </c>
      <c r="AU183" s="224" t="s">
        <v>81</v>
      </c>
      <c r="AY183" s="18" t="s">
        <v>130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77</v>
      </c>
      <c r="BK183" s="225">
        <f>ROUND(I183*H183,2)</f>
        <v>0</v>
      </c>
      <c r="BL183" s="18" t="s">
        <v>137</v>
      </c>
      <c r="BM183" s="224" t="s">
        <v>310</v>
      </c>
    </row>
    <row r="184" spans="1:65" s="2" customFormat="1" ht="16.5" customHeight="1">
      <c r="A184" s="39"/>
      <c r="B184" s="40"/>
      <c r="C184" s="213" t="s">
        <v>311</v>
      </c>
      <c r="D184" s="213" t="s">
        <v>133</v>
      </c>
      <c r="E184" s="214" t="s">
        <v>312</v>
      </c>
      <c r="F184" s="215" t="s">
        <v>313</v>
      </c>
      <c r="G184" s="216" t="s">
        <v>153</v>
      </c>
      <c r="H184" s="217">
        <v>59184</v>
      </c>
      <c r="I184" s="218"/>
      <c r="J184" s="219">
        <f>ROUND(I184*H184,2)</f>
        <v>0</v>
      </c>
      <c r="K184" s="215" t="s">
        <v>158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137</v>
      </c>
      <c r="AT184" s="224" t="s">
        <v>133</v>
      </c>
      <c r="AU184" s="224" t="s">
        <v>81</v>
      </c>
      <c r="AY184" s="18" t="s">
        <v>130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77</v>
      </c>
      <c r="BK184" s="225">
        <f>ROUND(I184*H184,2)</f>
        <v>0</v>
      </c>
      <c r="BL184" s="18" t="s">
        <v>137</v>
      </c>
      <c r="BM184" s="224" t="s">
        <v>314</v>
      </c>
    </row>
    <row r="185" spans="1:51" s="13" customFormat="1" ht="12">
      <c r="A185" s="13"/>
      <c r="B185" s="226"/>
      <c r="C185" s="227"/>
      <c r="D185" s="228" t="s">
        <v>139</v>
      </c>
      <c r="E185" s="229" t="s">
        <v>19</v>
      </c>
      <c r="F185" s="230" t="s">
        <v>303</v>
      </c>
      <c r="G185" s="227"/>
      <c r="H185" s="231">
        <v>59184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139</v>
      </c>
      <c r="AU185" s="237" t="s">
        <v>81</v>
      </c>
      <c r="AV185" s="13" t="s">
        <v>81</v>
      </c>
      <c r="AW185" s="13" t="s">
        <v>33</v>
      </c>
      <c r="AX185" s="13" t="s">
        <v>77</v>
      </c>
      <c r="AY185" s="237" t="s">
        <v>130</v>
      </c>
    </row>
    <row r="186" spans="1:65" s="2" customFormat="1" ht="16.5" customHeight="1">
      <c r="A186" s="39"/>
      <c r="B186" s="40"/>
      <c r="C186" s="213" t="s">
        <v>315</v>
      </c>
      <c r="D186" s="213" t="s">
        <v>133</v>
      </c>
      <c r="E186" s="214" t="s">
        <v>316</v>
      </c>
      <c r="F186" s="215" t="s">
        <v>317</v>
      </c>
      <c r="G186" s="216" t="s">
        <v>153</v>
      </c>
      <c r="H186" s="217">
        <v>328.8</v>
      </c>
      <c r="I186" s="218"/>
      <c r="J186" s="219">
        <f>ROUND(I186*H186,2)</f>
        <v>0</v>
      </c>
      <c r="K186" s="215" t="s">
        <v>158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137</v>
      </c>
      <c r="AT186" s="224" t="s">
        <v>133</v>
      </c>
      <c r="AU186" s="224" t="s">
        <v>81</v>
      </c>
      <c r="AY186" s="18" t="s">
        <v>130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77</v>
      </c>
      <c r="BK186" s="225">
        <f>ROUND(I186*H186,2)</f>
        <v>0</v>
      </c>
      <c r="BL186" s="18" t="s">
        <v>137</v>
      </c>
      <c r="BM186" s="224" t="s">
        <v>318</v>
      </c>
    </row>
    <row r="187" spans="1:65" s="2" customFormat="1" ht="24" customHeight="1">
      <c r="A187" s="39"/>
      <c r="B187" s="40"/>
      <c r="C187" s="213" t="s">
        <v>319</v>
      </c>
      <c r="D187" s="213" t="s">
        <v>133</v>
      </c>
      <c r="E187" s="214" t="s">
        <v>320</v>
      </c>
      <c r="F187" s="215" t="s">
        <v>321</v>
      </c>
      <c r="G187" s="216" t="s">
        <v>153</v>
      </c>
      <c r="H187" s="217">
        <v>6.86</v>
      </c>
      <c r="I187" s="218"/>
      <c r="J187" s="219">
        <f>ROUND(I187*H187,2)</f>
        <v>0</v>
      </c>
      <c r="K187" s="215" t="s">
        <v>158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0.067</v>
      </c>
      <c r="T187" s="223">
        <f>S187*H187</f>
        <v>0.45962000000000003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137</v>
      </c>
      <c r="AT187" s="224" t="s">
        <v>133</v>
      </c>
      <c r="AU187" s="224" t="s">
        <v>81</v>
      </c>
      <c r="AY187" s="18" t="s">
        <v>130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77</v>
      </c>
      <c r="BK187" s="225">
        <f>ROUND(I187*H187,2)</f>
        <v>0</v>
      </c>
      <c r="BL187" s="18" t="s">
        <v>137</v>
      </c>
      <c r="BM187" s="224" t="s">
        <v>322</v>
      </c>
    </row>
    <row r="188" spans="1:51" s="13" customFormat="1" ht="12">
      <c r="A188" s="13"/>
      <c r="B188" s="226"/>
      <c r="C188" s="227"/>
      <c r="D188" s="228" t="s">
        <v>139</v>
      </c>
      <c r="E188" s="229" t="s">
        <v>19</v>
      </c>
      <c r="F188" s="230" t="s">
        <v>323</v>
      </c>
      <c r="G188" s="227"/>
      <c r="H188" s="231">
        <v>6.86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139</v>
      </c>
      <c r="AU188" s="237" t="s">
        <v>81</v>
      </c>
      <c r="AV188" s="13" t="s">
        <v>81</v>
      </c>
      <c r="AW188" s="13" t="s">
        <v>33</v>
      </c>
      <c r="AX188" s="13" t="s">
        <v>77</v>
      </c>
      <c r="AY188" s="237" t="s">
        <v>130</v>
      </c>
    </row>
    <row r="189" spans="1:65" s="2" customFormat="1" ht="16.5" customHeight="1">
      <c r="A189" s="39"/>
      <c r="B189" s="40"/>
      <c r="C189" s="213" t="s">
        <v>324</v>
      </c>
      <c r="D189" s="213" t="s">
        <v>133</v>
      </c>
      <c r="E189" s="214" t="s">
        <v>325</v>
      </c>
      <c r="F189" s="215" t="s">
        <v>326</v>
      </c>
      <c r="G189" s="216" t="s">
        <v>145</v>
      </c>
      <c r="H189" s="217">
        <v>1</v>
      </c>
      <c r="I189" s="218"/>
      <c r="J189" s="219">
        <f>ROUND(I189*H189,2)</f>
        <v>0</v>
      </c>
      <c r="K189" s="215" t="s">
        <v>158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0.009</v>
      </c>
      <c r="T189" s="223">
        <f>S189*H189</f>
        <v>0.009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137</v>
      </c>
      <c r="AT189" s="224" t="s">
        <v>133</v>
      </c>
      <c r="AU189" s="224" t="s">
        <v>81</v>
      </c>
      <c r="AY189" s="18" t="s">
        <v>130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77</v>
      </c>
      <c r="BK189" s="225">
        <f>ROUND(I189*H189,2)</f>
        <v>0</v>
      </c>
      <c r="BL189" s="18" t="s">
        <v>137</v>
      </c>
      <c r="BM189" s="224" t="s">
        <v>327</v>
      </c>
    </row>
    <row r="190" spans="1:51" s="13" customFormat="1" ht="12">
      <c r="A190" s="13"/>
      <c r="B190" s="226"/>
      <c r="C190" s="227"/>
      <c r="D190" s="228" t="s">
        <v>139</v>
      </c>
      <c r="E190" s="229" t="s">
        <v>19</v>
      </c>
      <c r="F190" s="230" t="s">
        <v>328</v>
      </c>
      <c r="G190" s="227"/>
      <c r="H190" s="231">
        <v>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139</v>
      </c>
      <c r="AU190" s="237" t="s">
        <v>81</v>
      </c>
      <c r="AV190" s="13" t="s">
        <v>81</v>
      </c>
      <c r="AW190" s="13" t="s">
        <v>33</v>
      </c>
      <c r="AX190" s="13" t="s">
        <v>77</v>
      </c>
      <c r="AY190" s="237" t="s">
        <v>130</v>
      </c>
    </row>
    <row r="191" spans="1:65" s="2" customFormat="1" ht="24" customHeight="1">
      <c r="A191" s="39"/>
      <c r="B191" s="40"/>
      <c r="C191" s="213" t="s">
        <v>329</v>
      </c>
      <c r="D191" s="213" t="s">
        <v>133</v>
      </c>
      <c r="E191" s="214" t="s">
        <v>330</v>
      </c>
      <c r="F191" s="215" t="s">
        <v>331</v>
      </c>
      <c r="G191" s="216" t="s">
        <v>145</v>
      </c>
      <c r="H191" s="217">
        <v>3.3</v>
      </c>
      <c r="I191" s="218"/>
      <c r="J191" s="219">
        <f>ROUND(I191*H191,2)</f>
        <v>0</v>
      </c>
      <c r="K191" s="215" t="s">
        <v>158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0.018</v>
      </c>
      <c r="T191" s="223">
        <f>S191*H191</f>
        <v>0.059399999999999994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137</v>
      </c>
      <c r="AT191" s="224" t="s">
        <v>133</v>
      </c>
      <c r="AU191" s="224" t="s">
        <v>81</v>
      </c>
      <c r="AY191" s="18" t="s">
        <v>130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77</v>
      </c>
      <c r="BK191" s="225">
        <f>ROUND(I191*H191,2)</f>
        <v>0</v>
      </c>
      <c r="BL191" s="18" t="s">
        <v>137</v>
      </c>
      <c r="BM191" s="224" t="s">
        <v>332</v>
      </c>
    </row>
    <row r="192" spans="1:51" s="13" customFormat="1" ht="12">
      <c r="A192" s="13"/>
      <c r="B192" s="226"/>
      <c r="C192" s="227"/>
      <c r="D192" s="228" t="s">
        <v>139</v>
      </c>
      <c r="E192" s="229" t="s">
        <v>19</v>
      </c>
      <c r="F192" s="230" t="s">
        <v>333</v>
      </c>
      <c r="G192" s="227"/>
      <c r="H192" s="231">
        <v>3.3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139</v>
      </c>
      <c r="AU192" s="237" t="s">
        <v>81</v>
      </c>
      <c r="AV192" s="13" t="s">
        <v>81</v>
      </c>
      <c r="AW192" s="13" t="s">
        <v>33</v>
      </c>
      <c r="AX192" s="13" t="s">
        <v>77</v>
      </c>
      <c r="AY192" s="237" t="s">
        <v>130</v>
      </c>
    </row>
    <row r="193" spans="1:65" s="2" customFormat="1" ht="16.5" customHeight="1">
      <c r="A193" s="39"/>
      <c r="B193" s="40"/>
      <c r="C193" s="213" t="s">
        <v>334</v>
      </c>
      <c r="D193" s="213" t="s">
        <v>133</v>
      </c>
      <c r="E193" s="214" t="s">
        <v>335</v>
      </c>
      <c r="F193" s="215" t="s">
        <v>336</v>
      </c>
      <c r="G193" s="216" t="s">
        <v>145</v>
      </c>
      <c r="H193" s="217">
        <v>174.6</v>
      </c>
      <c r="I193" s="218"/>
      <c r="J193" s="219">
        <f>ROUND(I193*H193,2)</f>
        <v>0</v>
      </c>
      <c r="K193" s="215" t="s">
        <v>158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0.005</v>
      </c>
      <c r="T193" s="223">
        <f>S193*H193</f>
        <v>0.873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137</v>
      </c>
      <c r="AT193" s="224" t="s">
        <v>133</v>
      </c>
      <c r="AU193" s="224" t="s">
        <v>81</v>
      </c>
      <c r="AY193" s="18" t="s">
        <v>130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77</v>
      </c>
      <c r="BK193" s="225">
        <f>ROUND(I193*H193,2)</f>
        <v>0</v>
      </c>
      <c r="BL193" s="18" t="s">
        <v>137</v>
      </c>
      <c r="BM193" s="224" t="s">
        <v>337</v>
      </c>
    </row>
    <row r="194" spans="1:51" s="15" customFormat="1" ht="12">
      <c r="A194" s="15"/>
      <c r="B194" s="249"/>
      <c r="C194" s="250"/>
      <c r="D194" s="228" t="s">
        <v>139</v>
      </c>
      <c r="E194" s="251" t="s">
        <v>19</v>
      </c>
      <c r="F194" s="252" t="s">
        <v>338</v>
      </c>
      <c r="G194" s="250"/>
      <c r="H194" s="251" t="s">
        <v>19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139</v>
      </c>
      <c r="AU194" s="258" t="s">
        <v>81</v>
      </c>
      <c r="AV194" s="15" t="s">
        <v>77</v>
      </c>
      <c r="AW194" s="15" t="s">
        <v>33</v>
      </c>
      <c r="AX194" s="15" t="s">
        <v>72</v>
      </c>
      <c r="AY194" s="258" t="s">
        <v>130</v>
      </c>
    </row>
    <row r="195" spans="1:51" s="13" customFormat="1" ht="12">
      <c r="A195" s="13"/>
      <c r="B195" s="226"/>
      <c r="C195" s="227"/>
      <c r="D195" s="228" t="s">
        <v>139</v>
      </c>
      <c r="E195" s="229" t="s">
        <v>19</v>
      </c>
      <c r="F195" s="230" t="s">
        <v>161</v>
      </c>
      <c r="G195" s="227"/>
      <c r="H195" s="231">
        <v>174.6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139</v>
      </c>
      <c r="AU195" s="237" t="s">
        <v>81</v>
      </c>
      <c r="AV195" s="13" t="s">
        <v>81</v>
      </c>
      <c r="AW195" s="13" t="s">
        <v>33</v>
      </c>
      <c r="AX195" s="13" t="s">
        <v>77</v>
      </c>
      <c r="AY195" s="237" t="s">
        <v>130</v>
      </c>
    </row>
    <row r="196" spans="1:65" s="2" customFormat="1" ht="16.5" customHeight="1">
      <c r="A196" s="39"/>
      <c r="B196" s="40"/>
      <c r="C196" s="213" t="s">
        <v>339</v>
      </c>
      <c r="D196" s="213" t="s">
        <v>133</v>
      </c>
      <c r="E196" s="214" t="s">
        <v>340</v>
      </c>
      <c r="F196" s="215" t="s">
        <v>341</v>
      </c>
      <c r="G196" s="216" t="s">
        <v>145</v>
      </c>
      <c r="H196" s="217">
        <v>73.4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0.015</v>
      </c>
      <c r="T196" s="223">
        <f>S196*H196</f>
        <v>1.101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137</v>
      </c>
      <c r="AT196" s="224" t="s">
        <v>133</v>
      </c>
      <c r="AU196" s="224" t="s">
        <v>81</v>
      </c>
      <c r="AY196" s="18" t="s">
        <v>130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77</v>
      </c>
      <c r="BK196" s="225">
        <f>ROUND(I196*H196,2)</f>
        <v>0</v>
      </c>
      <c r="BL196" s="18" t="s">
        <v>137</v>
      </c>
      <c r="BM196" s="224" t="s">
        <v>342</v>
      </c>
    </row>
    <row r="197" spans="1:51" s="13" customFormat="1" ht="12">
      <c r="A197" s="13"/>
      <c r="B197" s="226"/>
      <c r="C197" s="227"/>
      <c r="D197" s="228" t="s">
        <v>139</v>
      </c>
      <c r="E197" s="229" t="s">
        <v>19</v>
      </c>
      <c r="F197" s="230" t="s">
        <v>343</v>
      </c>
      <c r="G197" s="227"/>
      <c r="H197" s="231">
        <v>57.6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139</v>
      </c>
      <c r="AU197" s="237" t="s">
        <v>81</v>
      </c>
      <c r="AV197" s="13" t="s">
        <v>81</v>
      </c>
      <c r="AW197" s="13" t="s">
        <v>33</v>
      </c>
      <c r="AX197" s="13" t="s">
        <v>72</v>
      </c>
      <c r="AY197" s="237" t="s">
        <v>130</v>
      </c>
    </row>
    <row r="198" spans="1:51" s="13" customFormat="1" ht="12">
      <c r="A198" s="13"/>
      <c r="B198" s="226"/>
      <c r="C198" s="227"/>
      <c r="D198" s="228" t="s">
        <v>139</v>
      </c>
      <c r="E198" s="229" t="s">
        <v>19</v>
      </c>
      <c r="F198" s="230" t="s">
        <v>344</v>
      </c>
      <c r="G198" s="227"/>
      <c r="H198" s="231">
        <v>10.4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139</v>
      </c>
      <c r="AU198" s="237" t="s">
        <v>81</v>
      </c>
      <c r="AV198" s="13" t="s">
        <v>81</v>
      </c>
      <c r="AW198" s="13" t="s">
        <v>33</v>
      </c>
      <c r="AX198" s="13" t="s">
        <v>72</v>
      </c>
      <c r="AY198" s="237" t="s">
        <v>130</v>
      </c>
    </row>
    <row r="199" spans="1:51" s="13" customFormat="1" ht="12">
      <c r="A199" s="13"/>
      <c r="B199" s="226"/>
      <c r="C199" s="227"/>
      <c r="D199" s="228" t="s">
        <v>139</v>
      </c>
      <c r="E199" s="229" t="s">
        <v>19</v>
      </c>
      <c r="F199" s="230" t="s">
        <v>345</v>
      </c>
      <c r="G199" s="227"/>
      <c r="H199" s="231">
        <v>5.4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139</v>
      </c>
      <c r="AU199" s="237" t="s">
        <v>81</v>
      </c>
      <c r="AV199" s="13" t="s">
        <v>81</v>
      </c>
      <c r="AW199" s="13" t="s">
        <v>33</v>
      </c>
      <c r="AX199" s="13" t="s">
        <v>72</v>
      </c>
      <c r="AY199" s="237" t="s">
        <v>130</v>
      </c>
    </row>
    <row r="200" spans="1:51" s="14" customFormat="1" ht="12">
      <c r="A200" s="14"/>
      <c r="B200" s="238"/>
      <c r="C200" s="239"/>
      <c r="D200" s="228" t="s">
        <v>139</v>
      </c>
      <c r="E200" s="240" t="s">
        <v>19</v>
      </c>
      <c r="F200" s="241" t="s">
        <v>142</v>
      </c>
      <c r="G200" s="239"/>
      <c r="H200" s="242">
        <v>73.4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139</v>
      </c>
      <c r="AU200" s="248" t="s">
        <v>81</v>
      </c>
      <c r="AV200" s="14" t="s">
        <v>131</v>
      </c>
      <c r="AW200" s="14" t="s">
        <v>33</v>
      </c>
      <c r="AX200" s="14" t="s">
        <v>77</v>
      </c>
      <c r="AY200" s="248" t="s">
        <v>130</v>
      </c>
    </row>
    <row r="201" spans="1:65" s="2" customFormat="1" ht="24" customHeight="1">
      <c r="A201" s="39"/>
      <c r="B201" s="40"/>
      <c r="C201" s="213" t="s">
        <v>346</v>
      </c>
      <c r="D201" s="213" t="s">
        <v>133</v>
      </c>
      <c r="E201" s="214" t="s">
        <v>347</v>
      </c>
      <c r="F201" s="215" t="s">
        <v>348</v>
      </c>
      <c r="G201" s="216" t="s">
        <v>153</v>
      </c>
      <c r="H201" s="217">
        <v>116.86</v>
      </c>
      <c r="I201" s="218"/>
      <c r="J201" s="219">
        <f>ROUND(I201*H201,2)</f>
        <v>0</v>
      </c>
      <c r="K201" s="215" t="s">
        <v>158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0.059</v>
      </c>
      <c r="T201" s="223">
        <f>S201*H201</f>
        <v>6.89474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137</v>
      </c>
      <c r="AT201" s="224" t="s">
        <v>133</v>
      </c>
      <c r="AU201" s="224" t="s">
        <v>81</v>
      </c>
      <c r="AY201" s="18" t="s">
        <v>130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77</v>
      </c>
      <c r="BK201" s="225">
        <f>ROUND(I201*H201,2)</f>
        <v>0</v>
      </c>
      <c r="BL201" s="18" t="s">
        <v>137</v>
      </c>
      <c r="BM201" s="224" t="s">
        <v>349</v>
      </c>
    </row>
    <row r="202" spans="1:51" s="13" customFormat="1" ht="12">
      <c r="A202" s="13"/>
      <c r="B202" s="226"/>
      <c r="C202" s="227"/>
      <c r="D202" s="228" t="s">
        <v>139</v>
      </c>
      <c r="E202" s="229" t="s">
        <v>19</v>
      </c>
      <c r="F202" s="230" t="s">
        <v>169</v>
      </c>
      <c r="G202" s="227"/>
      <c r="H202" s="231">
        <v>116.86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139</v>
      </c>
      <c r="AU202" s="237" t="s">
        <v>81</v>
      </c>
      <c r="AV202" s="13" t="s">
        <v>81</v>
      </c>
      <c r="AW202" s="13" t="s">
        <v>33</v>
      </c>
      <c r="AX202" s="13" t="s">
        <v>77</v>
      </c>
      <c r="AY202" s="237" t="s">
        <v>130</v>
      </c>
    </row>
    <row r="203" spans="1:65" s="2" customFormat="1" ht="24" customHeight="1">
      <c r="A203" s="39"/>
      <c r="B203" s="40"/>
      <c r="C203" s="213" t="s">
        <v>350</v>
      </c>
      <c r="D203" s="213" t="s">
        <v>133</v>
      </c>
      <c r="E203" s="214" t="s">
        <v>351</v>
      </c>
      <c r="F203" s="215" t="s">
        <v>352</v>
      </c>
      <c r="G203" s="216" t="s">
        <v>153</v>
      </c>
      <c r="H203" s="217">
        <v>0.675</v>
      </c>
      <c r="I203" s="218"/>
      <c r="J203" s="219">
        <f>ROUND(I203*H203,2)</f>
        <v>0</v>
      </c>
      <c r="K203" s="215" t="s">
        <v>158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0.0233</v>
      </c>
      <c r="T203" s="223">
        <f>S203*H203</f>
        <v>0.015727500000000002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137</v>
      </c>
      <c r="AT203" s="224" t="s">
        <v>133</v>
      </c>
      <c r="AU203" s="224" t="s">
        <v>81</v>
      </c>
      <c r="AY203" s="18" t="s">
        <v>130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77</v>
      </c>
      <c r="BK203" s="225">
        <f>ROUND(I203*H203,2)</f>
        <v>0</v>
      </c>
      <c r="BL203" s="18" t="s">
        <v>137</v>
      </c>
      <c r="BM203" s="224" t="s">
        <v>353</v>
      </c>
    </row>
    <row r="204" spans="1:51" s="13" customFormat="1" ht="12">
      <c r="A204" s="13"/>
      <c r="B204" s="226"/>
      <c r="C204" s="227"/>
      <c r="D204" s="228" t="s">
        <v>139</v>
      </c>
      <c r="E204" s="229" t="s">
        <v>19</v>
      </c>
      <c r="F204" s="230" t="s">
        <v>354</v>
      </c>
      <c r="G204" s="227"/>
      <c r="H204" s="231">
        <v>0.675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139</v>
      </c>
      <c r="AU204" s="237" t="s">
        <v>81</v>
      </c>
      <c r="AV204" s="13" t="s">
        <v>81</v>
      </c>
      <c r="AW204" s="13" t="s">
        <v>33</v>
      </c>
      <c r="AX204" s="13" t="s">
        <v>77</v>
      </c>
      <c r="AY204" s="237" t="s">
        <v>130</v>
      </c>
    </row>
    <row r="205" spans="1:65" s="2" customFormat="1" ht="24" customHeight="1">
      <c r="A205" s="39"/>
      <c r="B205" s="40"/>
      <c r="C205" s="213" t="s">
        <v>355</v>
      </c>
      <c r="D205" s="213" t="s">
        <v>133</v>
      </c>
      <c r="E205" s="214" t="s">
        <v>356</v>
      </c>
      <c r="F205" s="215" t="s">
        <v>357</v>
      </c>
      <c r="G205" s="216" t="s">
        <v>153</v>
      </c>
      <c r="H205" s="217">
        <v>18.155</v>
      </c>
      <c r="I205" s="218"/>
      <c r="J205" s="219">
        <f>ROUND(I205*H205,2)</f>
        <v>0</v>
      </c>
      <c r="K205" s="215" t="s">
        <v>158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0.0375</v>
      </c>
      <c r="T205" s="223">
        <f>S205*H205</f>
        <v>0.6808125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137</v>
      </c>
      <c r="AT205" s="224" t="s">
        <v>133</v>
      </c>
      <c r="AU205" s="224" t="s">
        <v>81</v>
      </c>
      <c r="AY205" s="18" t="s">
        <v>130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77</v>
      </c>
      <c r="BK205" s="225">
        <f>ROUND(I205*H205,2)</f>
        <v>0</v>
      </c>
      <c r="BL205" s="18" t="s">
        <v>137</v>
      </c>
      <c r="BM205" s="224" t="s">
        <v>358</v>
      </c>
    </row>
    <row r="206" spans="1:65" s="2" customFormat="1" ht="24" customHeight="1">
      <c r="A206" s="39"/>
      <c r="B206" s="40"/>
      <c r="C206" s="213" t="s">
        <v>359</v>
      </c>
      <c r="D206" s="213" t="s">
        <v>133</v>
      </c>
      <c r="E206" s="214" t="s">
        <v>360</v>
      </c>
      <c r="F206" s="215" t="s">
        <v>361</v>
      </c>
      <c r="G206" s="216" t="s">
        <v>153</v>
      </c>
      <c r="H206" s="217">
        <v>20.254</v>
      </c>
      <c r="I206" s="218"/>
      <c r="J206" s="219">
        <f>ROUND(I206*H206,2)</f>
        <v>0</v>
      </c>
      <c r="K206" s="215" t="s">
        <v>158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0.0395</v>
      </c>
      <c r="T206" s="223">
        <f>S206*H206</f>
        <v>0.8000330000000001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137</v>
      </c>
      <c r="AT206" s="224" t="s">
        <v>133</v>
      </c>
      <c r="AU206" s="224" t="s">
        <v>81</v>
      </c>
      <c r="AY206" s="18" t="s">
        <v>130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77</v>
      </c>
      <c r="BK206" s="225">
        <f>ROUND(I206*H206,2)</f>
        <v>0</v>
      </c>
      <c r="BL206" s="18" t="s">
        <v>137</v>
      </c>
      <c r="BM206" s="224" t="s">
        <v>362</v>
      </c>
    </row>
    <row r="207" spans="1:51" s="13" customFormat="1" ht="12">
      <c r="A207" s="13"/>
      <c r="B207" s="226"/>
      <c r="C207" s="227"/>
      <c r="D207" s="228" t="s">
        <v>139</v>
      </c>
      <c r="E207" s="229" t="s">
        <v>19</v>
      </c>
      <c r="F207" s="230" t="s">
        <v>363</v>
      </c>
      <c r="G207" s="227"/>
      <c r="H207" s="231">
        <v>20.254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139</v>
      </c>
      <c r="AU207" s="237" t="s">
        <v>81</v>
      </c>
      <c r="AV207" s="13" t="s">
        <v>81</v>
      </c>
      <c r="AW207" s="13" t="s">
        <v>33</v>
      </c>
      <c r="AX207" s="13" t="s">
        <v>77</v>
      </c>
      <c r="AY207" s="237" t="s">
        <v>130</v>
      </c>
    </row>
    <row r="208" spans="1:65" s="2" customFormat="1" ht="16.5" customHeight="1">
      <c r="A208" s="39"/>
      <c r="B208" s="40"/>
      <c r="C208" s="213" t="s">
        <v>364</v>
      </c>
      <c r="D208" s="213" t="s">
        <v>133</v>
      </c>
      <c r="E208" s="214" t="s">
        <v>365</v>
      </c>
      <c r="F208" s="215" t="s">
        <v>366</v>
      </c>
      <c r="G208" s="216" t="s">
        <v>153</v>
      </c>
      <c r="H208" s="217">
        <v>0.675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0.023</v>
      </c>
      <c r="R208" s="222">
        <f>Q208*H208</f>
        <v>0.015525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137</v>
      </c>
      <c r="AT208" s="224" t="s">
        <v>133</v>
      </c>
      <c r="AU208" s="224" t="s">
        <v>81</v>
      </c>
      <c r="AY208" s="18" t="s">
        <v>130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77</v>
      </c>
      <c r="BK208" s="225">
        <f>ROUND(I208*H208,2)</f>
        <v>0</v>
      </c>
      <c r="BL208" s="18" t="s">
        <v>137</v>
      </c>
      <c r="BM208" s="224" t="s">
        <v>367</v>
      </c>
    </row>
    <row r="209" spans="1:51" s="13" customFormat="1" ht="12">
      <c r="A209" s="13"/>
      <c r="B209" s="226"/>
      <c r="C209" s="227"/>
      <c r="D209" s="228" t="s">
        <v>139</v>
      </c>
      <c r="E209" s="229" t="s">
        <v>19</v>
      </c>
      <c r="F209" s="230" t="s">
        <v>354</v>
      </c>
      <c r="G209" s="227"/>
      <c r="H209" s="231">
        <v>0.675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139</v>
      </c>
      <c r="AU209" s="237" t="s">
        <v>81</v>
      </c>
      <c r="AV209" s="13" t="s">
        <v>81</v>
      </c>
      <c r="AW209" s="13" t="s">
        <v>33</v>
      </c>
      <c r="AX209" s="13" t="s">
        <v>77</v>
      </c>
      <c r="AY209" s="237" t="s">
        <v>130</v>
      </c>
    </row>
    <row r="210" spans="1:65" s="2" customFormat="1" ht="16.5" customHeight="1">
      <c r="A210" s="39"/>
      <c r="B210" s="40"/>
      <c r="C210" s="213" t="s">
        <v>368</v>
      </c>
      <c r="D210" s="213" t="s">
        <v>133</v>
      </c>
      <c r="E210" s="214" t="s">
        <v>369</v>
      </c>
      <c r="F210" s="215" t="s">
        <v>370</v>
      </c>
      <c r="G210" s="216" t="s">
        <v>153</v>
      </c>
      <c r="H210" s="217">
        <v>18.155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0.037</v>
      </c>
      <c r="R210" s="222">
        <f>Q210*H210</f>
        <v>0.671735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137</v>
      </c>
      <c r="AT210" s="224" t="s">
        <v>133</v>
      </c>
      <c r="AU210" s="224" t="s">
        <v>81</v>
      </c>
      <c r="AY210" s="18" t="s">
        <v>130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77</v>
      </c>
      <c r="BK210" s="225">
        <f>ROUND(I210*H210,2)</f>
        <v>0</v>
      </c>
      <c r="BL210" s="18" t="s">
        <v>137</v>
      </c>
      <c r="BM210" s="224" t="s">
        <v>371</v>
      </c>
    </row>
    <row r="211" spans="1:51" s="13" customFormat="1" ht="12">
      <c r="A211" s="13"/>
      <c r="B211" s="226"/>
      <c r="C211" s="227"/>
      <c r="D211" s="228" t="s">
        <v>139</v>
      </c>
      <c r="E211" s="229" t="s">
        <v>19</v>
      </c>
      <c r="F211" s="230" t="s">
        <v>372</v>
      </c>
      <c r="G211" s="227"/>
      <c r="H211" s="231">
        <v>11.686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139</v>
      </c>
      <c r="AU211" s="237" t="s">
        <v>81</v>
      </c>
      <c r="AV211" s="13" t="s">
        <v>81</v>
      </c>
      <c r="AW211" s="13" t="s">
        <v>33</v>
      </c>
      <c r="AX211" s="13" t="s">
        <v>72</v>
      </c>
      <c r="AY211" s="237" t="s">
        <v>130</v>
      </c>
    </row>
    <row r="212" spans="1:51" s="13" customFormat="1" ht="12">
      <c r="A212" s="13"/>
      <c r="B212" s="226"/>
      <c r="C212" s="227"/>
      <c r="D212" s="228" t="s">
        <v>139</v>
      </c>
      <c r="E212" s="229" t="s">
        <v>19</v>
      </c>
      <c r="F212" s="230" t="s">
        <v>373</v>
      </c>
      <c r="G212" s="227"/>
      <c r="H212" s="231">
        <v>6.469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139</v>
      </c>
      <c r="AU212" s="237" t="s">
        <v>81</v>
      </c>
      <c r="AV212" s="13" t="s">
        <v>81</v>
      </c>
      <c r="AW212" s="13" t="s">
        <v>33</v>
      </c>
      <c r="AX212" s="13" t="s">
        <v>72</v>
      </c>
      <c r="AY212" s="237" t="s">
        <v>130</v>
      </c>
    </row>
    <row r="213" spans="1:51" s="14" customFormat="1" ht="12">
      <c r="A213" s="14"/>
      <c r="B213" s="238"/>
      <c r="C213" s="239"/>
      <c r="D213" s="228" t="s">
        <v>139</v>
      </c>
      <c r="E213" s="240" t="s">
        <v>19</v>
      </c>
      <c r="F213" s="241" t="s">
        <v>142</v>
      </c>
      <c r="G213" s="239"/>
      <c r="H213" s="242">
        <v>18.155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139</v>
      </c>
      <c r="AU213" s="248" t="s">
        <v>81</v>
      </c>
      <c r="AV213" s="14" t="s">
        <v>131</v>
      </c>
      <c r="AW213" s="14" t="s">
        <v>33</v>
      </c>
      <c r="AX213" s="14" t="s">
        <v>77</v>
      </c>
      <c r="AY213" s="248" t="s">
        <v>130</v>
      </c>
    </row>
    <row r="214" spans="1:65" s="2" customFormat="1" ht="16.5" customHeight="1">
      <c r="A214" s="39"/>
      <c r="B214" s="40"/>
      <c r="C214" s="213" t="s">
        <v>374</v>
      </c>
      <c r="D214" s="213" t="s">
        <v>133</v>
      </c>
      <c r="E214" s="214" t="s">
        <v>375</v>
      </c>
      <c r="F214" s="215" t="s">
        <v>376</v>
      </c>
      <c r="G214" s="216" t="s">
        <v>153</v>
      </c>
      <c r="H214" s="217">
        <v>20.254</v>
      </c>
      <c r="I214" s="218"/>
      <c r="J214" s="219">
        <f>ROUND(I214*H214,2)</f>
        <v>0</v>
      </c>
      <c r="K214" s="215" t="s">
        <v>19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0.039</v>
      </c>
      <c r="R214" s="222">
        <f>Q214*H214</f>
        <v>0.789906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137</v>
      </c>
      <c r="AT214" s="224" t="s">
        <v>133</v>
      </c>
      <c r="AU214" s="224" t="s">
        <v>81</v>
      </c>
      <c r="AY214" s="18" t="s">
        <v>130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77</v>
      </c>
      <c r="BK214" s="225">
        <f>ROUND(I214*H214,2)</f>
        <v>0</v>
      </c>
      <c r="BL214" s="18" t="s">
        <v>137</v>
      </c>
      <c r="BM214" s="224" t="s">
        <v>377</v>
      </c>
    </row>
    <row r="215" spans="1:51" s="13" customFormat="1" ht="12">
      <c r="A215" s="13"/>
      <c r="B215" s="226"/>
      <c r="C215" s="227"/>
      <c r="D215" s="228" t="s">
        <v>139</v>
      </c>
      <c r="E215" s="229" t="s">
        <v>19</v>
      </c>
      <c r="F215" s="230" t="s">
        <v>363</v>
      </c>
      <c r="G215" s="227"/>
      <c r="H215" s="231">
        <v>20.254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139</v>
      </c>
      <c r="AU215" s="237" t="s">
        <v>81</v>
      </c>
      <c r="AV215" s="13" t="s">
        <v>81</v>
      </c>
      <c r="AW215" s="13" t="s">
        <v>33</v>
      </c>
      <c r="AX215" s="13" t="s">
        <v>77</v>
      </c>
      <c r="AY215" s="237" t="s">
        <v>130</v>
      </c>
    </row>
    <row r="216" spans="1:63" s="12" customFormat="1" ht="22.8" customHeight="1">
      <c r="A216" s="12"/>
      <c r="B216" s="197"/>
      <c r="C216" s="198"/>
      <c r="D216" s="199" t="s">
        <v>71</v>
      </c>
      <c r="E216" s="211" t="s">
        <v>378</v>
      </c>
      <c r="F216" s="211" t="s">
        <v>379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SUM(P217:P223)</f>
        <v>0</v>
      </c>
      <c r="Q216" s="205"/>
      <c r="R216" s="206">
        <f>SUM(R217:R223)</f>
        <v>0</v>
      </c>
      <c r="S216" s="205"/>
      <c r="T216" s="207">
        <f>SUM(T217:T223)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77</v>
      </c>
      <c r="AT216" s="209" t="s">
        <v>71</v>
      </c>
      <c r="AU216" s="209" t="s">
        <v>77</v>
      </c>
      <c r="AY216" s="208" t="s">
        <v>130</v>
      </c>
      <c r="BK216" s="210">
        <f>SUM(BK217:BK223)</f>
        <v>0</v>
      </c>
    </row>
    <row r="217" spans="1:65" s="2" customFormat="1" ht="24" customHeight="1">
      <c r="A217" s="39"/>
      <c r="B217" s="40"/>
      <c r="C217" s="213" t="s">
        <v>380</v>
      </c>
      <c r="D217" s="213" t="s">
        <v>133</v>
      </c>
      <c r="E217" s="214" t="s">
        <v>381</v>
      </c>
      <c r="F217" s="215" t="s">
        <v>382</v>
      </c>
      <c r="G217" s="216" t="s">
        <v>383</v>
      </c>
      <c r="H217" s="217">
        <v>30.453</v>
      </c>
      <c r="I217" s="218"/>
      <c r="J217" s="219">
        <f>ROUND(I217*H217,2)</f>
        <v>0</v>
      </c>
      <c r="K217" s="215" t="s">
        <v>158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137</v>
      </c>
      <c r="AT217" s="224" t="s">
        <v>133</v>
      </c>
      <c r="AU217" s="224" t="s">
        <v>81</v>
      </c>
      <c r="AY217" s="18" t="s">
        <v>130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77</v>
      </c>
      <c r="BK217" s="225">
        <f>ROUND(I217*H217,2)</f>
        <v>0</v>
      </c>
      <c r="BL217" s="18" t="s">
        <v>137</v>
      </c>
      <c r="BM217" s="224" t="s">
        <v>384</v>
      </c>
    </row>
    <row r="218" spans="1:65" s="2" customFormat="1" ht="16.5" customHeight="1">
      <c r="A218" s="39"/>
      <c r="B218" s="40"/>
      <c r="C218" s="213" t="s">
        <v>385</v>
      </c>
      <c r="D218" s="213" t="s">
        <v>133</v>
      </c>
      <c r="E218" s="214" t="s">
        <v>386</v>
      </c>
      <c r="F218" s="215" t="s">
        <v>387</v>
      </c>
      <c r="G218" s="216" t="s">
        <v>383</v>
      </c>
      <c r="H218" s="217">
        <v>6.449</v>
      </c>
      <c r="I218" s="218"/>
      <c r="J218" s="219">
        <f>ROUND(I218*H218,2)</f>
        <v>0</v>
      </c>
      <c r="K218" s="215" t="s">
        <v>158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137</v>
      </c>
      <c r="AT218" s="224" t="s">
        <v>133</v>
      </c>
      <c r="AU218" s="224" t="s">
        <v>81</v>
      </c>
      <c r="AY218" s="18" t="s">
        <v>130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77</v>
      </c>
      <c r="BK218" s="225">
        <f>ROUND(I218*H218,2)</f>
        <v>0</v>
      </c>
      <c r="BL218" s="18" t="s">
        <v>137</v>
      </c>
      <c r="BM218" s="224" t="s">
        <v>388</v>
      </c>
    </row>
    <row r="219" spans="1:51" s="13" customFormat="1" ht="12">
      <c r="A219" s="13"/>
      <c r="B219" s="226"/>
      <c r="C219" s="227"/>
      <c r="D219" s="228" t="s">
        <v>139</v>
      </c>
      <c r="E219" s="229" t="s">
        <v>19</v>
      </c>
      <c r="F219" s="230" t="s">
        <v>389</v>
      </c>
      <c r="G219" s="227"/>
      <c r="H219" s="231">
        <v>6.449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139</v>
      </c>
      <c r="AU219" s="237" t="s">
        <v>81</v>
      </c>
      <c r="AV219" s="13" t="s">
        <v>81</v>
      </c>
      <c r="AW219" s="13" t="s">
        <v>33</v>
      </c>
      <c r="AX219" s="13" t="s">
        <v>77</v>
      </c>
      <c r="AY219" s="237" t="s">
        <v>130</v>
      </c>
    </row>
    <row r="220" spans="1:65" s="2" customFormat="1" ht="24" customHeight="1">
      <c r="A220" s="39"/>
      <c r="B220" s="40"/>
      <c r="C220" s="213" t="s">
        <v>390</v>
      </c>
      <c r="D220" s="213" t="s">
        <v>133</v>
      </c>
      <c r="E220" s="214" t="s">
        <v>391</v>
      </c>
      <c r="F220" s="215" t="s">
        <v>392</v>
      </c>
      <c r="G220" s="216" t="s">
        <v>383</v>
      </c>
      <c r="H220" s="217">
        <v>6.449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137</v>
      </c>
      <c r="AT220" s="224" t="s">
        <v>133</v>
      </c>
      <c r="AU220" s="224" t="s">
        <v>81</v>
      </c>
      <c r="AY220" s="18" t="s">
        <v>130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77</v>
      </c>
      <c r="BK220" s="225">
        <f>ROUND(I220*H220,2)</f>
        <v>0</v>
      </c>
      <c r="BL220" s="18" t="s">
        <v>137</v>
      </c>
      <c r="BM220" s="224" t="s">
        <v>393</v>
      </c>
    </row>
    <row r="221" spans="1:65" s="2" customFormat="1" ht="16.5" customHeight="1">
      <c r="A221" s="39"/>
      <c r="B221" s="40"/>
      <c r="C221" s="213" t="s">
        <v>394</v>
      </c>
      <c r="D221" s="213" t="s">
        <v>133</v>
      </c>
      <c r="E221" s="214" t="s">
        <v>395</v>
      </c>
      <c r="F221" s="215" t="s">
        <v>396</v>
      </c>
      <c r="G221" s="216" t="s">
        <v>383</v>
      </c>
      <c r="H221" s="217">
        <v>6.8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137</v>
      </c>
      <c r="AT221" s="224" t="s">
        <v>133</v>
      </c>
      <c r="AU221" s="224" t="s">
        <v>81</v>
      </c>
      <c r="AY221" s="18" t="s">
        <v>130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77</v>
      </c>
      <c r="BK221" s="225">
        <f>ROUND(I221*H221,2)</f>
        <v>0</v>
      </c>
      <c r="BL221" s="18" t="s">
        <v>137</v>
      </c>
      <c r="BM221" s="224" t="s">
        <v>397</v>
      </c>
    </row>
    <row r="222" spans="1:65" s="2" customFormat="1" ht="16.5" customHeight="1">
      <c r="A222" s="39"/>
      <c r="B222" s="40"/>
      <c r="C222" s="213" t="s">
        <v>398</v>
      </c>
      <c r="D222" s="213" t="s">
        <v>133</v>
      </c>
      <c r="E222" s="214" t="s">
        <v>399</v>
      </c>
      <c r="F222" s="215" t="s">
        <v>400</v>
      </c>
      <c r="G222" s="216" t="s">
        <v>383</v>
      </c>
      <c r="H222" s="217">
        <v>6.449</v>
      </c>
      <c r="I222" s="218"/>
      <c r="J222" s="219">
        <f>ROUND(I222*H222,2)</f>
        <v>0</v>
      </c>
      <c r="K222" s="215" t="s">
        <v>19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137</v>
      </c>
      <c r="AT222" s="224" t="s">
        <v>133</v>
      </c>
      <c r="AU222" s="224" t="s">
        <v>81</v>
      </c>
      <c r="AY222" s="18" t="s">
        <v>130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77</v>
      </c>
      <c r="BK222" s="225">
        <f>ROUND(I222*H222,2)</f>
        <v>0</v>
      </c>
      <c r="BL222" s="18" t="s">
        <v>137</v>
      </c>
      <c r="BM222" s="224" t="s">
        <v>401</v>
      </c>
    </row>
    <row r="223" spans="1:65" s="2" customFormat="1" ht="16.5" customHeight="1">
      <c r="A223" s="39"/>
      <c r="B223" s="40"/>
      <c r="C223" s="213" t="s">
        <v>402</v>
      </c>
      <c r="D223" s="213" t="s">
        <v>133</v>
      </c>
      <c r="E223" s="214" t="s">
        <v>403</v>
      </c>
      <c r="F223" s="215" t="s">
        <v>404</v>
      </c>
      <c r="G223" s="216" t="s">
        <v>383</v>
      </c>
      <c r="H223" s="217">
        <v>2.832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137</v>
      </c>
      <c r="AT223" s="224" t="s">
        <v>133</v>
      </c>
      <c r="AU223" s="224" t="s">
        <v>81</v>
      </c>
      <c r="AY223" s="18" t="s">
        <v>130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77</v>
      </c>
      <c r="BK223" s="225">
        <f>ROUND(I223*H223,2)</f>
        <v>0</v>
      </c>
      <c r="BL223" s="18" t="s">
        <v>137</v>
      </c>
      <c r="BM223" s="224" t="s">
        <v>405</v>
      </c>
    </row>
    <row r="224" spans="1:63" s="12" customFormat="1" ht="22.8" customHeight="1">
      <c r="A224" s="12"/>
      <c r="B224" s="197"/>
      <c r="C224" s="198"/>
      <c r="D224" s="199" t="s">
        <v>71</v>
      </c>
      <c r="E224" s="211" t="s">
        <v>406</v>
      </c>
      <c r="F224" s="211" t="s">
        <v>407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P225</f>
        <v>0</v>
      </c>
      <c r="Q224" s="205"/>
      <c r="R224" s="206">
        <f>R225</f>
        <v>0</v>
      </c>
      <c r="S224" s="205"/>
      <c r="T224" s="207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77</v>
      </c>
      <c r="AT224" s="209" t="s">
        <v>71</v>
      </c>
      <c r="AU224" s="209" t="s">
        <v>77</v>
      </c>
      <c r="AY224" s="208" t="s">
        <v>130</v>
      </c>
      <c r="BK224" s="210">
        <f>BK225</f>
        <v>0</v>
      </c>
    </row>
    <row r="225" spans="1:65" s="2" customFormat="1" ht="24" customHeight="1">
      <c r="A225" s="39"/>
      <c r="B225" s="40"/>
      <c r="C225" s="213" t="s">
        <v>408</v>
      </c>
      <c r="D225" s="213" t="s">
        <v>133</v>
      </c>
      <c r="E225" s="214" t="s">
        <v>409</v>
      </c>
      <c r="F225" s="215" t="s">
        <v>410</v>
      </c>
      <c r="G225" s="216" t="s">
        <v>383</v>
      </c>
      <c r="H225" s="217">
        <v>28.26</v>
      </c>
      <c r="I225" s="218"/>
      <c r="J225" s="219">
        <f>ROUND(I225*H225,2)</f>
        <v>0</v>
      </c>
      <c r="K225" s="215" t="s">
        <v>158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137</v>
      </c>
      <c r="AT225" s="224" t="s">
        <v>133</v>
      </c>
      <c r="AU225" s="224" t="s">
        <v>81</v>
      </c>
      <c r="AY225" s="18" t="s">
        <v>130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77</v>
      </c>
      <c r="BK225" s="225">
        <f>ROUND(I225*H225,2)</f>
        <v>0</v>
      </c>
      <c r="BL225" s="18" t="s">
        <v>137</v>
      </c>
      <c r="BM225" s="224" t="s">
        <v>411</v>
      </c>
    </row>
    <row r="226" spans="1:63" s="12" customFormat="1" ht="25.9" customHeight="1">
      <c r="A226" s="12"/>
      <c r="B226" s="197"/>
      <c r="C226" s="198"/>
      <c r="D226" s="199" t="s">
        <v>71</v>
      </c>
      <c r="E226" s="200" t="s">
        <v>412</v>
      </c>
      <c r="F226" s="200" t="s">
        <v>413</v>
      </c>
      <c r="G226" s="198"/>
      <c r="H226" s="198"/>
      <c r="I226" s="201"/>
      <c r="J226" s="202">
        <f>BK226</f>
        <v>0</v>
      </c>
      <c r="K226" s="198"/>
      <c r="L226" s="203"/>
      <c r="M226" s="204"/>
      <c r="N226" s="205"/>
      <c r="O226" s="205"/>
      <c r="P226" s="206">
        <f>P227+P258+P290+P294+P297+P317</f>
        <v>0</v>
      </c>
      <c r="Q226" s="205"/>
      <c r="R226" s="206">
        <f>R227+R258+R290+R294+R297+R317</f>
        <v>0.91732687</v>
      </c>
      <c r="S226" s="205"/>
      <c r="T226" s="207">
        <f>T227+T258+T290+T294+T297+T317</f>
        <v>3.0517529999999997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81</v>
      </c>
      <c r="AT226" s="209" t="s">
        <v>71</v>
      </c>
      <c r="AU226" s="209" t="s">
        <v>72</v>
      </c>
      <c r="AY226" s="208" t="s">
        <v>130</v>
      </c>
      <c r="BK226" s="210">
        <f>BK227+BK258+BK290+BK294+BK297+BK317</f>
        <v>0</v>
      </c>
    </row>
    <row r="227" spans="1:63" s="12" customFormat="1" ht="22.8" customHeight="1">
      <c r="A227" s="12"/>
      <c r="B227" s="197"/>
      <c r="C227" s="198"/>
      <c r="D227" s="199" t="s">
        <v>71</v>
      </c>
      <c r="E227" s="211" t="s">
        <v>414</v>
      </c>
      <c r="F227" s="211" t="s">
        <v>415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SUM(P228:P257)</f>
        <v>0</v>
      </c>
      <c r="Q227" s="205"/>
      <c r="R227" s="206">
        <f>SUM(R228:R257)</f>
        <v>0.12035749999999999</v>
      </c>
      <c r="S227" s="205"/>
      <c r="T227" s="207">
        <f>SUM(T228:T257)</f>
        <v>0.219753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81</v>
      </c>
      <c r="AT227" s="209" t="s">
        <v>71</v>
      </c>
      <c r="AU227" s="209" t="s">
        <v>77</v>
      </c>
      <c r="AY227" s="208" t="s">
        <v>130</v>
      </c>
      <c r="BK227" s="210">
        <f>SUM(BK228:BK257)</f>
        <v>0</v>
      </c>
    </row>
    <row r="228" spans="1:65" s="2" customFormat="1" ht="16.5" customHeight="1">
      <c r="A228" s="39"/>
      <c r="B228" s="40"/>
      <c r="C228" s="213" t="s">
        <v>416</v>
      </c>
      <c r="D228" s="213" t="s">
        <v>133</v>
      </c>
      <c r="E228" s="214" t="s">
        <v>417</v>
      </c>
      <c r="F228" s="215" t="s">
        <v>418</v>
      </c>
      <c r="G228" s="216" t="s">
        <v>145</v>
      </c>
      <c r="H228" s="217">
        <v>27.6</v>
      </c>
      <c r="I228" s="218"/>
      <c r="J228" s="219">
        <f>ROUND(I228*H228,2)</f>
        <v>0</v>
      </c>
      <c r="K228" s="215" t="s">
        <v>158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226</v>
      </c>
      <c r="AT228" s="224" t="s">
        <v>133</v>
      </c>
      <c r="AU228" s="224" t="s">
        <v>81</v>
      </c>
      <c r="AY228" s="18" t="s">
        <v>130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77</v>
      </c>
      <c r="BK228" s="225">
        <f>ROUND(I228*H228,2)</f>
        <v>0</v>
      </c>
      <c r="BL228" s="18" t="s">
        <v>226</v>
      </c>
      <c r="BM228" s="224" t="s">
        <v>419</v>
      </c>
    </row>
    <row r="229" spans="1:65" s="2" customFormat="1" ht="24" customHeight="1">
      <c r="A229" s="39"/>
      <c r="B229" s="40"/>
      <c r="C229" s="213" t="s">
        <v>420</v>
      </c>
      <c r="D229" s="213" t="s">
        <v>133</v>
      </c>
      <c r="E229" s="214" t="s">
        <v>421</v>
      </c>
      <c r="F229" s="215" t="s">
        <v>422</v>
      </c>
      <c r="G229" s="216" t="s">
        <v>145</v>
      </c>
      <c r="H229" s="217">
        <v>27.6</v>
      </c>
      <c r="I229" s="218"/>
      <c r="J229" s="219">
        <f>ROUND(I229*H229,2)</f>
        <v>0</v>
      </c>
      <c r="K229" s="215" t="s">
        <v>19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226</v>
      </c>
      <c r="AT229" s="224" t="s">
        <v>133</v>
      </c>
      <c r="AU229" s="224" t="s">
        <v>81</v>
      </c>
      <c r="AY229" s="18" t="s">
        <v>130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77</v>
      </c>
      <c r="BK229" s="225">
        <f>ROUND(I229*H229,2)</f>
        <v>0</v>
      </c>
      <c r="BL229" s="18" t="s">
        <v>226</v>
      </c>
      <c r="BM229" s="224" t="s">
        <v>423</v>
      </c>
    </row>
    <row r="230" spans="1:51" s="13" customFormat="1" ht="12">
      <c r="A230" s="13"/>
      <c r="B230" s="226"/>
      <c r="C230" s="227"/>
      <c r="D230" s="228" t="s">
        <v>139</v>
      </c>
      <c r="E230" s="229" t="s">
        <v>19</v>
      </c>
      <c r="F230" s="230" t="s">
        <v>424</v>
      </c>
      <c r="G230" s="227"/>
      <c r="H230" s="231">
        <v>27.6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139</v>
      </c>
      <c r="AU230" s="237" t="s">
        <v>81</v>
      </c>
      <c r="AV230" s="13" t="s">
        <v>81</v>
      </c>
      <c r="AW230" s="13" t="s">
        <v>33</v>
      </c>
      <c r="AX230" s="13" t="s">
        <v>77</v>
      </c>
      <c r="AY230" s="237" t="s">
        <v>130</v>
      </c>
    </row>
    <row r="231" spans="1:65" s="2" customFormat="1" ht="16.5" customHeight="1">
      <c r="A231" s="39"/>
      <c r="B231" s="40"/>
      <c r="C231" s="213" t="s">
        <v>425</v>
      </c>
      <c r="D231" s="213" t="s">
        <v>133</v>
      </c>
      <c r="E231" s="214" t="s">
        <v>426</v>
      </c>
      <c r="F231" s="215" t="s">
        <v>427</v>
      </c>
      <c r="G231" s="216" t="s">
        <v>145</v>
      </c>
      <c r="H231" s="217">
        <v>64.85</v>
      </c>
      <c r="I231" s="218"/>
      <c r="J231" s="219">
        <f>ROUND(I231*H231,2)</f>
        <v>0</v>
      </c>
      <c r="K231" s="215" t="s">
        <v>19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226</v>
      </c>
      <c r="AT231" s="224" t="s">
        <v>133</v>
      </c>
      <c r="AU231" s="224" t="s">
        <v>81</v>
      </c>
      <c r="AY231" s="18" t="s">
        <v>130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77</v>
      </c>
      <c r="BK231" s="225">
        <f>ROUND(I231*H231,2)</f>
        <v>0</v>
      </c>
      <c r="BL231" s="18" t="s">
        <v>226</v>
      </c>
      <c r="BM231" s="224" t="s">
        <v>428</v>
      </c>
    </row>
    <row r="232" spans="1:51" s="13" customFormat="1" ht="12">
      <c r="A232" s="13"/>
      <c r="B232" s="226"/>
      <c r="C232" s="227"/>
      <c r="D232" s="228" t="s">
        <v>139</v>
      </c>
      <c r="E232" s="229" t="s">
        <v>19</v>
      </c>
      <c r="F232" s="230" t="s">
        <v>429</v>
      </c>
      <c r="G232" s="227"/>
      <c r="H232" s="231">
        <v>14.3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139</v>
      </c>
      <c r="AU232" s="237" t="s">
        <v>81</v>
      </c>
      <c r="AV232" s="13" t="s">
        <v>81</v>
      </c>
      <c r="AW232" s="13" t="s">
        <v>33</v>
      </c>
      <c r="AX232" s="13" t="s">
        <v>72</v>
      </c>
      <c r="AY232" s="237" t="s">
        <v>130</v>
      </c>
    </row>
    <row r="233" spans="1:51" s="13" customFormat="1" ht="12">
      <c r="A233" s="13"/>
      <c r="B233" s="226"/>
      <c r="C233" s="227"/>
      <c r="D233" s="228" t="s">
        <v>139</v>
      </c>
      <c r="E233" s="229" t="s">
        <v>19</v>
      </c>
      <c r="F233" s="230" t="s">
        <v>430</v>
      </c>
      <c r="G233" s="227"/>
      <c r="H233" s="231">
        <v>43.95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139</v>
      </c>
      <c r="AU233" s="237" t="s">
        <v>81</v>
      </c>
      <c r="AV233" s="13" t="s">
        <v>81</v>
      </c>
      <c r="AW233" s="13" t="s">
        <v>33</v>
      </c>
      <c r="AX233" s="13" t="s">
        <v>72</v>
      </c>
      <c r="AY233" s="237" t="s">
        <v>130</v>
      </c>
    </row>
    <row r="234" spans="1:51" s="13" customFormat="1" ht="12">
      <c r="A234" s="13"/>
      <c r="B234" s="226"/>
      <c r="C234" s="227"/>
      <c r="D234" s="228" t="s">
        <v>139</v>
      </c>
      <c r="E234" s="229" t="s">
        <v>19</v>
      </c>
      <c r="F234" s="230" t="s">
        <v>431</v>
      </c>
      <c r="G234" s="227"/>
      <c r="H234" s="231">
        <v>6.6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139</v>
      </c>
      <c r="AU234" s="237" t="s">
        <v>81</v>
      </c>
      <c r="AV234" s="13" t="s">
        <v>81</v>
      </c>
      <c r="AW234" s="13" t="s">
        <v>33</v>
      </c>
      <c r="AX234" s="13" t="s">
        <v>72</v>
      </c>
      <c r="AY234" s="237" t="s">
        <v>130</v>
      </c>
    </row>
    <row r="235" spans="1:51" s="14" customFormat="1" ht="12">
      <c r="A235" s="14"/>
      <c r="B235" s="238"/>
      <c r="C235" s="239"/>
      <c r="D235" s="228" t="s">
        <v>139</v>
      </c>
      <c r="E235" s="240" t="s">
        <v>19</v>
      </c>
      <c r="F235" s="241" t="s">
        <v>142</v>
      </c>
      <c r="G235" s="239"/>
      <c r="H235" s="242">
        <v>64.85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139</v>
      </c>
      <c r="AU235" s="248" t="s">
        <v>81</v>
      </c>
      <c r="AV235" s="14" t="s">
        <v>131</v>
      </c>
      <c r="AW235" s="14" t="s">
        <v>33</v>
      </c>
      <c r="AX235" s="14" t="s">
        <v>77</v>
      </c>
      <c r="AY235" s="248" t="s">
        <v>130</v>
      </c>
    </row>
    <row r="236" spans="1:65" s="2" customFormat="1" ht="16.5" customHeight="1">
      <c r="A236" s="39"/>
      <c r="B236" s="40"/>
      <c r="C236" s="213" t="s">
        <v>432</v>
      </c>
      <c r="D236" s="213" t="s">
        <v>133</v>
      </c>
      <c r="E236" s="214" t="s">
        <v>433</v>
      </c>
      <c r="F236" s="215" t="s">
        <v>434</v>
      </c>
      <c r="G236" s="216" t="s">
        <v>145</v>
      </c>
      <c r="H236" s="217">
        <v>30.9</v>
      </c>
      <c r="I236" s="218"/>
      <c r="J236" s="219">
        <f>ROUND(I236*H236,2)</f>
        <v>0</v>
      </c>
      <c r="K236" s="215" t="s">
        <v>158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0.00167</v>
      </c>
      <c r="T236" s="223">
        <f>S236*H236</f>
        <v>0.051602999999999996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226</v>
      </c>
      <c r="AT236" s="224" t="s">
        <v>133</v>
      </c>
      <c r="AU236" s="224" t="s">
        <v>81</v>
      </c>
      <c r="AY236" s="18" t="s">
        <v>130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77</v>
      </c>
      <c r="BK236" s="225">
        <f>ROUND(I236*H236,2)</f>
        <v>0</v>
      </c>
      <c r="BL236" s="18" t="s">
        <v>226</v>
      </c>
      <c r="BM236" s="224" t="s">
        <v>435</v>
      </c>
    </row>
    <row r="237" spans="1:65" s="2" customFormat="1" ht="16.5" customHeight="1">
      <c r="A237" s="39"/>
      <c r="B237" s="40"/>
      <c r="C237" s="213" t="s">
        <v>436</v>
      </c>
      <c r="D237" s="213" t="s">
        <v>133</v>
      </c>
      <c r="E237" s="214" t="s">
        <v>437</v>
      </c>
      <c r="F237" s="215" t="s">
        <v>438</v>
      </c>
      <c r="G237" s="216" t="s">
        <v>145</v>
      </c>
      <c r="H237" s="217">
        <v>33</v>
      </c>
      <c r="I237" s="218"/>
      <c r="J237" s="219">
        <f>ROUND(I237*H237,2)</f>
        <v>0</v>
      </c>
      <c r="K237" s="215" t="s">
        <v>158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0.00223</v>
      </c>
      <c r="T237" s="223">
        <f>S237*H237</f>
        <v>0.07359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226</v>
      </c>
      <c r="AT237" s="224" t="s">
        <v>133</v>
      </c>
      <c r="AU237" s="224" t="s">
        <v>81</v>
      </c>
      <c r="AY237" s="18" t="s">
        <v>130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77</v>
      </c>
      <c r="BK237" s="225">
        <f>ROUND(I237*H237,2)</f>
        <v>0</v>
      </c>
      <c r="BL237" s="18" t="s">
        <v>226</v>
      </c>
      <c r="BM237" s="224" t="s">
        <v>439</v>
      </c>
    </row>
    <row r="238" spans="1:65" s="2" customFormat="1" ht="16.5" customHeight="1">
      <c r="A238" s="39"/>
      <c r="B238" s="40"/>
      <c r="C238" s="213" t="s">
        <v>440</v>
      </c>
      <c r="D238" s="213" t="s">
        <v>133</v>
      </c>
      <c r="E238" s="214" t="s">
        <v>441</v>
      </c>
      <c r="F238" s="215" t="s">
        <v>442</v>
      </c>
      <c r="G238" s="216" t="s">
        <v>145</v>
      </c>
      <c r="H238" s="217">
        <v>24</v>
      </c>
      <c r="I238" s="218"/>
      <c r="J238" s="219">
        <f>ROUND(I238*H238,2)</f>
        <v>0</v>
      </c>
      <c r="K238" s="215" t="s">
        <v>158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0.00394</v>
      </c>
      <c r="T238" s="223">
        <f>S238*H238</f>
        <v>0.09456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226</v>
      </c>
      <c r="AT238" s="224" t="s">
        <v>133</v>
      </c>
      <c r="AU238" s="224" t="s">
        <v>81</v>
      </c>
      <c r="AY238" s="18" t="s">
        <v>130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77</v>
      </c>
      <c r="BK238" s="225">
        <f>ROUND(I238*H238,2)</f>
        <v>0</v>
      </c>
      <c r="BL238" s="18" t="s">
        <v>226</v>
      </c>
      <c r="BM238" s="224" t="s">
        <v>443</v>
      </c>
    </row>
    <row r="239" spans="1:65" s="2" customFormat="1" ht="16.5" customHeight="1">
      <c r="A239" s="39"/>
      <c r="B239" s="40"/>
      <c r="C239" s="213" t="s">
        <v>444</v>
      </c>
      <c r="D239" s="213" t="s">
        <v>133</v>
      </c>
      <c r="E239" s="214" t="s">
        <v>445</v>
      </c>
      <c r="F239" s="215" t="s">
        <v>446</v>
      </c>
      <c r="G239" s="216" t="s">
        <v>145</v>
      </c>
      <c r="H239" s="217">
        <v>30.9</v>
      </c>
      <c r="I239" s="218"/>
      <c r="J239" s="219">
        <f>ROUND(I239*H239,2)</f>
        <v>0</v>
      </c>
      <c r="K239" s="215" t="s">
        <v>158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0.00039</v>
      </c>
      <c r="R239" s="222">
        <f>Q239*H239</f>
        <v>0.012051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226</v>
      </c>
      <c r="AT239" s="224" t="s">
        <v>133</v>
      </c>
      <c r="AU239" s="224" t="s">
        <v>81</v>
      </c>
      <c r="AY239" s="18" t="s">
        <v>130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77</v>
      </c>
      <c r="BK239" s="225">
        <f>ROUND(I239*H239,2)</f>
        <v>0</v>
      </c>
      <c r="BL239" s="18" t="s">
        <v>226</v>
      </c>
      <c r="BM239" s="224" t="s">
        <v>447</v>
      </c>
    </row>
    <row r="240" spans="1:65" s="2" customFormat="1" ht="16.5" customHeight="1">
      <c r="A240" s="39"/>
      <c r="B240" s="40"/>
      <c r="C240" s="213" t="s">
        <v>448</v>
      </c>
      <c r="D240" s="213" t="s">
        <v>133</v>
      </c>
      <c r="E240" s="214" t="s">
        <v>449</v>
      </c>
      <c r="F240" s="215" t="s">
        <v>450</v>
      </c>
      <c r="G240" s="216" t="s">
        <v>145</v>
      </c>
      <c r="H240" s="217">
        <v>33</v>
      </c>
      <c r="I240" s="218"/>
      <c r="J240" s="219">
        <f>ROUND(I240*H240,2)</f>
        <v>0</v>
      </c>
      <c r="K240" s="215" t="s">
        <v>158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0.0005</v>
      </c>
      <c r="R240" s="222">
        <f>Q240*H240</f>
        <v>0.0165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226</v>
      </c>
      <c r="AT240" s="224" t="s">
        <v>133</v>
      </c>
      <c r="AU240" s="224" t="s">
        <v>81</v>
      </c>
      <c r="AY240" s="18" t="s">
        <v>130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77</v>
      </c>
      <c r="BK240" s="225">
        <f>ROUND(I240*H240,2)</f>
        <v>0</v>
      </c>
      <c r="BL240" s="18" t="s">
        <v>226</v>
      </c>
      <c r="BM240" s="224" t="s">
        <v>451</v>
      </c>
    </row>
    <row r="241" spans="1:65" s="2" customFormat="1" ht="16.5" customHeight="1">
      <c r="A241" s="39"/>
      <c r="B241" s="40"/>
      <c r="C241" s="213" t="s">
        <v>452</v>
      </c>
      <c r="D241" s="213" t="s">
        <v>133</v>
      </c>
      <c r="E241" s="214" t="s">
        <v>453</v>
      </c>
      <c r="F241" s="215" t="s">
        <v>454</v>
      </c>
      <c r="G241" s="216" t="s">
        <v>145</v>
      </c>
      <c r="H241" s="217">
        <v>30.9</v>
      </c>
      <c r="I241" s="218"/>
      <c r="J241" s="219">
        <f>ROUND(I241*H241,2)</f>
        <v>0</v>
      </c>
      <c r="K241" s="215" t="s">
        <v>158</v>
      </c>
      <c r="L241" s="45"/>
      <c r="M241" s="220" t="s">
        <v>19</v>
      </c>
      <c r="N241" s="221" t="s">
        <v>43</v>
      </c>
      <c r="O241" s="85"/>
      <c r="P241" s="222">
        <f>O241*H241</f>
        <v>0</v>
      </c>
      <c r="Q241" s="222">
        <v>0.00079</v>
      </c>
      <c r="R241" s="222">
        <f>Q241*H241</f>
        <v>0.024411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226</v>
      </c>
      <c r="AT241" s="224" t="s">
        <v>133</v>
      </c>
      <c r="AU241" s="224" t="s">
        <v>81</v>
      </c>
      <c r="AY241" s="18" t="s">
        <v>130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77</v>
      </c>
      <c r="BK241" s="225">
        <f>ROUND(I241*H241,2)</f>
        <v>0</v>
      </c>
      <c r="BL241" s="18" t="s">
        <v>226</v>
      </c>
      <c r="BM241" s="224" t="s">
        <v>455</v>
      </c>
    </row>
    <row r="242" spans="1:51" s="13" customFormat="1" ht="12">
      <c r="A242" s="13"/>
      <c r="B242" s="226"/>
      <c r="C242" s="227"/>
      <c r="D242" s="228" t="s">
        <v>139</v>
      </c>
      <c r="E242" s="229" t="s">
        <v>19</v>
      </c>
      <c r="F242" s="230" t="s">
        <v>456</v>
      </c>
      <c r="G242" s="227"/>
      <c r="H242" s="231">
        <v>30.9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139</v>
      </c>
      <c r="AU242" s="237" t="s">
        <v>81</v>
      </c>
      <c r="AV242" s="13" t="s">
        <v>81</v>
      </c>
      <c r="AW242" s="13" t="s">
        <v>33</v>
      </c>
      <c r="AX242" s="13" t="s">
        <v>77</v>
      </c>
      <c r="AY242" s="237" t="s">
        <v>130</v>
      </c>
    </row>
    <row r="243" spans="1:65" s="2" customFormat="1" ht="24" customHeight="1">
      <c r="A243" s="39"/>
      <c r="B243" s="40"/>
      <c r="C243" s="213" t="s">
        <v>457</v>
      </c>
      <c r="D243" s="213" t="s">
        <v>133</v>
      </c>
      <c r="E243" s="214" t="s">
        <v>458</v>
      </c>
      <c r="F243" s="215" t="s">
        <v>459</v>
      </c>
      <c r="G243" s="216" t="s">
        <v>219</v>
      </c>
      <c r="H243" s="217">
        <v>72</v>
      </c>
      <c r="I243" s="218"/>
      <c r="J243" s="219">
        <f>ROUND(I243*H243,2)</f>
        <v>0</v>
      </c>
      <c r="K243" s="215" t="s">
        <v>158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226</v>
      </c>
      <c r="AT243" s="224" t="s">
        <v>133</v>
      </c>
      <c r="AU243" s="224" t="s">
        <v>81</v>
      </c>
      <c r="AY243" s="18" t="s">
        <v>130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77</v>
      </c>
      <c r="BK243" s="225">
        <f>ROUND(I243*H243,2)</f>
        <v>0</v>
      </c>
      <c r="BL243" s="18" t="s">
        <v>226</v>
      </c>
      <c r="BM243" s="224" t="s">
        <v>460</v>
      </c>
    </row>
    <row r="244" spans="1:51" s="13" customFormat="1" ht="12">
      <c r="A244" s="13"/>
      <c r="B244" s="226"/>
      <c r="C244" s="227"/>
      <c r="D244" s="228" t="s">
        <v>139</v>
      </c>
      <c r="E244" s="229" t="s">
        <v>19</v>
      </c>
      <c r="F244" s="230" t="s">
        <v>461</v>
      </c>
      <c r="G244" s="227"/>
      <c r="H244" s="231">
        <v>72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139</v>
      </c>
      <c r="AU244" s="237" t="s">
        <v>81</v>
      </c>
      <c r="AV244" s="13" t="s">
        <v>81</v>
      </c>
      <c r="AW244" s="13" t="s">
        <v>33</v>
      </c>
      <c r="AX244" s="13" t="s">
        <v>77</v>
      </c>
      <c r="AY244" s="237" t="s">
        <v>130</v>
      </c>
    </row>
    <row r="245" spans="1:65" s="2" customFormat="1" ht="16.5" customHeight="1">
      <c r="A245" s="39"/>
      <c r="B245" s="40"/>
      <c r="C245" s="213" t="s">
        <v>462</v>
      </c>
      <c r="D245" s="213" t="s">
        <v>133</v>
      </c>
      <c r="E245" s="214" t="s">
        <v>463</v>
      </c>
      <c r="F245" s="215" t="s">
        <v>464</v>
      </c>
      <c r="G245" s="216" t="s">
        <v>145</v>
      </c>
      <c r="H245" s="217">
        <v>33</v>
      </c>
      <c r="I245" s="218"/>
      <c r="J245" s="219">
        <f>ROUND(I245*H245,2)</f>
        <v>0</v>
      </c>
      <c r="K245" s="215" t="s">
        <v>158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0.00079</v>
      </c>
      <c r="R245" s="222">
        <f>Q245*H245</f>
        <v>0.02607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226</v>
      </c>
      <c r="AT245" s="224" t="s">
        <v>133</v>
      </c>
      <c r="AU245" s="224" t="s">
        <v>81</v>
      </c>
      <c r="AY245" s="18" t="s">
        <v>130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77</v>
      </c>
      <c r="BK245" s="225">
        <f>ROUND(I245*H245,2)</f>
        <v>0</v>
      </c>
      <c r="BL245" s="18" t="s">
        <v>226</v>
      </c>
      <c r="BM245" s="224" t="s">
        <v>465</v>
      </c>
    </row>
    <row r="246" spans="1:51" s="13" customFormat="1" ht="12">
      <c r="A246" s="13"/>
      <c r="B246" s="226"/>
      <c r="C246" s="227"/>
      <c r="D246" s="228" t="s">
        <v>139</v>
      </c>
      <c r="E246" s="229" t="s">
        <v>19</v>
      </c>
      <c r="F246" s="230" t="s">
        <v>466</v>
      </c>
      <c r="G246" s="227"/>
      <c r="H246" s="231">
        <v>33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139</v>
      </c>
      <c r="AU246" s="237" t="s">
        <v>81</v>
      </c>
      <c r="AV246" s="13" t="s">
        <v>81</v>
      </c>
      <c r="AW246" s="13" t="s">
        <v>33</v>
      </c>
      <c r="AX246" s="13" t="s">
        <v>77</v>
      </c>
      <c r="AY246" s="237" t="s">
        <v>130</v>
      </c>
    </row>
    <row r="247" spans="1:65" s="2" customFormat="1" ht="24" customHeight="1">
      <c r="A247" s="39"/>
      <c r="B247" s="40"/>
      <c r="C247" s="213" t="s">
        <v>467</v>
      </c>
      <c r="D247" s="213" t="s">
        <v>133</v>
      </c>
      <c r="E247" s="214" t="s">
        <v>468</v>
      </c>
      <c r="F247" s="215" t="s">
        <v>469</v>
      </c>
      <c r="G247" s="216" t="s">
        <v>219</v>
      </c>
      <c r="H247" s="217">
        <v>3</v>
      </c>
      <c r="I247" s="218"/>
      <c r="J247" s="219">
        <f>ROUND(I247*H247,2)</f>
        <v>0</v>
      </c>
      <c r="K247" s="215" t="s">
        <v>158</v>
      </c>
      <c r="L247" s="45"/>
      <c r="M247" s="220" t="s">
        <v>19</v>
      </c>
      <c r="N247" s="221" t="s">
        <v>43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226</v>
      </c>
      <c r="AT247" s="224" t="s">
        <v>133</v>
      </c>
      <c r="AU247" s="224" t="s">
        <v>81</v>
      </c>
      <c r="AY247" s="18" t="s">
        <v>130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77</v>
      </c>
      <c r="BK247" s="225">
        <f>ROUND(I247*H247,2)</f>
        <v>0</v>
      </c>
      <c r="BL247" s="18" t="s">
        <v>226</v>
      </c>
      <c r="BM247" s="224" t="s">
        <v>470</v>
      </c>
    </row>
    <row r="248" spans="1:65" s="2" customFormat="1" ht="24" customHeight="1">
      <c r="A248" s="39"/>
      <c r="B248" s="40"/>
      <c r="C248" s="213" t="s">
        <v>471</v>
      </c>
      <c r="D248" s="213" t="s">
        <v>133</v>
      </c>
      <c r="E248" s="214" t="s">
        <v>472</v>
      </c>
      <c r="F248" s="215" t="s">
        <v>473</v>
      </c>
      <c r="G248" s="216" t="s">
        <v>145</v>
      </c>
      <c r="H248" s="217">
        <v>11.45</v>
      </c>
      <c r="I248" s="218"/>
      <c r="J248" s="219">
        <f>ROUND(I248*H248,2)</f>
        <v>0</v>
      </c>
      <c r="K248" s="215" t="s">
        <v>158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0.00079</v>
      </c>
      <c r="R248" s="222">
        <f>Q248*H248</f>
        <v>0.0090455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226</v>
      </c>
      <c r="AT248" s="224" t="s">
        <v>133</v>
      </c>
      <c r="AU248" s="224" t="s">
        <v>81</v>
      </c>
      <c r="AY248" s="18" t="s">
        <v>130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77</v>
      </c>
      <c r="BK248" s="225">
        <f>ROUND(I248*H248,2)</f>
        <v>0</v>
      </c>
      <c r="BL248" s="18" t="s">
        <v>226</v>
      </c>
      <c r="BM248" s="224" t="s">
        <v>474</v>
      </c>
    </row>
    <row r="249" spans="1:51" s="13" customFormat="1" ht="12">
      <c r="A249" s="13"/>
      <c r="B249" s="226"/>
      <c r="C249" s="227"/>
      <c r="D249" s="228" t="s">
        <v>139</v>
      </c>
      <c r="E249" s="229" t="s">
        <v>19</v>
      </c>
      <c r="F249" s="230" t="s">
        <v>475</v>
      </c>
      <c r="G249" s="227"/>
      <c r="H249" s="231">
        <v>11.45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139</v>
      </c>
      <c r="AU249" s="237" t="s">
        <v>81</v>
      </c>
      <c r="AV249" s="13" t="s">
        <v>81</v>
      </c>
      <c r="AW249" s="13" t="s">
        <v>33</v>
      </c>
      <c r="AX249" s="13" t="s">
        <v>77</v>
      </c>
      <c r="AY249" s="237" t="s">
        <v>130</v>
      </c>
    </row>
    <row r="250" spans="1:65" s="2" customFormat="1" ht="24" customHeight="1">
      <c r="A250" s="39"/>
      <c r="B250" s="40"/>
      <c r="C250" s="213" t="s">
        <v>476</v>
      </c>
      <c r="D250" s="213" t="s">
        <v>133</v>
      </c>
      <c r="E250" s="214" t="s">
        <v>477</v>
      </c>
      <c r="F250" s="215" t="s">
        <v>478</v>
      </c>
      <c r="G250" s="216" t="s">
        <v>219</v>
      </c>
      <c r="H250" s="217">
        <v>3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0.00106</v>
      </c>
      <c r="R250" s="222">
        <f>Q250*H250</f>
        <v>0.0031799999999999997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226</v>
      </c>
      <c r="AT250" s="224" t="s">
        <v>133</v>
      </c>
      <c r="AU250" s="224" t="s">
        <v>81</v>
      </c>
      <c r="AY250" s="18" t="s">
        <v>130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77</v>
      </c>
      <c r="BK250" s="225">
        <f>ROUND(I250*H250,2)</f>
        <v>0</v>
      </c>
      <c r="BL250" s="18" t="s">
        <v>226</v>
      </c>
      <c r="BM250" s="224" t="s">
        <v>479</v>
      </c>
    </row>
    <row r="251" spans="1:51" s="13" customFormat="1" ht="12">
      <c r="A251" s="13"/>
      <c r="B251" s="226"/>
      <c r="C251" s="227"/>
      <c r="D251" s="228" t="s">
        <v>139</v>
      </c>
      <c r="E251" s="229" t="s">
        <v>19</v>
      </c>
      <c r="F251" s="230" t="s">
        <v>480</v>
      </c>
      <c r="G251" s="227"/>
      <c r="H251" s="231">
        <v>3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139</v>
      </c>
      <c r="AU251" s="237" t="s">
        <v>81</v>
      </c>
      <c r="AV251" s="13" t="s">
        <v>81</v>
      </c>
      <c r="AW251" s="13" t="s">
        <v>33</v>
      </c>
      <c r="AX251" s="13" t="s">
        <v>77</v>
      </c>
      <c r="AY251" s="237" t="s">
        <v>130</v>
      </c>
    </row>
    <row r="252" spans="1:65" s="2" customFormat="1" ht="16.5" customHeight="1">
      <c r="A252" s="39"/>
      <c r="B252" s="40"/>
      <c r="C252" s="213" t="s">
        <v>481</v>
      </c>
      <c r="D252" s="213" t="s">
        <v>133</v>
      </c>
      <c r="E252" s="214" t="s">
        <v>482</v>
      </c>
      <c r="F252" s="215" t="s">
        <v>483</v>
      </c>
      <c r="G252" s="216" t="s">
        <v>219</v>
      </c>
      <c r="H252" s="217">
        <v>3</v>
      </c>
      <c r="I252" s="218"/>
      <c r="J252" s="219">
        <f>ROUND(I252*H252,2)</f>
        <v>0</v>
      </c>
      <c r="K252" s="215" t="s">
        <v>19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0.00106</v>
      </c>
      <c r="R252" s="222">
        <f>Q252*H252</f>
        <v>0.0031799999999999997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226</v>
      </c>
      <c r="AT252" s="224" t="s">
        <v>133</v>
      </c>
      <c r="AU252" s="224" t="s">
        <v>81</v>
      </c>
      <c r="AY252" s="18" t="s">
        <v>130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77</v>
      </c>
      <c r="BK252" s="225">
        <f>ROUND(I252*H252,2)</f>
        <v>0</v>
      </c>
      <c r="BL252" s="18" t="s">
        <v>226</v>
      </c>
      <c r="BM252" s="224" t="s">
        <v>484</v>
      </c>
    </row>
    <row r="253" spans="1:51" s="13" customFormat="1" ht="12">
      <c r="A253" s="13"/>
      <c r="B253" s="226"/>
      <c r="C253" s="227"/>
      <c r="D253" s="228" t="s">
        <v>139</v>
      </c>
      <c r="E253" s="229" t="s">
        <v>19</v>
      </c>
      <c r="F253" s="230" t="s">
        <v>480</v>
      </c>
      <c r="G253" s="227"/>
      <c r="H253" s="231">
        <v>3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139</v>
      </c>
      <c r="AU253" s="237" t="s">
        <v>81</v>
      </c>
      <c r="AV253" s="13" t="s">
        <v>81</v>
      </c>
      <c r="AW253" s="13" t="s">
        <v>33</v>
      </c>
      <c r="AX253" s="13" t="s">
        <v>77</v>
      </c>
      <c r="AY253" s="237" t="s">
        <v>130</v>
      </c>
    </row>
    <row r="254" spans="1:65" s="2" customFormat="1" ht="16.5" customHeight="1">
      <c r="A254" s="39"/>
      <c r="B254" s="40"/>
      <c r="C254" s="213" t="s">
        <v>485</v>
      </c>
      <c r="D254" s="213" t="s">
        <v>133</v>
      </c>
      <c r="E254" s="214" t="s">
        <v>486</v>
      </c>
      <c r="F254" s="215" t="s">
        <v>487</v>
      </c>
      <c r="G254" s="216" t="s">
        <v>145</v>
      </c>
      <c r="H254" s="217">
        <v>24</v>
      </c>
      <c r="I254" s="218"/>
      <c r="J254" s="219">
        <f>ROUND(I254*H254,2)</f>
        <v>0</v>
      </c>
      <c r="K254" s="215" t="s">
        <v>158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0.00108</v>
      </c>
      <c r="R254" s="222">
        <f>Q254*H254</f>
        <v>0.02592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226</v>
      </c>
      <c r="AT254" s="224" t="s">
        <v>133</v>
      </c>
      <c r="AU254" s="224" t="s">
        <v>81</v>
      </c>
      <c r="AY254" s="18" t="s">
        <v>130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77</v>
      </c>
      <c r="BK254" s="225">
        <f>ROUND(I254*H254,2)</f>
        <v>0</v>
      </c>
      <c r="BL254" s="18" t="s">
        <v>226</v>
      </c>
      <c r="BM254" s="224" t="s">
        <v>488</v>
      </c>
    </row>
    <row r="255" spans="1:51" s="13" customFormat="1" ht="12">
      <c r="A255" s="13"/>
      <c r="B255" s="226"/>
      <c r="C255" s="227"/>
      <c r="D255" s="228" t="s">
        <v>139</v>
      </c>
      <c r="E255" s="229" t="s">
        <v>19</v>
      </c>
      <c r="F255" s="230" t="s">
        <v>489</v>
      </c>
      <c r="G255" s="227"/>
      <c r="H255" s="231">
        <v>24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139</v>
      </c>
      <c r="AU255" s="237" t="s">
        <v>81</v>
      </c>
      <c r="AV255" s="13" t="s">
        <v>81</v>
      </c>
      <c r="AW255" s="13" t="s">
        <v>33</v>
      </c>
      <c r="AX255" s="13" t="s">
        <v>77</v>
      </c>
      <c r="AY255" s="237" t="s">
        <v>130</v>
      </c>
    </row>
    <row r="256" spans="1:65" s="2" customFormat="1" ht="24" customHeight="1">
      <c r="A256" s="39"/>
      <c r="B256" s="40"/>
      <c r="C256" s="213" t="s">
        <v>490</v>
      </c>
      <c r="D256" s="213" t="s">
        <v>133</v>
      </c>
      <c r="E256" s="214" t="s">
        <v>491</v>
      </c>
      <c r="F256" s="215" t="s">
        <v>492</v>
      </c>
      <c r="G256" s="216" t="s">
        <v>383</v>
      </c>
      <c r="H256" s="217">
        <v>0.12</v>
      </c>
      <c r="I256" s="218"/>
      <c r="J256" s="219">
        <f>ROUND(I256*H256,2)</f>
        <v>0</v>
      </c>
      <c r="K256" s="215" t="s">
        <v>158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226</v>
      </c>
      <c r="AT256" s="224" t="s">
        <v>133</v>
      </c>
      <c r="AU256" s="224" t="s">
        <v>81</v>
      </c>
      <c r="AY256" s="18" t="s">
        <v>130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77</v>
      </c>
      <c r="BK256" s="225">
        <f>ROUND(I256*H256,2)</f>
        <v>0</v>
      </c>
      <c r="BL256" s="18" t="s">
        <v>226</v>
      </c>
      <c r="BM256" s="224" t="s">
        <v>493</v>
      </c>
    </row>
    <row r="257" spans="1:65" s="2" customFormat="1" ht="24" customHeight="1">
      <c r="A257" s="39"/>
      <c r="B257" s="40"/>
      <c r="C257" s="213" t="s">
        <v>494</v>
      </c>
      <c r="D257" s="213" t="s">
        <v>133</v>
      </c>
      <c r="E257" s="214" t="s">
        <v>495</v>
      </c>
      <c r="F257" s="215" t="s">
        <v>496</v>
      </c>
      <c r="G257" s="216" t="s">
        <v>383</v>
      </c>
      <c r="H257" s="217">
        <v>0.12</v>
      </c>
      <c r="I257" s="218"/>
      <c r="J257" s="219">
        <f>ROUND(I257*H257,2)</f>
        <v>0</v>
      </c>
      <c r="K257" s="215" t="s">
        <v>158</v>
      </c>
      <c r="L257" s="45"/>
      <c r="M257" s="220" t="s">
        <v>19</v>
      </c>
      <c r="N257" s="221" t="s">
        <v>43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226</v>
      </c>
      <c r="AT257" s="224" t="s">
        <v>133</v>
      </c>
      <c r="AU257" s="224" t="s">
        <v>81</v>
      </c>
      <c r="AY257" s="18" t="s">
        <v>130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77</v>
      </c>
      <c r="BK257" s="225">
        <f>ROUND(I257*H257,2)</f>
        <v>0</v>
      </c>
      <c r="BL257" s="18" t="s">
        <v>226</v>
      </c>
      <c r="BM257" s="224" t="s">
        <v>497</v>
      </c>
    </row>
    <row r="258" spans="1:63" s="12" customFormat="1" ht="22.8" customHeight="1">
      <c r="A258" s="12"/>
      <c r="B258" s="197"/>
      <c r="C258" s="198"/>
      <c r="D258" s="199" t="s">
        <v>71</v>
      </c>
      <c r="E258" s="211" t="s">
        <v>498</v>
      </c>
      <c r="F258" s="211" t="s">
        <v>499</v>
      </c>
      <c r="G258" s="198"/>
      <c r="H258" s="198"/>
      <c r="I258" s="201"/>
      <c r="J258" s="212">
        <f>BK258</f>
        <v>0</v>
      </c>
      <c r="K258" s="198"/>
      <c r="L258" s="203"/>
      <c r="M258" s="204"/>
      <c r="N258" s="205"/>
      <c r="O258" s="205"/>
      <c r="P258" s="206">
        <f>SUM(P259:P289)</f>
        <v>0</v>
      </c>
      <c r="Q258" s="205"/>
      <c r="R258" s="206">
        <f>SUM(R259:R289)</f>
        <v>0.4675</v>
      </c>
      <c r="S258" s="205"/>
      <c r="T258" s="207">
        <f>SUM(T259:T289)</f>
        <v>2.832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81</v>
      </c>
      <c r="AT258" s="209" t="s">
        <v>71</v>
      </c>
      <c r="AU258" s="209" t="s">
        <v>77</v>
      </c>
      <c r="AY258" s="208" t="s">
        <v>130</v>
      </c>
      <c r="BK258" s="210">
        <f>SUM(BK259:BK289)</f>
        <v>0</v>
      </c>
    </row>
    <row r="259" spans="1:65" s="2" customFormat="1" ht="24" customHeight="1">
      <c r="A259" s="39"/>
      <c r="B259" s="40"/>
      <c r="C259" s="213" t="s">
        <v>500</v>
      </c>
      <c r="D259" s="213" t="s">
        <v>133</v>
      </c>
      <c r="E259" s="214" t="s">
        <v>501</v>
      </c>
      <c r="F259" s="215" t="s">
        <v>502</v>
      </c>
      <c r="G259" s="216" t="s">
        <v>219</v>
      </c>
      <c r="H259" s="217">
        <v>2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226</v>
      </c>
      <c r="AT259" s="224" t="s">
        <v>133</v>
      </c>
      <c r="AU259" s="224" t="s">
        <v>81</v>
      </c>
      <c r="AY259" s="18" t="s">
        <v>130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77</v>
      </c>
      <c r="BK259" s="225">
        <f>ROUND(I259*H259,2)</f>
        <v>0</v>
      </c>
      <c r="BL259" s="18" t="s">
        <v>226</v>
      </c>
      <c r="BM259" s="224" t="s">
        <v>503</v>
      </c>
    </row>
    <row r="260" spans="1:65" s="2" customFormat="1" ht="24" customHeight="1">
      <c r="A260" s="39"/>
      <c r="B260" s="40"/>
      <c r="C260" s="213" t="s">
        <v>504</v>
      </c>
      <c r="D260" s="213" t="s">
        <v>133</v>
      </c>
      <c r="E260" s="214" t="s">
        <v>505</v>
      </c>
      <c r="F260" s="215" t="s">
        <v>506</v>
      </c>
      <c r="G260" s="216" t="s">
        <v>219</v>
      </c>
      <c r="H260" s="217">
        <v>2</v>
      </c>
      <c r="I260" s="218"/>
      <c r="J260" s="219">
        <f>ROUND(I260*H260,2)</f>
        <v>0</v>
      </c>
      <c r="K260" s="215" t="s">
        <v>19</v>
      </c>
      <c r="L260" s="45"/>
      <c r="M260" s="220" t="s">
        <v>19</v>
      </c>
      <c r="N260" s="221" t="s">
        <v>43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0.166</v>
      </c>
      <c r="T260" s="223">
        <f>S260*H260</f>
        <v>0.332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226</v>
      </c>
      <c r="AT260" s="224" t="s">
        <v>133</v>
      </c>
      <c r="AU260" s="224" t="s">
        <v>81</v>
      </c>
      <c r="AY260" s="18" t="s">
        <v>130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77</v>
      </c>
      <c r="BK260" s="225">
        <f>ROUND(I260*H260,2)</f>
        <v>0</v>
      </c>
      <c r="BL260" s="18" t="s">
        <v>226</v>
      </c>
      <c r="BM260" s="224" t="s">
        <v>507</v>
      </c>
    </row>
    <row r="261" spans="1:65" s="2" customFormat="1" ht="24" customHeight="1">
      <c r="A261" s="39"/>
      <c r="B261" s="40"/>
      <c r="C261" s="213" t="s">
        <v>508</v>
      </c>
      <c r="D261" s="213" t="s">
        <v>133</v>
      </c>
      <c r="E261" s="214" t="s">
        <v>509</v>
      </c>
      <c r="F261" s="215" t="s">
        <v>510</v>
      </c>
      <c r="G261" s="216" t="s">
        <v>219</v>
      </c>
      <c r="H261" s="217">
        <v>2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43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226</v>
      </c>
      <c r="AT261" s="224" t="s">
        <v>133</v>
      </c>
      <c r="AU261" s="224" t="s">
        <v>81</v>
      </c>
      <c r="AY261" s="18" t="s">
        <v>130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77</v>
      </c>
      <c r="BK261" s="225">
        <f>ROUND(I261*H261,2)</f>
        <v>0</v>
      </c>
      <c r="BL261" s="18" t="s">
        <v>226</v>
      </c>
      <c r="BM261" s="224" t="s">
        <v>511</v>
      </c>
    </row>
    <row r="262" spans="1:65" s="2" customFormat="1" ht="24" customHeight="1">
      <c r="A262" s="39"/>
      <c r="B262" s="40"/>
      <c r="C262" s="213" t="s">
        <v>512</v>
      </c>
      <c r="D262" s="213" t="s">
        <v>133</v>
      </c>
      <c r="E262" s="214" t="s">
        <v>513</v>
      </c>
      <c r="F262" s="215" t="s">
        <v>514</v>
      </c>
      <c r="G262" s="216" t="s">
        <v>219</v>
      </c>
      <c r="H262" s="217">
        <v>4</v>
      </c>
      <c r="I262" s="218"/>
      <c r="J262" s="219">
        <f>ROUND(I262*H262,2)</f>
        <v>0</v>
      </c>
      <c r="K262" s="215" t="s">
        <v>19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226</v>
      </c>
      <c r="AT262" s="224" t="s">
        <v>133</v>
      </c>
      <c r="AU262" s="224" t="s">
        <v>81</v>
      </c>
      <c r="AY262" s="18" t="s">
        <v>130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77</v>
      </c>
      <c r="BK262" s="225">
        <f>ROUND(I262*H262,2)</f>
        <v>0</v>
      </c>
      <c r="BL262" s="18" t="s">
        <v>226</v>
      </c>
      <c r="BM262" s="224" t="s">
        <v>515</v>
      </c>
    </row>
    <row r="263" spans="1:65" s="2" customFormat="1" ht="24" customHeight="1">
      <c r="A263" s="39"/>
      <c r="B263" s="40"/>
      <c r="C263" s="213" t="s">
        <v>516</v>
      </c>
      <c r="D263" s="213" t="s">
        <v>133</v>
      </c>
      <c r="E263" s="214" t="s">
        <v>517</v>
      </c>
      <c r="F263" s="215" t="s">
        <v>518</v>
      </c>
      <c r="G263" s="216" t="s">
        <v>219</v>
      </c>
      <c r="H263" s="217">
        <v>4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0.091</v>
      </c>
      <c r="T263" s="223">
        <f>S263*H263</f>
        <v>0.364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226</v>
      </c>
      <c r="AT263" s="224" t="s">
        <v>133</v>
      </c>
      <c r="AU263" s="224" t="s">
        <v>81</v>
      </c>
      <c r="AY263" s="18" t="s">
        <v>130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77</v>
      </c>
      <c r="BK263" s="225">
        <f>ROUND(I263*H263,2)</f>
        <v>0</v>
      </c>
      <c r="BL263" s="18" t="s">
        <v>226</v>
      </c>
      <c r="BM263" s="224" t="s">
        <v>519</v>
      </c>
    </row>
    <row r="264" spans="1:65" s="2" customFormat="1" ht="24" customHeight="1">
      <c r="A264" s="39"/>
      <c r="B264" s="40"/>
      <c r="C264" s="213" t="s">
        <v>520</v>
      </c>
      <c r="D264" s="213" t="s">
        <v>133</v>
      </c>
      <c r="E264" s="214" t="s">
        <v>521</v>
      </c>
      <c r="F264" s="215" t="s">
        <v>522</v>
      </c>
      <c r="G264" s="216" t="s">
        <v>219</v>
      </c>
      <c r="H264" s="217">
        <v>4</v>
      </c>
      <c r="I264" s="218"/>
      <c r="J264" s="219">
        <f>ROUND(I264*H264,2)</f>
        <v>0</v>
      </c>
      <c r="K264" s="215" t="s">
        <v>19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226</v>
      </c>
      <c r="AT264" s="224" t="s">
        <v>133</v>
      </c>
      <c r="AU264" s="224" t="s">
        <v>81</v>
      </c>
      <c r="AY264" s="18" t="s">
        <v>130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77</v>
      </c>
      <c r="BK264" s="225">
        <f>ROUND(I264*H264,2)</f>
        <v>0</v>
      </c>
      <c r="BL264" s="18" t="s">
        <v>226</v>
      </c>
      <c r="BM264" s="224" t="s">
        <v>523</v>
      </c>
    </row>
    <row r="265" spans="1:65" s="2" customFormat="1" ht="24" customHeight="1">
      <c r="A265" s="39"/>
      <c r="B265" s="40"/>
      <c r="C265" s="213" t="s">
        <v>524</v>
      </c>
      <c r="D265" s="213" t="s">
        <v>133</v>
      </c>
      <c r="E265" s="214" t="s">
        <v>525</v>
      </c>
      <c r="F265" s="215" t="s">
        <v>526</v>
      </c>
      <c r="G265" s="216" t="s">
        <v>219</v>
      </c>
      <c r="H265" s="217">
        <v>5</v>
      </c>
      <c r="I265" s="218"/>
      <c r="J265" s="219">
        <f>ROUND(I265*H265,2)</f>
        <v>0</v>
      </c>
      <c r="K265" s="215" t="s">
        <v>19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226</v>
      </c>
      <c r="AT265" s="224" t="s">
        <v>133</v>
      </c>
      <c r="AU265" s="224" t="s">
        <v>81</v>
      </c>
      <c r="AY265" s="18" t="s">
        <v>130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77</v>
      </c>
      <c r="BK265" s="225">
        <f>ROUND(I265*H265,2)</f>
        <v>0</v>
      </c>
      <c r="BL265" s="18" t="s">
        <v>226</v>
      </c>
      <c r="BM265" s="224" t="s">
        <v>527</v>
      </c>
    </row>
    <row r="266" spans="1:65" s="2" customFormat="1" ht="24" customHeight="1">
      <c r="A266" s="39"/>
      <c r="B266" s="40"/>
      <c r="C266" s="213" t="s">
        <v>528</v>
      </c>
      <c r="D266" s="213" t="s">
        <v>133</v>
      </c>
      <c r="E266" s="214" t="s">
        <v>529</v>
      </c>
      <c r="F266" s="215" t="s">
        <v>530</v>
      </c>
      <c r="G266" s="216" t="s">
        <v>219</v>
      </c>
      <c r="H266" s="217">
        <v>5</v>
      </c>
      <c r="I266" s="218"/>
      <c r="J266" s="219">
        <f>ROUND(I266*H266,2)</f>
        <v>0</v>
      </c>
      <c r="K266" s="215" t="s">
        <v>19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0.091</v>
      </c>
      <c r="T266" s="223">
        <f>S266*H266</f>
        <v>0.45499999999999996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226</v>
      </c>
      <c r="AT266" s="224" t="s">
        <v>133</v>
      </c>
      <c r="AU266" s="224" t="s">
        <v>81</v>
      </c>
      <c r="AY266" s="18" t="s">
        <v>130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77</v>
      </c>
      <c r="BK266" s="225">
        <f>ROUND(I266*H266,2)</f>
        <v>0</v>
      </c>
      <c r="BL266" s="18" t="s">
        <v>226</v>
      </c>
      <c r="BM266" s="224" t="s">
        <v>531</v>
      </c>
    </row>
    <row r="267" spans="1:65" s="2" customFormat="1" ht="24" customHeight="1">
      <c r="A267" s="39"/>
      <c r="B267" s="40"/>
      <c r="C267" s="213" t="s">
        <v>532</v>
      </c>
      <c r="D267" s="213" t="s">
        <v>133</v>
      </c>
      <c r="E267" s="214" t="s">
        <v>533</v>
      </c>
      <c r="F267" s="215" t="s">
        <v>534</v>
      </c>
      <c r="G267" s="216" t="s">
        <v>219</v>
      </c>
      <c r="H267" s="217">
        <v>5</v>
      </c>
      <c r="I267" s="218"/>
      <c r="J267" s="219">
        <f>ROUND(I267*H267,2)</f>
        <v>0</v>
      </c>
      <c r="K267" s="215" t="s">
        <v>19</v>
      </c>
      <c r="L267" s="45"/>
      <c r="M267" s="220" t="s">
        <v>19</v>
      </c>
      <c r="N267" s="221" t="s">
        <v>43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226</v>
      </c>
      <c r="AT267" s="224" t="s">
        <v>133</v>
      </c>
      <c r="AU267" s="224" t="s">
        <v>81</v>
      </c>
      <c r="AY267" s="18" t="s">
        <v>130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77</v>
      </c>
      <c r="BK267" s="225">
        <f>ROUND(I267*H267,2)</f>
        <v>0</v>
      </c>
      <c r="BL267" s="18" t="s">
        <v>226</v>
      </c>
      <c r="BM267" s="224" t="s">
        <v>535</v>
      </c>
    </row>
    <row r="268" spans="1:65" s="2" customFormat="1" ht="24" customHeight="1">
      <c r="A268" s="39"/>
      <c r="B268" s="40"/>
      <c r="C268" s="213" t="s">
        <v>536</v>
      </c>
      <c r="D268" s="213" t="s">
        <v>133</v>
      </c>
      <c r="E268" s="214" t="s">
        <v>537</v>
      </c>
      <c r="F268" s="215" t="s">
        <v>538</v>
      </c>
      <c r="G268" s="216" t="s">
        <v>219</v>
      </c>
      <c r="H268" s="217">
        <v>9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226</v>
      </c>
      <c r="AT268" s="224" t="s">
        <v>133</v>
      </c>
      <c r="AU268" s="224" t="s">
        <v>81</v>
      </c>
      <c r="AY268" s="18" t="s">
        <v>130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77</v>
      </c>
      <c r="BK268" s="225">
        <f>ROUND(I268*H268,2)</f>
        <v>0</v>
      </c>
      <c r="BL268" s="18" t="s">
        <v>226</v>
      </c>
      <c r="BM268" s="224" t="s">
        <v>539</v>
      </c>
    </row>
    <row r="269" spans="1:65" s="2" customFormat="1" ht="24" customHeight="1">
      <c r="A269" s="39"/>
      <c r="B269" s="40"/>
      <c r="C269" s="213" t="s">
        <v>540</v>
      </c>
      <c r="D269" s="213" t="s">
        <v>133</v>
      </c>
      <c r="E269" s="214" t="s">
        <v>541</v>
      </c>
      <c r="F269" s="215" t="s">
        <v>542</v>
      </c>
      <c r="G269" s="216" t="s">
        <v>219</v>
      </c>
      <c r="H269" s="217">
        <v>9</v>
      </c>
      <c r="I269" s="218"/>
      <c r="J269" s="219">
        <f>ROUND(I269*H269,2)</f>
        <v>0</v>
      </c>
      <c r="K269" s="215" t="s">
        <v>19</v>
      </c>
      <c r="L269" s="45"/>
      <c r="M269" s="220" t="s">
        <v>19</v>
      </c>
      <c r="N269" s="221" t="s">
        <v>43</v>
      </c>
      <c r="O269" s="85"/>
      <c r="P269" s="222">
        <f>O269*H269</f>
        <v>0</v>
      </c>
      <c r="Q269" s="222">
        <v>0</v>
      </c>
      <c r="R269" s="222">
        <f>Q269*H269</f>
        <v>0</v>
      </c>
      <c r="S269" s="222">
        <v>0.064</v>
      </c>
      <c r="T269" s="223">
        <f>S269*H269</f>
        <v>0.5760000000000001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226</v>
      </c>
      <c r="AT269" s="224" t="s">
        <v>133</v>
      </c>
      <c r="AU269" s="224" t="s">
        <v>81</v>
      </c>
      <c r="AY269" s="18" t="s">
        <v>130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77</v>
      </c>
      <c r="BK269" s="225">
        <f>ROUND(I269*H269,2)</f>
        <v>0</v>
      </c>
      <c r="BL269" s="18" t="s">
        <v>226</v>
      </c>
      <c r="BM269" s="224" t="s">
        <v>543</v>
      </c>
    </row>
    <row r="270" spans="1:65" s="2" customFormat="1" ht="36" customHeight="1">
      <c r="A270" s="39"/>
      <c r="B270" s="40"/>
      <c r="C270" s="213" t="s">
        <v>544</v>
      </c>
      <c r="D270" s="213" t="s">
        <v>133</v>
      </c>
      <c r="E270" s="214" t="s">
        <v>545</v>
      </c>
      <c r="F270" s="215" t="s">
        <v>546</v>
      </c>
      <c r="G270" s="216" t="s">
        <v>219</v>
      </c>
      <c r="H270" s="217">
        <v>9</v>
      </c>
      <c r="I270" s="218"/>
      <c r="J270" s="219">
        <f>ROUND(I270*H270,2)</f>
        <v>0</v>
      </c>
      <c r="K270" s="215" t="s">
        <v>19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226</v>
      </c>
      <c r="AT270" s="224" t="s">
        <v>133</v>
      </c>
      <c r="AU270" s="224" t="s">
        <v>81</v>
      </c>
      <c r="AY270" s="18" t="s">
        <v>130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77</v>
      </c>
      <c r="BK270" s="225">
        <f>ROUND(I270*H270,2)</f>
        <v>0</v>
      </c>
      <c r="BL270" s="18" t="s">
        <v>226</v>
      </c>
      <c r="BM270" s="224" t="s">
        <v>547</v>
      </c>
    </row>
    <row r="271" spans="1:65" s="2" customFormat="1" ht="24" customHeight="1">
      <c r="A271" s="39"/>
      <c r="B271" s="40"/>
      <c r="C271" s="213" t="s">
        <v>548</v>
      </c>
      <c r="D271" s="213" t="s">
        <v>133</v>
      </c>
      <c r="E271" s="214" t="s">
        <v>549</v>
      </c>
      <c r="F271" s="215" t="s">
        <v>550</v>
      </c>
      <c r="G271" s="216" t="s">
        <v>219</v>
      </c>
      <c r="H271" s="217">
        <v>6</v>
      </c>
      <c r="I271" s="218"/>
      <c r="J271" s="219">
        <f>ROUND(I271*H271,2)</f>
        <v>0</v>
      </c>
      <c r="K271" s="215" t="s">
        <v>19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0.103</v>
      </c>
      <c r="T271" s="223">
        <f>S271*H271</f>
        <v>0.618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226</v>
      </c>
      <c r="AT271" s="224" t="s">
        <v>133</v>
      </c>
      <c r="AU271" s="224" t="s">
        <v>81</v>
      </c>
      <c r="AY271" s="18" t="s">
        <v>130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77</v>
      </c>
      <c r="BK271" s="225">
        <f>ROUND(I271*H271,2)</f>
        <v>0</v>
      </c>
      <c r="BL271" s="18" t="s">
        <v>226</v>
      </c>
      <c r="BM271" s="224" t="s">
        <v>551</v>
      </c>
    </row>
    <row r="272" spans="1:65" s="2" customFormat="1" ht="24" customHeight="1">
      <c r="A272" s="39"/>
      <c r="B272" s="40"/>
      <c r="C272" s="213" t="s">
        <v>552</v>
      </c>
      <c r="D272" s="213" t="s">
        <v>133</v>
      </c>
      <c r="E272" s="214" t="s">
        <v>553</v>
      </c>
      <c r="F272" s="215" t="s">
        <v>554</v>
      </c>
      <c r="G272" s="216" t="s">
        <v>219</v>
      </c>
      <c r="H272" s="217">
        <v>6</v>
      </c>
      <c r="I272" s="218"/>
      <c r="J272" s="219">
        <f>ROUND(I272*H272,2)</f>
        <v>0</v>
      </c>
      <c r="K272" s="215" t="s">
        <v>19</v>
      </c>
      <c r="L272" s="45"/>
      <c r="M272" s="220" t="s">
        <v>19</v>
      </c>
      <c r="N272" s="221" t="s">
        <v>43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226</v>
      </c>
      <c r="AT272" s="224" t="s">
        <v>133</v>
      </c>
      <c r="AU272" s="224" t="s">
        <v>81</v>
      </c>
      <c r="AY272" s="18" t="s">
        <v>130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77</v>
      </c>
      <c r="BK272" s="225">
        <f>ROUND(I272*H272,2)</f>
        <v>0</v>
      </c>
      <c r="BL272" s="18" t="s">
        <v>226</v>
      </c>
      <c r="BM272" s="224" t="s">
        <v>555</v>
      </c>
    </row>
    <row r="273" spans="1:65" s="2" customFormat="1" ht="24" customHeight="1">
      <c r="A273" s="39"/>
      <c r="B273" s="40"/>
      <c r="C273" s="213" t="s">
        <v>556</v>
      </c>
      <c r="D273" s="213" t="s">
        <v>133</v>
      </c>
      <c r="E273" s="214" t="s">
        <v>557</v>
      </c>
      <c r="F273" s="215" t="s">
        <v>558</v>
      </c>
      <c r="G273" s="216" t="s">
        <v>219</v>
      </c>
      <c r="H273" s="217">
        <v>2</v>
      </c>
      <c r="I273" s="218"/>
      <c r="J273" s="219">
        <f>ROUND(I273*H273,2)</f>
        <v>0</v>
      </c>
      <c r="K273" s="215" t="s">
        <v>19</v>
      </c>
      <c r="L273" s="45"/>
      <c r="M273" s="220" t="s">
        <v>19</v>
      </c>
      <c r="N273" s="221" t="s">
        <v>43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0.128</v>
      </c>
      <c r="T273" s="223">
        <f>S273*H273</f>
        <v>0.256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226</v>
      </c>
      <c r="AT273" s="224" t="s">
        <v>133</v>
      </c>
      <c r="AU273" s="224" t="s">
        <v>81</v>
      </c>
      <c r="AY273" s="18" t="s">
        <v>130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77</v>
      </c>
      <c r="BK273" s="225">
        <f>ROUND(I273*H273,2)</f>
        <v>0</v>
      </c>
      <c r="BL273" s="18" t="s">
        <v>226</v>
      </c>
      <c r="BM273" s="224" t="s">
        <v>559</v>
      </c>
    </row>
    <row r="274" spans="1:65" s="2" customFormat="1" ht="36" customHeight="1">
      <c r="A274" s="39"/>
      <c r="B274" s="40"/>
      <c r="C274" s="213" t="s">
        <v>560</v>
      </c>
      <c r="D274" s="213" t="s">
        <v>133</v>
      </c>
      <c r="E274" s="214" t="s">
        <v>561</v>
      </c>
      <c r="F274" s="215" t="s">
        <v>562</v>
      </c>
      <c r="G274" s="216" t="s">
        <v>219</v>
      </c>
      <c r="H274" s="217">
        <v>2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226</v>
      </c>
      <c r="AT274" s="224" t="s">
        <v>133</v>
      </c>
      <c r="AU274" s="224" t="s">
        <v>81</v>
      </c>
      <c r="AY274" s="18" t="s">
        <v>130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77</v>
      </c>
      <c r="BK274" s="225">
        <f>ROUND(I274*H274,2)</f>
        <v>0</v>
      </c>
      <c r="BL274" s="18" t="s">
        <v>226</v>
      </c>
      <c r="BM274" s="224" t="s">
        <v>563</v>
      </c>
    </row>
    <row r="275" spans="1:65" s="2" customFormat="1" ht="24" customHeight="1">
      <c r="A275" s="39"/>
      <c r="B275" s="40"/>
      <c r="C275" s="213" t="s">
        <v>564</v>
      </c>
      <c r="D275" s="213" t="s">
        <v>133</v>
      </c>
      <c r="E275" s="214" t="s">
        <v>565</v>
      </c>
      <c r="F275" s="215" t="s">
        <v>566</v>
      </c>
      <c r="G275" s="216" t="s">
        <v>219</v>
      </c>
      <c r="H275" s="217">
        <v>1</v>
      </c>
      <c r="I275" s="218"/>
      <c r="J275" s="219">
        <f>ROUND(I275*H275,2)</f>
        <v>0</v>
      </c>
      <c r="K275" s="215" t="s">
        <v>19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0.086</v>
      </c>
      <c r="R275" s="222">
        <f>Q275*H275</f>
        <v>0.086</v>
      </c>
      <c r="S275" s="222">
        <v>0.086</v>
      </c>
      <c r="T275" s="223">
        <f>S275*H275</f>
        <v>0.086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226</v>
      </c>
      <c r="AT275" s="224" t="s">
        <v>133</v>
      </c>
      <c r="AU275" s="224" t="s">
        <v>81</v>
      </c>
      <c r="AY275" s="18" t="s">
        <v>130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77</v>
      </c>
      <c r="BK275" s="225">
        <f>ROUND(I275*H275,2)</f>
        <v>0</v>
      </c>
      <c r="BL275" s="18" t="s">
        <v>226</v>
      </c>
      <c r="BM275" s="224" t="s">
        <v>567</v>
      </c>
    </row>
    <row r="276" spans="1:65" s="2" customFormat="1" ht="36" customHeight="1">
      <c r="A276" s="39"/>
      <c r="B276" s="40"/>
      <c r="C276" s="213" t="s">
        <v>568</v>
      </c>
      <c r="D276" s="213" t="s">
        <v>133</v>
      </c>
      <c r="E276" s="214" t="s">
        <v>569</v>
      </c>
      <c r="F276" s="215" t="s">
        <v>570</v>
      </c>
      <c r="G276" s="216" t="s">
        <v>219</v>
      </c>
      <c r="H276" s="217">
        <v>1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226</v>
      </c>
      <c r="AT276" s="224" t="s">
        <v>133</v>
      </c>
      <c r="AU276" s="224" t="s">
        <v>81</v>
      </c>
      <c r="AY276" s="18" t="s">
        <v>130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77</v>
      </c>
      <c r="BK276" s="225">
        <f>ROUND(I276*H276,2)</f>
        <v>0</v>
      </c>
      <c r="BL276" s="18" t="s">
        <v>226</v>
      </c>
      <c r="BM276" s="224" t="s">
        <v>571</v>
      </c>
    </row>
    <row r="277" spans="1:65" s="2" customFormat="1" ht="16.5" customHeight="1">
      <c r="A277" s="39"/>
      <c r="B277" s="40"/>
      <c r="C277" s="213" t="s">
        <v>572</v>
      </c>
      <c r="D277" s="213" t="s">
        <v>133</v>
      </c>
      <c r="E277" s="214" t="s">
        <v>573</v>
      </c>
      <c r="F277" s="215" t="s">
        <v>574</v>
      </c>
      <c r="G277" s="216" t="s">
        <v>219</v>
      </c>
      <c r="H277" s="217">
        <v>23.125</v>
      </c>
      <c r="I277" s="218"/>
      <c r="J277" s="219">
        <f>ROUND(I277*H277,2)</f>
        <v>0</v>
      </c>
      <c r="K277" s="215" t="s">
        <v>19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226</v>
      </c>
      <c r="AT277" s="224" t="s">
        <v>133</v>
      </c>
      <c r="AU277" s="224" t="s">
        <v>81</v>
      </c>
      <c r="AY277" s="18" t="s">
        <v>130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77</v>
      </c>
      <c r="BK277" s="225">
        <f>ROUND(I277*H277,2)</f>
        <v>0</v>
      </c>
      <c r="BL277" s="18" t="s">
        <v>226</v>
      </c>
      <c r="BM277" s="224" t="s">
        <v>575</v>
      </c>
    </row>
    <row r="278" spans="1:51" s="13" customFormat="1" ht="12">
      <c r="A278" s="13"/>
      <c r="B278" s="226"/>
      <c r="C278" s="227"/>
      <c r="D278" s="228" t="s">
        <v>139</v>
      </c>
      <c r="E278" s="229" t="s">
        <v>19</v>
      </c>
      <c r="F278" s="230" t="s">
        <v>576</v>
      </c>
      <c r="G278" s="227"/>
      <c r="H278" s="231">
        <v>23.125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139</v>
      </c>
      <c r="AU278" s="237" t="s">
        <v>81</v>
      </c>
      <c r="AV278" s="13" t="s">
        <v>81</v>
      </c>
      <c r="AW278" s="13" t="s">
        <v>33</v>
      </c>
      <c r="AX278" s="13" t="s">
        <v>77</v>
      </c>
      <c r="AY278" s="237" t="s">
        <v>130</v>
      </c>
    </row>
    <row r="279" spans="1:65" s="2" customFormat="1" ht="16.5" customHeight="1">
      <c r="A279" s="39"/>
      <c r="B279" s="40"/>
      <c r="C279" s="213" t="s">
        <v>577</v>
      </c>
      <c r="D279" s="213" t="s">
        <v>133</v>
      </c>
      <c r="E279" s="214" t="s">
        <v>578</v>
      </c>
      <c r="F279" s="215" t="s">
        <v>579</v>
      </c>
      <c r="G279" s="216" t="s">
        <v>219</v>
      </c>
      <c r="H279" s="217">
        <v>18</v>
      </c>
      <c r="I279" s="218"/>
      <c r="J279" s="219">
        <f>ROUND(I279*H279,2)</f>
        <v>0</v>
      </c>
      <c r="K279" s="215" t="s">
        <v>19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226</v>
      </c>
      <c r="AT279" s="224" t="s">
        <v>133</v>
      </c>
      <c r="AU279" s="224" t="s">
        <v>81</v>
      </c>
      <c r="AY279" s="18" t="s">
        <v>130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77</v>
      </c>
      <c r="BK279" s="225">
        <f>ROUND(I279*H279,2)</f>
        <v>0</v>
      </c>
      <c r="BL279" s="18" t="s">
        <v>226</v>
      </c>
      <c r="BM279" s="224" t="s">
        <v>580</v>
      </c>
    </row>
    <row r="280" spans="1:65" s="2" customFormat="1" ht="16.5" customHeight="1">
      <c r="A280" s="39"/>
      <c r="B280" s="40"/>
      <c r="C280" s="213" t="s">
        <v>581</v>
      </c>
      <c r="D280" s="213" t="s">
        <v>133</v>
      </c>
      <c r="E280" s="214" t="s">
        <v>582</v>
      </c>
      <c r="F280" s="215" t="s">
        <v>583</v>
      </c>
      <c r="G280" s="216" t="s">
        <v>219</v>
      </c>
      <c r="H280" s="217">
        <v>150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226</v>
      </c>
      <c r="AT280" s="224" t="s">
        <v>133</v>
      </c>
      <c r="AU280" s="224" t="s">
        <v>81</v>
      </c>
      <c r="AY280" s="18" t="s">
        <v>130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77</v>
      </c>
      <c r="BK280" s="225">
        <f>ROUND(I280*H280,2)</f>
        <v>0</v>
      </c>
      <c r="BL280" s="18" t="s">
        <v>226</v>
      </c>
      <c r="BM280" s="224" t="s">
        <v>584</v>
      </c>
    </row>
    <row r="281" spans="1:65" s="2" customFormat="1" ht="16.5" customHeight="1">
      <c r="A281" s="39"/>
      <c r="B281" s="40"/>
      <c r="C281" s="213" t="s">
        <v>585</v>
      </c>
      <c r="D281" s="213" t="s">
        <v>133</v>
      </c>
      <c r="E281" s="214" t="s">
        <v>586</v>
      </c>
      <c r="F281" s="215" t="s">
        <v>587</v>
      </c>
      <c r="G281" s="216" t="s">
        <v>219</v>
      </c>
      <c r="H281" s="217">
        <v>20</v>
      </c>
      <c r="I281" s="218"/>
      <c r="J281" s="219">
        <f>ROUND(I281*H281,2)</f>
        <v>0</v>
      </c>
      <c r="K281" s="215" t="s">
        <v>19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226</v>
      </c>
      <c r="AT281" s="224" t="s">
        <v>133</v>
      </c>
      <c r="AU281" s="224" t="s">
        <v>81</v>
      </c>
      <c r="AY281" s="18" t="s">
        <v>130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77</v>
      </c>
      <c r="BK281" s="225">
        <f>ROUND(I281*H281,2)</f>
        <v>0</v>
      </c>
      <c r="BL281" s="18" t="s">
        <v>226</v>
      </c>
      <c r="BM281" s="224" t="s">
        <v>588</v>
      </c>
    </row>
    <row r="282" spans="1:65" s="2" customFormat="1" ht="16.5" customHeight="1">
      <c r="A282" s="39"/>
      <c r="B282" s="40"/>
      <c r="C282" s="213" t="s">
        <v>589</v>
      </c>
      <c r="D282" s="213" t="s">
        <v>133</v>
      </c>
      <c r="E282" s="214" t="s">
        <v>590</v>
      </c>
      <c r="F282" s="215" t="s">
        <v>591</v>
      </c>
      <c r="G282" s="216" t="s">
        <v>219</v>
      </c>
      <c r="H282" s="217">
        <v>18</v>
      </c>
      <c r="I282" s="218"/>
      <c r="J282" s="219">
        <f>ROUND(I282*H282,2)</f>
        <v>0</v>
      </c>
      <c r="K282" s="215" t="s">
        <v>19</v>
      </c>
      <c r="L282" s="45"/>
      <c r="M282" s="220" t="s">
        <v>19</v>
      </c>
      <c r="N282" s="221" t="s">
        <v>43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226</v>
      </c>
      <c r="AT282" s="224" t="s">
        <v>133</v>
      </c>
      <c r="AU282" s="224" t="s">
        <v>81</v>
      </c>
      <c r="AY282" s="18" t="s">
        <v>130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77</v>
      </c>
      <c r="BK282" s="225">
        <f>ROUND(I282*H282,2)</f>
        <v>0</v>
      </c>
      <c r="BL282" s="18" t="s">
        <v>226</v>
      </c>
      <c r="BM282" s="224" t="s">
        <v>592</v>
      </c>
    </row>
    <row r="283" spans="1:65" s="2" customFormat="1" ht="24" customHeight="1">
      <c r="A283" s="39"/>
      <c r="B283" s="40"/>
      <c r="C283" s="213" t="s">
        <v>593</v>
      </c>
      <c r="D283" s="213" t="s">
        <v>133</v>
      </c>
      <c r="E283" s="214" t="s">
        <v>594</v>
      </c>
      <c r="F283" s="215" t="s">
        <v>595</v>
      </c>
      <c r="G283" s="216" t="s">
        <v>219</v>
      </c>
      <c r="H283" s="217">
        <v>1</v>
      </c>
      <c r="I283" s="218"/>
      <c r="J283" s="219">
        <f>ROUND(I283*H283,2)</f>
        <v>0</v>
      </c>
      <c r="K283" s="215" t="s">
        <v>19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226</v>
      </c>
      <c r="AT283" s="224" t="s">
        <v>133</v>
      </c>
      <c r="AU283" s="224" t="s">
        <v>81</v>
      </c>
      <c r="AY283" s="18" t="s">
        <v>130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77</v>
      </c>
      <c r="BK283" s="225">
        <f>ROUND(I283*H283,2)</f>
        <v>0</v>
      </c>
      <c r="BL283" s="18" t="s">
        <v>226</v>
      </c>
      <c r="BM283" s="224" t="s">
        <v>596</v>
      </c>
    </row>
    <row r="284" spans="1:65" s="2" customFormat="1" ht="16.5" customHeight="1">
      <c r="A284" s="39"/>
      <c r="B284" s="40"/>
      <c r="C284" s="213" t="s">
        <v>597</v>
      </c>
      <c r="D284" s="213" t="s">
        <v>133</v>
      </c>
      <c r="E284" s="214" t="s">
        <v>598</v>
      </c>
      <c r="F284" s="215" t="s">
        <v>599</v>
      </c>
      <c r="G284" s="216" t="s">
        <v>219</v>
      </c>
      <c r="H284" s="217">
        <v>29</v>
      </c>
      <c r="I284" s="218"/>
      <c r="J284" s="219">
        <f>ROUND(I284*H284,2)</f>
        <v>0</v>
      </c>
      <c r="K284" s="215" t="s">
        <v>158</v>
      </c>
      <c r="L284" s="45"/>
      <c r="M284" s="220" t="s">
        <v>19</v>
      </c>
      <c r="N284" s="221" t="s">
        <v>43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0.005</v>
      </c>
      <c r="T284" s="223">
        <f>S284*H284</f>
        <v>0.145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226</v>
      </c>
      <c r="AT284" s="224" t="s">
        <v>133</v>
      </c>
      <c r="AU284" s="224" t="s">
        <v>81</v>
      </c>
      <c r="AY284" s="18" t="s">
        <v>130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77</v>
      </c>
      <c r="BK284" s="225">
        <f>ROUND(I284*H284,2)</f>
        <v>0</v>
      </c>
      <c r="BL284" s="18" t="s">
        <v>226</v>
      </c>
      <c r="BM284" s="224" t="s">
        <v>600</v>
      </c>
    </row>
    <row r="285" spans="1:51" s="13" customFormat="1" ht="12">
      <c r="A285" s="13"/>
      <c r="B285" s="226"/>
      <c r="C285" s="227"/>
      <c r="D285" s="228" t="s">
        <v>139</v>
      </c>
      <c r="E285" s="229" t="s">
        <v>19</v>
      </c>
      <c r="F285" s="230" t="s">
        <v>601</v>
      </c>
      <c r="G285" s="227"/>
      <c r="H285" s="231">
        <v>29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139</v>
      </c>
      <c r="AU285" s="237" t="s">
        <v>81</v>
      </c>
      <c r="AV285" s="13" t="s">
        <v>81</v>
      </c>
      <c r="AW285" s="13" t="s">
        <v>33</v>
      </c>
      <c r="AX285" s="13" t="s">
        <v>77</v>
      </c>
      <c r="AY285" s="237" t="s">
        <v>130</v>
      </c>
    </row>
    <row r="286" spans="1:65" s="2" customFormat="1" ht="24" customHeight="1">
      <c r="A286" s="39"/>
      <c r="B286" s="40"/>
      <c r="C286" s="213" t="s">
        <v>602</v>
      </c>
      <c r="D286" s="213" t="s">
        <v>133</v>
      </c>
      <c r="E286" s="214" t="s">
        <v>603</v>
      </c>
      <c r="F286" s="215" t="s">
        <v>604</v>
      </c>
      <c r="G286" s="216" t="s">
        <v>219</v>
      </c>
      <c r="H286" s="217">
        <v>27</v>
      </c>
      <c r="I286" s="218"/>
      <c r="J286" s="219">
        <f>ROUND(I286*H286,2)</f>
        <v>0</v>
      </c>
      <c r="K286" s="215" t="s">
        <v>158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226</v>
      </c>
      <c r="AT286" s="224" t="s">
        <v>133</v>
      </c>
      <c r="AU286" s="224" t="s">
        <v>81</v>
      </c>
      <c r="AY286" s="18" t="s">
        <v>130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77</v>
      </c>
      <c r="BK286" s="225">
        <f>ROUND(I286*H286,2)</f>
        <v>0</v>
      </c>
      <c r="BL286" s="18" t="s">
        <v>226</v>
      </c>
      <c r="BM286" s="224" t="s">
        <v>605</v>
      </c>
    </row>
    <row r="287" spans="1:65" s="2" customFormat="1" ht="24" customHeight="1">
      <c r="A287" s="39"/>
      <c r="B287" s="40"/>
      <c r="C287" s="213" t="s">
        <v>606</v>
      </c>
      <c r="D287" s="213" t="s">
        <v>133</v>
      </c>
      <c r="E287" s="214" t="s">
        <v>607</v>
      </c>
      <c r="F287" s="215" t="s">
        <v>608</v>
      </c>
      <c r="G287" s="216" t="s">
        <v>219</v>
      </c>
      <c r="H287" s="217">
        <v>2</v>
      </c>
      <c r="I287" s="218"/>
      <c r="J287" s="219">
        <f>ROUND(I287*H287,2)</f>
        <v>0</v>
      </c>
      <c r="K287" s="215" t="s">
        <v>158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226</v>
      </c>
      <c r="AT287" s="224" t="s">
        <v>133</v>
      </c>
      <c r="AU287" s="224" t="s">
        <v>81</v>
      </c>
      <c r="AY287" s="18" t="s">
        <v>130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77</v>
      </c>
      <c r="BK287" s="225">
        <f>ROUND(I287*H287,2)</f>
        <v>0</v>
      </c>
      <c r="BL287" s="18" t="s">
        <v>226</v>
      </c>
      <c r="BM287" s="224" t="s">
        <v>609</v>
      </c>
    </row>
    <row r="288" spans="1:65" s="2" customFormat="1" ht="16.5" customHeight="1">
      <c r="A288" s="39"/>
      <c r="B288" s="40"/>
      <c r="C288" s="270" t="s">
        <v>610</v>
      </c>
      <c r="D288" s="270" t="s">
        <v>611</v>
      </c>
      <c r="E288" s="271" t="s">
        <v>612</v>
      </c>
      <c r="F288" s="272" t="s">
        <v>613</v>
      </c>
      <c r="G288" s="273" t="s">
        <v>145</v>
      </c>
      <c r="H288" s="274">
        <v>38.15</v>
      </c>
      <c r="I288" s="275"/>
      <c r="J288" s="276">
        <f>ROUND(I288*H288,2)</f>
        <v>0</v>
      </c>
      <c r="K288" s="272" t="s">
        <v>19</v>
      </c>
      <c r="L288" s="277"/>
      <c r="M288" s="278" t="s">
        <v>19</v>
      </c>
      <c r="N288" s="279" t="s">
        <v>43</v>
      </c>
      <c r="O288" s="85"/>
      <c r="P288" s="222">
        <f>O288*H288</f>
        <v>0</v>
      </c>
      <c r="Q288" s="222">
        <v>0.01</v>
      </c>
      <c r="R288" s="222">
        <f>Q288*H288</f>
        <v>0.3815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299</v>
      </c>
      <c r="AT288" s="224" t="s">
        <v>611</v>
      </c>
      <c r="AU288" s="224" t="s">
        <v>81</v>
      </c>
      <c r="AY288" s="18" t="s">
        <v>130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77</v>
      </c>
      <c r="BK288" s="225">
        <f>ROUND(I288*H288,2)</f>
        <v>0</v>
      </c>
      <c r="BL288" s="18" t="s">
        <v>226</v>
      </c>
      <c r="BM288" s="224" t="s">
        <v>614</v>
      </c>
    </row>
    <row r="289" spans="1:51" s="13" customFormat="1" ht="12">
      <c r="A289" s="13"/>
      <c r="B289" s="226"/>
      <c r="C289" s="227"/>
      <c r="D289" s="228" t="s">
        <v>139</v>
      </c>
      <c r="E289" s="229" t="s">
        <v>19</v>
      </c>
      <c r="F289" s="230" t="s">
        <v>615</v>
      </c>
      <c r="G289" s="227"/>
      <c r="H289" s="231">
        <v>38.15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139</v>
      </c>
      <c r="AU289" s="237" t="s">
        <v>81</v>
      </c>
      <c r="AV289" s="13" t="s">
        <v>81</v>
      </c>
      <c r="AW289" s="13" t="s">
        <v>33</v>
      </c>
      <c r="AX289" s="13" t="s">
        <v>77</v>
      </c>
      <c r="AY289" s="237" t="s">
        <v>130</v>
      </c>
    </row>
    <row r="290" spans="1:63" s="12" customFormat="1" ht="22.8" customHeight="1">
      <c r="A290" s="12"/>
      <c r="B290" s="197"/>
      <c r="C290" s="198"/>
      <c r="D290" s="199" t="s">
        <v>71</v>
      </c>
      <c r="E290" s="211" t="s">
        <v>616</v>
      </c>
      <c r="F290" s="211" t="s">
        <v>617</v>
      </c>
      <c r="G290" s="198"/>
      <c r="H290" s="198"/>
      <c r="I290" s="201"/>
      <c r="J290" s="212">
        <f>BK290</f>
        <v>0</v>
      </c>
      <c r="K290" s="198"/>
      <c r="L290" s="203"/>
      <c r="M290" s="204"/>
      <c r="N290" s="205"/>
      <c r="O290" s="205"/>
      <c r="P290" s="206">
        <f>SUM(P291:P293)</f>
        <v>0</v>
      </c>
      <c r="Q290" s="205"/>
      <c r="R290" s="206">
        <f>SUM(R291:R293)</f>
        <v>0</v>
      </c>
      <c r="S290" s="205"/>
      <c r="T290" s="207">
        <f>SUM(T291:T293)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8" t="s">
        <v>81</v>
      </c>
      <c r="AT290" s="209" t="s">
        <v>71</v>
      </c>
      <c r="AU290" s="209" t="s">
        <v>77</v>
      </c>
      <c r="AY290" s="208" t="s">
        <v>130</v>
      </c>
      <c r="BK290" s="210">
        <f>SUM(BK291:BK293)</f>
        <v>0</v>
      </c>
    </row>
    <row r="291" spans="1:65" s="2" customFormat="1" ht="24" customHeight="1">
      <c r="A291" s="39"/>
      <c r="B291" s="40"/>
      <c r="C291" s="213" t="s">
        <v>618</v>
      </c>
      <c r="D291" s="213" t="s">
        <v>133</v>
      </c>
      <c r="E291" s="214" t="s">
        <v>619</v>
      </c>
      <c r="F291" s="215" t="s">
        <v>620</v>
      </c>
      <c r="G291" s="216" t="s">
        <v>219</v>
      </c>
      <c r="H291" s="217">
        <v>1</v>
      </c>
      <c r="I291" s="218"/>
      <c r="J291" s="219">
        <f>ROUND(I291*H291,2)</f>
        <v>0</v>
      </c>
      <c r="K291" s="215" t="s">
        <v>19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226</v>
      </c>
      <c r="AT291" s="224" t="s">
        <v>133</v>
      </c>
      <c r="AU291" s="224" t="s">
        <v>81</v>
      </c>
      <c r="AY291" s="18" t="s">
        <v>130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77</v>
      </c>
      <c r="BK291" s="225">
        <f>ROUND(I291*H291,2)</f>
        <v>0</v>
      </c>
      <c r="BL291" s="18" t="s">
        <v>226</v>
      </c>
      <c r="BM291" s="224" t="s">
        <v>621</v>
      </c>
    </row>
    <row r="292" spans="1:65" s="2" customFormat="1" ht="16.5" customHeight="1">
      <c r="A292" s="39"/>
      <c r="B292" s="40"/>
      <c r="C292" s="213" t="s">
        <v>622</v>
      </c>
      <c r="D292" s="213" t="s">
        <v>133</v>
      </c>
      <c r="E292" s="214" t="s">
        <v>623</v>
      </c>
      <c r="F292" s="215" t="s">
        <v>624</v>
      </c>
      <c r="G292" s="216" t="s">
        <v>219</v>
      </c>
      <c r="H292" s="217">
        <v>2</v>
      </c>
      <c r="I292" s="218"/>
      <c r="J292" s="219">
        <f>ROUND(I292*H292,2)</f>
        <v>0</v>
      </c>
      <c r="K292" s="215" t="s">
        <v>19</v>
      </c>
      <c r="L292" s="45"/>
      <c r="M292" s="220" t="s">
        <v>19</v>
      </c>
      <c r="N292" s="221" t="s">
        <v>43</v>
      </c>
      <c r="O292" s="85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226</v>
      </c>
      <c r="AT292" s="224" t="s">
        <v>133</v>
      </c>
      <c r="AU292" s="224" t="s">
        <v>81</v>
      </c>
      <c r="AY292" s="18" t="s">
        <v>130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77</v>
      </c>
      <c r="BK292" s="225">
        <f>ROUND(I292*H292,2)</f>
        <v>0</v>
      </c>
      <c r="BL292" s="18" t="s">
        <v>226</v>
      </c>
      <c r="BM292" s="224" t="s">
        <v>625</v>
      </c>
    </row>
    <row r="293" spans="1:65" s="2" customFormat="1" ht="24" customHeight="1">
      <c r="A293" s="39"/>
      <c r="B293" s="40"/>
      <c r="C293" s="213" t="s">
        <v>626</v>
      </c>
      <c r="D293" s="213" t="s">
        <v>133</v>
      </c>
      <c r="E293" s="214" t="s">
        <v>627</v>
      </c>
      <c r="F293" s="215" t="s">
        <v>628</v>
      </c>
      <c r="G293" s="216" t="s">
        <v>219</v>
      </c>
      <c r="H293" s="217">
        <v>19</v>
      </c>
      <c r="I293" s="218"/>
      <c r="J293" s="219">
        <f>ROUND(I293*H293,2)</f>
        <v>0</v>
      </c>
      <c r="K293" s="215" t="s">
        <v>19</v>
      </c>
      <c r="L293" s="45"/>
      <c r="M293" s="220" t="s">
        <v>19</v>
      </c>
      <c r="N293" s="221" t="s">
        <v>43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226</v>
      </c>
      <c r="AT293" s="224" t="s">
        <v>133</v>
      </c>
      <c r="AU293" s="224" t="s">
        <v>81</v>
      </c>
      <c r="AY293" s="18" t="s">
        <v>130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77</v>
      </c>
      <c r="BK293" s="225">
        <f>ROUND(I293*H293,2)</f>
        <v>0</v>
      </c>
      <c r="BL293" s="18" t="s">
        <v>226</v>
      </c>
      <c r="BM293" s="224" t="s">
        <v>629</v>
      </c>
    </row>
    <row r="294" spans="1:63" s="12" customFormat="1" ht="22.8" customHeight="1">
      <c r="A294" s="12"/>
      <c r="B294" s="197"/>
      <c r="C294" s="198"/>
      <c r="D294" s="199" t="s">
        <v>71</v>
      </c>
      <c r="E294" s="211" t="s">
        <v>630</v>
      </c>
      <c r="F294" s="211" t="s">
        <v>631</v>
      </c>
      <c r="G294" s="198"/>
      <c r="H294" s="198"/>
      <c r="I294" s="201"/>
      <c r="J294" s="212">
        <f>BK294</f>
        <v>0</v>
      </c>
      <c r="K294" s="198"/>
      <c r="L294" s="203"/>
      <c r="M294" s="204"/>
      <c r="N294" s="205"/>
      <c r="O294" s="205"/>
      <c r="P294" s="206">
        <f>SUM(P295:P296)</f>
        <v>0</v>
      </c>
      <c r="Q294" s="205"/>
      <c r="R294" s="206">
        <f>SUM(R295:R296)</f>
        <v>0.15499349999999998</v>
      </c>
      <c r="S294" s="205"/>
      <c r="T294" s="207">
        <f>SUM(T295:T296)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8" t="s">
        <v>81</v>
      </c>
      <c r="AT294" s="209" t="s">
        <v>71</v>
      </c>
      <c r="AU294" s="209" t="s">
        <v>77</v>
      </c>
      <c r="AY294" s="208" t="s">
        <v>130</v>
      </c>
      <c r="BK294" s="210">
        <f>SUM(BK295:BK296)</f>
        <v>0</v>
      </c>
    </row>
    <row r="295" spans="1:65" s="2" customFormat="1" ht="16.5" customHeight="1">
      <c r="A295" s="39"/>
      <c r="B295" s="40"/>
      <c r="C295" s="213" t="s">
        <v>632</v>
      </c>
      <c r="D295" s="213" t="s">
        <v>133</v>
      </c>
      <c r="E295" s="214" t="s">
        <v>633</v>
      </c>
      <c r="F295" s="215" t="s">
        <v>634</v>
      </c>
      <c r="G295" s="216" t="s">
        <v>153</v>
      </c>
      <c r="H295" s="217">
        <v>2.025</v>
      </c>
      <c r="I295" s="218"/>
      <c r="J295" s="219">
        <f>ROUND(I295*H295,2)</f>
        <v>0</v>
      </c>
      <c r="K295" s="215" t="s">
        <v>19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0.07654</v>
      </c>
      <c r="R295" s="222">
        <f>Q295*H295</f>
        <v>0.15499349999999998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226</v>
      </c>
      <c r="AT295" s="224" t="s">
        <v>133</v>
      </c>
      <c r="AU295" s="224" t="s">
        <v>81</v>
      </c>
      <c r="AY295" s="18" t="s">
        <v>130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77</v>
      </c>
      <c r="BK295" s="225">
        <f>ROUND(I295*H295,2)</f>
        <v>0</v>
      </c>
      <c r="BL295" s="18" t="s">
        <v>226</v>
      </c>
      <c r="BM295" s="224" t="s">
        <v>635</v>
      </c>
    </row>
    <row r="296" spans="1:51" s="13" customFormat="1" ht="12">
      <c r="A296" s="13"/>
      <c r="B296" s="226"/>
      <c r="C296" s="227"/>
      <c r="D296" s="228" t="s">
        <v>139</v>
      </c>
      <c r="E296" s="229" t="s">
        <v>19</v>
      </c>
      <c r="F296" s="230" t="s">
        <v>636</v>
      </c>
      <c r="G296" s="227"/>
      <c r="H296" s="231">
        <v>2.025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139</v>
      </c>
      <c r="AU296" s="237" t="s">
        <v>81</v>
      </c>
      <c r="AV296" s="13" t="s">
        <v>81</v>
      </c>
      <c r="AW296" s="13" t="s">
        <v>33</v>
      </c>
      <c r="AX296" s="13" t="s">
        <v>77</v>
      </c>
      <c r="AY296" s="237" t="s">
        <v>130</v>
      </c>
    </row>
    <row r="297" spans="1:63" s="12" customFormat="1" ht="22.8" customHeight="1">
      <c r="A297" s="12"/>
      <c r="B297" s="197"/>
      <c r="C297" s="198"/>
      <c r="D297" s="199" t="s">
        <v>71</v>
      </c>
      <c r="E297" s="211" t="s">
        <v>637</v>
      </c>
      <c r="F297" s="211" t="s">
        <v>638</v>
      </c>
      <c r="G297" s="198"/>
      <c r="H297" s="198"/>
      <c r="I297" s="201"/>
      <c r="J297" s="212">
        <f>BK297</f>
        <v>0</v>
      </c>
      <c r="K297" s="198"/>
      <c r="L297" s="203"/>
      <c r="M297" s="204"/>
      <c r="N297" s="205"/>
      <c r="O297" s="205"/>
      <c r="P297" s="206">
        <f>SUM(P298:P316)</f>
        <v>0</v>
      </c>
      <c r="Q297" s="205"/>
      <c r="R297" s="206">
        <f>SUM(R298:R316)</f>
        <v>0.12968667</v>
      </c>
      <c r="S297" s="205"/>
      <c r="T297" s="207">
        <f>SUM(T298:T316)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8" t="s">
        <v>81</v>
      </c>
      <c r="AT297" s="209" t="s">
        <v>71</v>
      </c>
      <c r="AU297" s="209" t="s">
        <v>77</v>
      </c>
      <c r="AY297" s="208" t="s">
        <v>130</v>
      </c>
      <c r="BK297" s="210">
        <f>SUM(BK298:BK316)</f>
        <v>0</v>
      </c>
    </row>
    <row r="298" spans="1:65" s="2" customFormat="1" ht="16.5" customHeight="1">
      <c r="A298" s="39"/>
      <c r="B298" s="40"/>
      <c r="C298" s="213" t="s">
        <v>639</v>
      </c>
      <c r="D298" s="213" t="s">
        <v>133</v>
      </c>
      <c r="E298" s="214" t="s">
        <v>640</v>
      </c>
      <c r="F298" s="215" t="s">
        <v>641</v>
      </c>
      <c r="G298" s="216" t="s">
        <v>219</v>
      </c>
      <c r="H298" s="217">
        <v>1</v>
      </c>
      <c r="I298" s="218"/>
      <c r="J298" s="219">
        <f>ROUND(I298*H298,2)</f>
        <v>0</v>
      </c>
      <c r="K298" s="215" t="s">
        <v>19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226</v>
      </c>
      <c r="AT298" s="224" t="s">
        <v>133</v>
      </c>
      <c r="AU298" s="224" t="s">
        <v>81</v>
      </c>
      <c r="AY298" s="18" t="s">
        <v>130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77</v>
      </c>
      <c r="BK298" s="225">
        <f>ROUND(I298*H298,2)</f>
        <v>0</v>
      </c>
      <c r="BL298" s="18" t="s">
        <v>226</v>
      </c>
      <c r="BM298" s="224" t="s">
        <v>642</v>
      </c>
    </row>
    <row r="299" spans="1:65" s="2" customFormat="1" ht="16.5" customHeight="1">
      <c r="A299" s="39"/>
      <c r="B299" s="40"/>
      <c r="C299" s="213" t="s">
        <v>643</v>
      </c>
      <c r="D299" s="213" t="s">
        <v>133</v>
      </c>
      <c r="E299" s="214" t="s">
        <v>644</v>
      </c>
      <c r="F299" s="215" t="s">
        <v>645</v>
      </c>
      <c r="G299" s="216" t="s">
        <v>219</v>
      </c>
      <c r="H299" s="217">
        <v>2</v>
      </c>
      <c r="I299" s="218"/>
      <c r="J299" s="219">
        <f>ROUND(I299*H299,2)</f>
        <v>0</v>
      </c>
      <c r="K299" s="215" t="s">
        <v>19</v>
      </c>
      <c r="L299" s="45"/>
      <c r="M299" s="220" t="s">
        <v>19</v>
      </c>
      <c r="N299" s="221" t="s">
        <v>43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226</v>
      </c>
      <c r="AT299" s="224" t="s">
        <v>133</v>
      </c>
      <c r="AU299" s="224" t="s">
        <v>81</v>
      </c>
      <c r="AY299" s="18" t="s">
        <v>130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77</v>
      </c>
      <c r="BK299" s="225">
        <f>ROUND(I299*H299,2)</f>
        <v>0</v>
      </c>
      <c r="BL299" s="18" t="s">
        <v>226</v>
      </c>
      <c r="BM299" s="224" t="s">
        <v>646</v>
      </c>
    </row>
    <row r="300" spans="1:65" s="2" customFormat="1" ht="16.5" customHeight="1">
      <c r="A300" s="39"/>
      <c r="B300" s="40"/>
      <c r="C300" s="213" t="s">
        <v>647</v>
      </c>
      <c r="D300" s="213" t="s">
        <v>133</v>
      </c>
      <c r="E300" s="214" t="s">
        <v>648</v>
      </c>
      <c r="F300" s="215" t="s">
        <v>649</v>
      </c>
      <c r="G300" s="216" t="s">
        <v>219</v>
      </c>
      <c r="H300" s="217">
        <v>1</v>
      </c>
      <c r="I300" s="218"/>
      <c r="J300" s="219">
        <f>ROUND(I300*H300,2)</f>
        <v>0</v>
      </c>
      <c r="K300" s="215" t="s">
        <v>19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226</v>
      </c>
      <c r="AT300" s="224" t="s">
        <v>133</v>
      </c>
      <c r="AU300" s="224" t="s">
        <v>81</v>
      </c>
      <c r="AY300" s="18" t="s">
        <v>130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77</v>
      </c>
      <c r="BK300" s="225">
        <f>ROUND(I300*H300,2)</f>
        <v>0</v>
      </c>
      <c r="BL300" s="18" t="s">
        <v>226</v>
      </c>
      <c r="BM300" s="224" t="s">
        <v>650</v>
      </c>
    </row>
    <row r="301" spans="1:65" s="2" customFormat="1" ht="16.5" customHeight="1">
      <c r="A301" s="39"/>
      <c r="B301" s="40"/>
      <c r="C301" s="213" t="s">
        <v>651</v>
      </c>
      <c r="D301" s="213" t="s">
        <v>133</v>
      </c>
      <c r="E301" s="214" t="s">
        <v>652</v>
      </c>
      <c r="F301" s="215" t="s">
        <v>653</v>
      </c>
      <c r="G301" s="216" t="s">
        <v>219</v>
      </c>
      <c r="H301" s="217">
        <v>4</v>
      </c>
      <c r="I301" s="218"/>
      <c r="J301" s="219">
        <f>ROUND(I301*H301,2)</f>
        <v>0</v>
      </c>
      <c r="K301" s="215" t="s">
        <v>19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226</v>
      </c>
      <c r="AT301" s="224" t="s">
        <v>133</v>
      </c>
      <c r="AU301" s="224" t="s">
        <v>81</v>
      </c>
      <c r="AY301" s="18" t="s">
        <v>130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77</v>
      </c>
      <c r="BK301" s="225">
        <f>ROUND(I301*H301,2)</f>
        <v>0</v>
      </c>
      <c r="BL301" s="18" t="s">
        <v>226</v>
      </c>
      <c r="BM301" s="224" t="s">
        <v>654</v>
      </c>
    </row>
    <row r="302" spans="1:65" s="2" customFormat="1" ht="24" customHeight="1">
      <c r="A302" s="39"/>
      <c r="B302" s="40"/>
      <c r="C302" s="213" t="s">
        <v>655</v>
      </c>
      <c r="D302" s="213" t="s">
        <v>133</v>
      </c>
      <c r="E302" s="214" t="s">
        <v>656</v>
      </c>
      <c r="F302" s="215" t="s">
        <v>657</v>
      </c>
      <c r="G302" s="216" t="s">
        <v>153</v>
      </c>
      <c r="H302" s="217">
        <v>116.86</v>
      </c>
      <c r="I302" s="218"/>
      <c r="J302" s="219">
        <f>ROUND(I302*H302,2)</f>
        <v>0</v>
      </c>
      <c r="K302" s="215" t="s">
        <v>158</v>
      </c>
      <c r="L302" s="45"/>
      <c r="M302" s="220" t="s">
        <v>19</v>
      </c>
      <c r="N302" s="221" t="s">
        <v>43</v>
      </c>
      <c r="O302" s="85"/>
      <c r="P302" s="222">
        <f>O302*H302</f>
        <v>0</v>
      </c>
      <c r="Q302" s="222">
        <v>0.00027</v>
      </c>
      <c r="R302" s="222">
        <f>Q302*H302</f>
        <v>0.0315522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226</v>
      </c>
      <c r="AT302" s="224" t="s">
        <v>133</v>
      </c>
      <c r="AU302" s="224" t="s">
        <v>81</v>
      </c>
      <c r="AY302" s="18" t="s">
        <v>130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77</v>
      </c>
      <c r="BK302" s="225">
        <f>ROUND(I302*H302,2)</f>
        <v>0</v>
      </c>
      <c r="BL302" s="18" t="s">
        <v>226</v>
      </c>
      <c r="BM302" s="224" t="s">
        <v>658</v>
      </c>
    </row>
    <row r="303" spans="1:51" s="13" customFormat="1" ht="12">
      <c r="A303" s="13"/>
      <c r="B303" s="226"/>
      <c r="C303" s="227"/>
      <c r="D303" s="228" t="s">
        <v>139</v>
      </c>
      <c r="E303" s="229" t="s">
        <v>19</v>
      </c>
      <c r="F303" s="230" t="s">
        <v>89</v>
      </c>
      <c r="G303" s="227"/>
      <c r="H303" s="231">
        <v>116.86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139</v>
      </c>
      <c r="AU303" s="237" t="s">
        <v>81</v>
      </c>
      <c r="AV303" s="13" t="s">
        <v>81</v>
      </c>
      <c r="AW303" s="13" t="s">
        <v>33</v>
      </c>
      <c r="AX303" s="13" t="s">
        <v>72</v>
      </c>
      <c r="AY303" s="237" t="s">
        <v>130</v>
      </c>
    </row>
    <row r="304" spans="1:51" s="13" customFormat="1" ht="12">
      <c r="A304" s="13"/>
      <c r="B304" s="226"/>
      <c r="C304" s="227"/>
      <c r="D304" s="228" t="s">
        <v>139</v>
      </c>
      <c r="E304" s="229" t="s">
        <v>19</v>
      </c>
      <c r="F304" s="230" t="s">
        <v>659</v>
      </c>
      <c r="G304" s="227"/>
      <c r="H304" s="231">
        <v>0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139</v>
      </c>
      <c r="AU304" s="237" t="s">
        <v>81</v>
      </c>
      <c r="AV304" s="13" t="s">
        <v>81</v>
      </c>
      <c r="AW304" s="13" t="s">
        <v>33</v>
      </c>
      <c r="AX304" s="13" t="s">
        <v>72</v>
      </c>
      <c r="AY304" s="237" t="s">
        <v>130</v>
      </c>
    </row>
    <row r="305" spans="1:51" s="14" customFormat="1" ht="12">
      <c r="A305" s="14"/>
      <c r="B305" s="238"/>
      <c r="C305" s="239"/>
      <c r="D305" s="228" t="s">
        <v>139</v>
      </c>
      <c r="E305" s="240" t="s">
        <v>19</v>
      </c>
      <c r="F305" s="241" t="s">
        <v>142</v>
      </c>
      <c r="G305" s="239"/>
      <c r="H305" s="242">
        <v>116.86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139</v>
      </c>
      <c r="AU305" s="248" t="s">
        <v>81</v>
      </c>
      <c r="AV305" s="14" t="s">
        <v>131</v>
      </c>
      <c r="AW305" s="14" t="s">
        <v>33</v>
      </c>
      <c r="AX305" s="14" t="s">
        <v>77</v>
      </c>
      <c r="AY305" s="248" t="s">
        <v>130</v>
      </c>
    </row>
    <row r="306" spans="1:65" s="2" customFormat="1" ht="24" customHeight="1">
      <c r="A306" s="39"/>
      <c r="B306" s="40"/>
      <c r="C306" s="213" t="s">
        <v>660</v>
      </c>
      <c r="D306" s="213" t="s">
        <v>133</v>
      </c>
      <c r="E306" s="214" t="s">
        <v>661</v>
      </c>
      <c r="F306" s="215" t="s">
        <v>662</v>
      </c>
      <c r="G306" s="216" t="s">
        <v>153</v>
      </c>
      <c r="H306" s="217">
        <v>45.388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43</v>
      </c>
      <c r="O306" s="85"/>
      <c r="P306" s="222">
        <f>O306*H306</f>
        <v>0</v>
      </c>
      <c r="Q306" s="222">
        <v>0.00018</v>
      </c>
      <c r="R306" s="222">
        <f>Q306*H306</f>
        <v>0.00816984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226</v>
      </c>
      <c r="AT306" s="224" t="s">
        <v>133</v>
      </c>
      <c r="AU306" s="224" t="s">
        <v>81</v>
      </c>
      <c r="AY306" s="18" t="s">
        <v>130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77</v>
      </c>
      <c r="BK306" s="225">
        <f>ROUND(I306*H306,2)</f>
        <v>0</v>
      </c>
      <c r="BL306" s="18" t="s">
        <v>226</v>
      </c>
      <c r="BM306" s="224" t="s">
        <v>663</v>
      </c>
    </row>
    <row r="307" spans="1:51" s="13" customFormat="1" ht="12">
      <c r="A307" s="13"/>
      <c r="B307" s="226"/>
      <c r="C307" s="227"/>
      <c r="D307" s="228" t="s">
        <v>139</v>
      </c>
      <c r="E307" s="229" t="s">
        <v>19</v>
      </c>
      <c r="F307" s="230" t="s">
        <v>664</v>
      </c>
      <c r="G307" s="227"/>
      <c r="H307" s="231">
        <v>29.215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139</v>
      </c>
      <c r="AU307" s="237" t="s">
        <v>81</v>
      </c>
      <c r="AV307" s="13" t="s">
        <v>81</v>
      </c>
      <c r="AW307" s="13" t="s">
        <v>33</v>
      </c>
      <c r="AX307" s="13" t="s">
        <v>72</v>
      </c>
      <c r="AY307" s="237" t="s">
        <v>130</v>
      </c>
    </row>
    <row r="308" spans="1:51" s="13" customFormat="1" ht="12">
      <c r="A308" s="13"/>
      <c r="B308" s="226"/>
      <c r="C308" s="227"/>
      <c r="D308" s="228" t="s">
        <v>139</v>
      </c>
      <c r="E308" s="229" t="s">
        <v>19</v>
      </c>
      <c r="F308" s="230" t="s">
        <v>665</v>
      </c>
      <c r="G308" s="227"/>
      <c r="H308" s="231">
        <v>16.173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139</v>
      </c>
      <c r="AU308" s="237" t="s">
        <v>81</v>
      </c>
      <c r="AV308" s="13" t="s">
        <v>81</v>
      </c>
      <c r="AW308" s="13" t="s">
        <v>33</v>
      </c>
      <c r="AX308" s="13" t="s">
        <v>72</v>
      </c>
      <c r="AY308" s="237" t="s">
        <v>130</v>
      </c>
    </row>
    <row r="309" spans="1:51" s="14" customFormat="1" ht="12">
      <c r="A309" s="14"/>
      <c r="B309" s="238"/>
      <c r="C309" s="239"/>
      <c r="D309" s="228" t="s">
        <v>139</v>
      </c>
      <c r="E309" s="240" t="s">
        <v>19</v>
      </c>
      <c r="F309" s="241" t="s">
        <v>142</v>
      </c>
      <c r="G309" s="239"/>
      <c r="H309" s="242">
        <v>45.388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8" t="s">
        <v>139</v>
      </c>
      <c r="AU309" s="248" t="s">
        <v>81</v>
      </c>
      <c r="AV309" s="14" t="s">
        <v>131</v>
      </c>
      <c r="AW309" s="14" t="s">
        <v>33</v>
      </c>
      <c r="AX309" s="14" t="s">
        <v>77</v>
      </c>
      <c r="AY309" s="248" t="s">
        <v>130</v>
      </c>
    </row>
    <row r="310" spans="1:65" s="2" customFormat="1" ht="24" customHeight="1">
      <c r="A310" s="39"/>
      <c r="B310" s="40"/>
      <c r="C310" s="213" t="s">
        <v>666</v>
      </c>
      <c r="D310" s="213" t="s">
        <v>133</v>
      </c>
      <c r="E310" s="214" t="s">
        <v>667</v>
      </c>
      <c r="F310" s="215" t="s">
        <v>668</v>
      </c>
      <c r="G310" s="216" t="s">
        <v>153</v>
      </c>
      <c r="H310" s="217">
        <v>94.929</v>
      </c>
      <c r="I310" s="218"/>
      <c r="J310" s="219">
        <f>ROUND(I310*H310,2)</f>
        <v>0</v>
      </c>
      <c r="K310" s="215" t="s">
        <v>158</v>
      </c>
      <c r="L310" s="45"/>
      <c r="M310" s="220" t="s">
        <v>19</v>
      </c>
      <c r="N310" s="221" t="s">
        <v>43</v>
      </c>
      <c r="O310" s="85"/>
      <c r="P310" s="222">
        <f>O310*H310</f>
        <v>0</v>
      </c>
      <c r="Q310" s="222">
        <v>0.00015</v>
      </c>
      <c r="R310" s="222">
        <f>Q310*H310</f>
        <v>0.01423935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226</v>
      </c>
      <c r="AT310" s="224" t="s">
        <v>133</v>
      </c>
      <c r="AU310" s="224" t="s">
        <v>81</v>
      </c>
      <c r="AY310" s="18" t="s">
        <v>130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77</v>
      </c>
      <c r="BK310" s="225">
        <f>ROUND(I310*H310,2)</f>
        <v>0</v>
      </c>
      <c r="BL310" s="18" t="s">
        <v>226</v>
      </c>
      <c r="BM310" s="224" t="s">
        <v>669</v>
      </c>
    </row>
    <row r="311" spans="1:51" s="13" customFormat="1" ht="12">
      <c r="A311" s="13"/>
      <c r="B311" s="226"/>
      <c r="C311" s="227"/>
      <c r="D311" s="228" t="s">
        <v>139</v>
      </c>
      <c r="E311" s="229" t="s">
        <v>19</v>
      </c>
      <c r="F311" s="230" t="s">
        <v>670</v>
      </c>
      <c r="G311" s="227"/>
      <c r="H311" s="231">
        <v>20.254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139</v>
      </c>
      <c r="AU311" s="237" t="s">
        <v>81</v>
      </c>
      <c r="AV311" s="13" t="s">
        <v>81</v>
      </c>
      <c r="AW311" s="13" t="s">
        <v>33</v>
      </c>
      <c r="AX311" s="13" t="s">
        <v>72</v>
      </c>
      <c r="AY311" s="237" t="s">
        <v>130</v>
      </c>
    </row>
    <row r="312" spans="1:51" s="13" customFormat="1" ht="12">
      <c r="A312" s="13"/>
      <c r="B312" s="226"/>
      <c r="C312" s="227"/>
      <c r="D312" s="228" t="s">
        <v>139</v>
      </c>
      <c r="E312" s="229" t="s">
        <v>19</v>
      </c>
      <c r="F312" s="230" t="s">
        <v>671</v>
      </c>
      <c r="G312" s="227"/>
      <c r="H312" s="231">
        <v>0.675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139</v>
      </c>
      <c r="AU312" s="237" t="s">
        <v>81</v>
      </c>
      <c r="AV312" s="13" t="s">
        <v>81</v>
      </c>
      <c r="AW312" s="13" t="s">
        <v>33</v>
      </c>
      <c r="AX312" s="13" t="s">
        <v>72</v>
      </c>
      <c r="AY312" s="237" t="s">
        <v>130</v>
      </c>
    </row>
    <row r="313" spans="1:51" s="13" customFormat="1" ht="12">
      <c r="A313" s="13"/>
      <c r="B313" s="226"/>
      <c r="C313" s="227"/>
      <c r="D313" s="228" t="s">
        <v>139</v>
      </c>
      <c r="E313" s="229" t="s">
        <v>19</v>
      </c>
      <c r="F313" s="230" t="s">
        <v>672</v>
      </c>
      <c r="G313" s="227"/>
      <c r="H313" s="231">
        <v>74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139</v>
      </c>
      <c r="AU313" s="237" t="s">
        <v>81</v>
      </c>
      <c r="AV313" s="13" t="s">
        <v>81</v>
      </c>
      <c r="AW313" s="13" t="s">
        <v>33</v>
      </c>
      <c r="AX313" s="13" t="s">
        <v>72</v>
      </c>
      <c r="AY313" s="237" t="s">
        <v>130</v>
      </c>
    </row>
    <row r="314" spans="1:51" s="14" customFormat="1" ht="12">
      <c r="A314" s="14"/>
      <c r="B314" s="238"/>
      <c r="C314" s="239"/>
      <c r="D314" s="228" t="s">
        <v>139</v>
      </c>
      <c r="E314" s="240" t="s">
        <v>19</v>
      </c>
      <c r="F314" s="241" t="s">
        <v>142</v>
      </c>
      <c r="G314" s="239"/>
      <c r="H314" s="242">
        <v>94.929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139</v>
      </c>
      <c r="AU314" s="248" t="s">
        <v>81</v>
      </c>
      <c r="AV314" s="14" t="s">
        <v>131</v>
      </c>
      <c r="AW314" s="14" t="s">
        <v>33</v>
      </c>
      <c r="AX314" s="14" t="s">
        <v>77</v>
      </c>
      <c r="AY314" s="248" t="s">
        <v>130</v>
      </c>
    </row>
    <row r="315" spans="1:65" s="2" customFormat="1" ht="36" customHeight="1">
      <c r="A315" s="39"/>
      <c r="B315" s="40"/>
      <c r="C315" s="213" t="s">
        <v>673</v>
      </c>
      <c r="D315" s="213" t="s">
        <v>133</v>
      </c>
      <c r="E315" s="214" t="s">
        <v>674</v>
      </c>
      <c r="F315" s="215" t="s">
        <v>675</v>
      </c>
      <c r="G315" s="216" t="s">
        <v>153</v>
      </c>
      <c r="H315" s="217">
        <v>116.86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0.000648</v>
      </c>
      <c r="R315" s="222">
        <f>Q315*H315</f>
        <v>0.07572528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226</v>
      </c>
      <c r="AT315" s="224" t="s">
        <v>133</v>
      </c>
      <c r="AU315" s="224" t="s">
        <v>81</v>
      </c>
      <c r="AY315" s="18" t="s">
        <v>130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77</v>
      </c>
      <c r="BK315" s="225">
        <f>ROUND(I315*H315,2)</f>
        <v>0</v>
      </c>
      <c r="BL315" s="18" t="s">
        <v>226</v>
      </c>
      <c r="BM315" s="224" t="s">
        <v>676</v>
      </c>
    </row>
    <row r="316" spans="1:51" s="13" customFormat="1" ht="12">
      <c r="A316" s="13"/>
      <c r="B316" s="226"/>
      <c r="C316" s="227"/>
      <c r="D316" s="228" t="s">
        <v>139</v>
      </c>
      <c r="E316" s="229" t="s">
        <v>19</v>
      </c>
      <c r="F316" s="230" t="s">
        <v>677</v>
      </c>
      <c r="G316" s="227"/>
      <c r="H316" s="231">
        <v>116.86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139</v>
      </c>
      <c r="AU316" s="237" t="s">
        <v>81</v>
      </c>
      <c r="AV316" s="13" t="s">
        <v>81</v>
      </c>
      <c r="AW316" s="13" t="s">
        <v>33</v>
      </c>
      <c r="AX316" s="13" t="s">
        <v>77</v>
      </c>
      <c r="AY316" s="237" t="s">
        <v>130</v>
      </c>
    </row>
    <row r="317" spans="1:63" s="12" customFormat="1" ht="22.8" customHeight="1">
      <c r="A317" s="12"/>
      <c r="B317" s="197"/>
      <c r="C317" s="198"/>
      <c r="D317" s="199" t="s">
        <v>71</v>
      </c>
      <c r="E317" s="211" t="s">
        <v>678</v>
      </c>
      <c r="F317" s="211" t="s">
        <v>679</v>
      </c>
      <c r="G317" s="198"/>
      <c r="H317" s="198"/>
      <c r="I317" s="201"/>
      <c r="J317" s="212">
        <f>BK317</f>
        <v>0</v>
      </c>
      <c r="K317" s="198"/>
      <c r="L317" s="203"/>
      <c r="M317" s="204"/>
      <c r="N317" s="205"/>
      <c r="O317" s="205"/>
      <c r="P317" s="206">
        <f>SUM(P318:P328)</f>
        <v>0</v>
      </c>
      <c r="Q317" s="205"/>
      <c r="R317" s="206">
        <f>SUM(R318:R328)</f>
        <v>0.044789200000000015</v>
      </c>
      <c r="S317" s="205"/>
      <c r="T317" s="207">
        <f>SUM(T318:T328)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8" t="s">
        <v>81</v>
      </c>
      <c r="AT317" s="209" t="s">
        <v>71</v>
      </c>
      <c r="AU317" s="209" t="s">
        <v>77</v>
      </c>
      <c r="AY317" s="208" t="s">
        <v>130</v>
      </c>
      <c r="BK317" s="210">
        <f>SUM(BK318:BK328)</f>
        <v>0</v>
      </c>
    </row>
    <row r="318" spans="1:65" s="2" customFormat="1" ht="24" customHeight="1">
      <c r="A318" s="39"/>
      <c r="B318" s="40"/>
      <c r="C318" s="213" t="s">
        <v>680</v>
      </c>
      <c r="D318" s="213" t="s">
        <v>133</v>
      </c>
      <c r="E318" s="214" t="s">
        <v>681</v>
      </c>
      <c r="F318" s="215" t="s">
        <v>682</v>
      </c>
      <c r="G318" s="216" t="s">
        <v>145</v>
      </c>
      <c r="H318" s="217">
        <v>174.6</v>
      </c>
      <c r="I318" s="218"/>
      <c r="J318" s="219">
        <f>ROUND(I318*H318,2)</f>
        <v>0</v>
      </c>
      <c r="K318" s="215" t="s">
        <v>158</v>
      </c>
      <c r="L318" s="45"/>
      <c r="M318" s="220" t="s">
        <v>19</v>
      </c>
      <c r="N318" s="221" t="s">
        <v>43</v>
      </c>
      <c r="O318" s="85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226</v>
      </c>
      <c r="AT318" s="224" t="s">
        <v>133</v>
      </c>
      <c r="AU318" s="224" t="s">
        <v>81</v>
      </c>
      <c r="AY318" s="18" t="s">
        <v>130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77</v>
      </c>
      <c r="BK318" s="225">
        <f>ROUND(I318*H318,2)</f>
        <v>0</v>
      </c>
      <c r="BL318" s="18" t="s">
        <v>226</v>
      </c>
      <c r="BM318" s="224" t="s">
        <v>683</v>
      </c>
    </row>
    <row r="319" spans="1:51" s="15" customFormat="1" ht="12">
      <c r="A319" s="15"/>
      <c r="B319" s="249"/>
      <c r="C319" s="250"/>
      <c r="D319" s="228" t="s">
        <v>139</v>
      </c>
      <c r="E319" s="251" t="s">
        <v>19</v>
      </c>
      <c r="F319" s="252" t="s">
        <v>160</v>
      </c>
      <c r="G319" s="250"/>
      <c r="H319" s="251" t="s">
        <v>19</v>
      </c>
      <c r="I319" s="253"/>
      <c r="J319" s="250"/>
      <c r="K319" s="250"/>
      <c r="L319" s="254"/>
      <c r="M319" s="255"/>
      <c r="N319" s="256"/>
      <c r="O319" s="256"/>
      <c r="P319" s="256"/>
      <c r="Q319" s="256"/>
      <c r="R319" s="256"/>
      <c r="S319" s="256"/>
      <c r="T319" s="25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8" t="s">
        <v>139</v>
      </c>
      <c r="AU319" s="258" t="s">
        <v>81</v>
      </c>
      <c r="AV319" s="15" t="s">
        <v>77</v>
      </c>
      <c r="AW319" s="15" t="s">
        <v>33</v>
      </c>
      <c r="AX319" s="15" t="s">
        <v>72</v>
      </c>
      <c r="AY319" s="258" t="s">
        <v>130</v>
      </c>
    </row>
    <row r="320" spans="1:51" s="13" customFormat="1" ht="12">
      <c r="A320" s="13"/>
      <c r="B320" s="226"/>
      <c r="C320" s="227"/>
      <c r="D320" s="228" t="s">
        <v>139</v>
      </c>
      <c r="E320" s="229" t="s">
        <v>19</v>
      </c>
      <c r="F320" s="230" t="s">
        <v>161</v>
      </c>
      <c r="G320" s="227"/>
      <c r="H320" s="231">
        <v>174.6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139</v>
      </c>
      <c r="AU320" s="237" t="s">
        <v>81</v>
      </c>
      <c r="AV320" s="13" t="s">
        <v>81</v>
      </c>
      <c r="AW320" s="13" t="s">
        <v>33</v>
      </c>
      <c r="AX320" s="13" t="s">
        <v>77</v>
      </c>
      <c r="AY320" s="237" t="s">
        <v>130</v>
      </c>
    </row>
    <row r="321" spans="1:65" s="2" customFormat="1" ht="16.5" customHeight="1">
      <c r="A321" s="39"/>
      <c r="B321" s="40"/>
      <c r="C321" s="270" t="s">
        <v>684</v>
      </c>
      <c r="D321" s="270" t="s">
        <v>611</v>
      </c>
      <c r="E321" s="271" t="s">
        <v>685</v>
      </c>
      <c r="F321" s="272" t="s">
        <v>686</v>
      </c>
      <c r="G321" s="273" t="s">
        <v>145</v>
      </c>
      <c r="H321" s="274">
        <v>183.33</v>
      </c>
      <c r="I321" s="275"/>
      <c r="J321" s="276">
        <f>ROUND(I321*H321,2)</f>
        <v>0</v>
      </c>
      <c r="K321" s="272" t="s">
        <v>158</v>
      </c>
      <c r="L321" s="277"/>
      <c r="M321" s="278" t="s">
        <v>19</v>
      </c>
      <c r="N321" s="279" t="s">
        <v>43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299</v>
      </c>
      <c r="AT321" s="224" t="s">
        <v>611</v>
      </c>
      <c r="AU321" s="224" t="s">
        <v>81</v>
      </c>
      <c r="AY321" s="18" t="s">
        <v>130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77</v>
      </c>
      <c r="BK321" s="225">
        <f>ROUND(I321*H321,2)</f>
        <v>0</v>
      </c>
      <c r="BL321" s="18" t="s">
        <v>226</v>
      </c>
      <c r="BM321" s="224" t="s">
        <v>687</v>
      </c>
    </row>
    <row r="322" spans="1:51" s="13" customFormat="1" ht="12">
      <c r="A322" s="13"/>
      <c r="B322" s="226"/>
      <c r="C322" s="227"/>
      <c r="D322" s="228" t="s">
        <v>139</v>
      </c>
      <c r="E322" s="227"/>
      <c r="F322" s="230" t="s">
        <v>688</v>
      </c>
      <c r="G322" s="227"/>
      <c r="H322" s="231">
        <v>183.33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139</v>
      </c>
      <c r="AU322" s="237" t="s">
        <v>81</v>
      </c>
      <c r="AV322" s="13" t="s">
        <v>81</v>
      </c>
      <c r="AW322" s="13" t="s">
        <v>4</v>
      </c>
      <c r="AX322" s="13" t="s">
        <v>77</v>
      </c>
      <c r="AY322" s="237" t="s">
        <v>130</v>
      </c>
    </row>
    <row r="323" spans="1:65" s="2" customFormat="1" ht="16.5" customHeight="1">
      <c r="A323" s="39"/>
      <c r="B323" s="40"/>
      <c r="C323" s="213" t="s">
        <v>689</v>
      </c>
      <c r="D323" s="213" t="s">
        <v>133</v>
      </c>
      <c r="E323" s="214" t="s">
        <v>690</v>
      </c>
      <c r="F323" s="215" t="s">
        <v>691</v>
      </c>
      <c r="G323" s="216" t="s">
        <v>153</v>
      </c>
      <c r="H323" s="217">
        <v>34.92</v>
      </c>
      <c r="I323" s="218"/>
      <c r="J323" s="219">
        <f>ROUND(I323*H323,2)</f>
        <v>0</v>
      </c>
      <c r="K323" s="215" t="s">
        <v>158</v>
      </c>
      <c r="L323" s="45"/>
      <c r="M323" s="220" t="s">
        <v>19</v>
      </c>
      <c r="N323" s="221" t="s">
        <v>43</v>
      </c>
      <c r="O323" s="85"/>
      <c r="P323" s="222">
        <f>O323*H323</f>
        <v>0</v>
      </c>
      <c r="Q323" s="222">
        <v>0.00021</v>
      </c>
      <c r="R323" s="222">
        <f>Q323*H323</f>
        <v>0.007333200000000001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226</v>
      </c>
      <c r="AT323" s="224" t="s">
        <v>133</v>
      </c>
      <c r="AU323" s="224" t="s">
        <v>81</v>
      </c>
      <c r="AY323" s="18" t="s">
        <v>130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77</v>
      </c>
      <c r="BK323" s="225">
        <f>ROUND(I323*H323,2)</f>
        <v>0</v>
      </c>
      <c r="BL323" s="18" t="s">
        <v>226</v>
      </c>
      <c r="BM323" s="224" t="s">
        <v>692</v>
      </c>
    </row>
    <row r="324" spans="1:51" s="13" customFormat="1" ht="12">
      <c r="A324" s="13"/>
      <c r="B324" s="226"/>
      <c r="C324" s="227"/>
      <c r="D324" s="228" t="s">
        <v>139</v>
      </c>
      <c r="E324" s="229" t="s">
        <v>19</v>
      </c>
      <c r="F324" s="230" t="s">
        <v>693</v>
      </c>
      <c r="G324" s="227"/>
      <c r="H324" s="231">
        <v>34.92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139</v>
      </c>
      <c r="AU324" s="237" t="s">
        <v>81</v>
      </c>
      <c r="AV324" s="13" t="s">
        <v>81</v>
      </c>
      <c r="AW324" s="13" t="s">
        <v>33</v>
      </c>
      <c r="AX324" s="13" t="s">
        <v>77</v>
      </c>
      <c r="AY324" s="237" t="s">
        <v>130</v>
      </c>
    </row>
    <row r="325" spans="1:65" s="2" customFormat="1" ht="16.5" customHeight="1">
      <c r="A325" s="39"/>
      <c r="B325" s="40"/>
      <c r="C325" s="213" t="s">
        <v>694</v>
      </c>
      <c r="D325" s="213" t="s">
        <v>133</v>
      </c>
      <c r="E325" s="214" t="s">
        <v>695</v>
      </c>
      <c r="F325" s="215" t="s">
        <v>696</v>
      </c>
      <c r="G325" s="216" t="s">
        <v>153</v>
      </c>
      <c r="H325" s="217">
        <v>34.92</v>
      </c>
      <c r="I325" s="218"/>
      <c r="J325" s="219">
        <f>ROUND(I325*H325,2)</f>
        <v>0</v>
      </c>
      <c r="K325" s="215" t="s">
        <v>158</v>
      </c>
      <c r="L325" s="45"/>
      <c r="M325" s="220" t="s">
        <v>19</v>
      </c>
      <c r="N325" s="221" t="s">
        <v>43</v>
      </c>
      <c r="O325" s="85"/>
      <c r="P325" s="222">
        <f>O325*H325</f>
        <v>0</v>
      </c>
      <c r="Q325" s="222">
        <v>0.0002</v>
      </c>
      <c r="R325" s="222">
        <f>Q325*H325</f>
        <v>0.006984000000000001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226</v>
      </c>
      <c r="AT325" s="224" t="s">
        <v>133</v>
      </c>
      <c r="AU325" s="224" t="s">
        <v>81</v>
      </c>
      <c r="AY325" s="18" t="s">
        <v>130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77</v>
      </c>
      <c r="BK325" s="225">
        <f>ROUND(I325*H325,2)</f>
        <v>0</v>
      </c>
      <c r="BL325" s="18" t="s">
        <v>226</v>
      </c>
      <c r="BM325" s="224" t="s">
        <v>697</v>
      </c>
    </row>
    <row r="326" spans="1:65" s="2" customFormat="1" ht="16.5" customHeight="1">
      <c r="A326" s="39"/>
      <c r="B326" s="40"/>
      <c r="C326" s="213" t="s">
        <v>698</v>
      </c>
      <c r="D326" s="213" t="s">
        <v>133</v>
      </c>
      <c r="E326" s="214" t="s">
        <v>699</v>
      </c>
      <c r="F326" s="215" t="s">
        <v>700</v>
      </c>
      <c r="G326" s="216" t="s">
        <v>145</v>
      </c>
      <c r="H326" s="217">
        <v>73.4</v>
      </c>
      <c r="I326" s="218"/>
      <c r="J326" s="219">
        <f>ROUND(I326*H326,2)</f>
        <v>0</v>
      </c>
      <c r="K326" s="215" t="s">
        <v>19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0.00032</v>
      </c>
      <c r="R326" s="222">
        <f>Q326*H326</f>
        <v>0.023488000000000005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226</v>
      </c>
      <c r="AT326" s="224" t="s">
        <v>133</v>
      </c>
      <c r="AU326" s="224" t="s">
        <v>81</v>
      </c>
      <c r="AY326" s="18" t="s">
        <v>130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77</v>
      </c>
      <c r="BK326" s="225">
        <f>ROUND(I326*H326,2)</f>
        <v>0</v>
      </c>
      <c r="BL326" s="18" t="s">
        <v>226</v>
      </c>
      <c r="BM326" s="224" t="s">
        <v>701</v>
      </c>
    </row>
    <row r="327" spans="1:65" s="2" customFormat="1" ht="24" customHeight="1">
      <c r="A327" s="39"/>
      <c r="B327" s="40"/>
      <c r="C327" s="213" t="s">
        <v>702</v>
      </c>
      <c r="D327" s="213" t="s">
        <v>133</v>
      </c>
      <c r="E327" s="214" t="s">
        <v>703</v>
      </c>
      <c r="F327" s="215" t="s">
        <v>704</v>
      </c>
      <c r="G327" s="216" t="s">
        <v>153</v>
      </c>
      <c r="H327" s="217">
        <v>34.92</v>
      </c>
      <c r="I327" s="218"/>
      <c r="J327" s="219">
        <f>ROUND(I327*H327,2)</f>
        <v>0</v>
      </c>
      <c r="K327" s="215" t="s">
        <v>158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0.0002</v>
      </c>
      <c r="R327" s="222">
        <f>Q327*H327</f>
        <v>0.006984000000000001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226</v>
      </c>
      <c r="AT327" s="224" t="s">
        <v>133</v>
      </c>
      <c r="AU327" s="224" t="s">
        <v>81</v>
      </c>
      <c r="AY327" s="18" t="s">
        <v>130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77</v>
      </c>
      <c r="BK327" s="225">
        <f>ROUND(I327*H327,2)</f>
        <v>0</v>
      </c>
      <c r="BL327" s="18" t="s">
        <v>226</v>
      </c>
      <c r="BM327" s="224" t="s">
        <v>705</v>
      </c>
    </row>
    <row r="328" spans="1:65" s="2" customFormat="1" ht="24" customHeight="1">
      <c r="A328" s="39"/>
      <c r="B328" s="40"/>
      <c r="C328" s="213" t="s">
        <v>706</v>
      </c>
      <c r="D328" s="213" t="s">
        <v>133</v>
      </c>
      <c r="E328" s="214" t="s">
        <v>707</v>
      </c>
      <c r="F328" s="215" t="s">
        <v>708</v>
      </c>
      <c r="G328" s="216" t="s">
        <v>153</v>
      </c>
      <c r="H328" s="217">
        <v>34.92</v>
      </c>
      <c r="I328" s="218"/>
      <c r="J328" s="219">
        <f>ROUND(I328*H328,2)</f>
        <v>0</v>
      </c>
      <c r="K328" s="215" t="s">
        <v>158</v>
      </c>
      <c r="L328" s="45"/>
      <c r="M328" s="220" t="s">
        <v>19</v>
      </c>
      <c r="N328" s="221" t="s">
        <v>43</v>
      </c>
      <c r="O328" s="85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226</v>
      </c>
      <c r="AT328" s="224" t="s">
        <v>133</v>
      </c>
      <c r="AU328" s="224" t="s">
        <v>81</v>
      </c>
      <c r="AY328" s="18" t="s">
        <v>130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77</v>
      </c>
      <c r="BK328" s="225">
        <f>ROUND(I328*H328,2)</f>
        <v>0</v>
      </c>
      <c r="BL328" s="18" t="s">
        <v>226</v>
      </c>
      <c r="BM328" s="224" t="s">
        <v>709</v>
      </c>
    </row>
    <row r="329" spans="1:63" s="12" customFormat="1" ht="25.9" customHeight="1">
      <c r="A329" s="12"/>
      <c r="B329" s="197"/>
      <c r="C329" s="198"/>
      <c r="D329" s="199" t="s">
        <v>71</v>
      </c>
      <c r="E329" s="200" t="s">
        <v>710</v>
      </c>
      <c r="F329" s="200" t="s">
        <v>711</v>
      </c>
      <c r="G329" s="198"/>
      <c r="H329" s="198"/>
      <c r="I329" s="201"/>
      <c r="J329" s="202">
        <f>BK329</f>
        <v>0</v>
      </c>
      <c r="K329" s="198"/>
      <c r="L329" s="203"/>
      <c r="M329" s="204"/>
      <c r="N329" s="205"/>
      <c r="O329" s="205"/>
      <c r="P329" s="206">
        <f>P330+P332+P336</f>
        <v>0</v>
      </c>
      <c r="Q329" s="205"/>
      <c r="R329" s="206">
        <f>R330+R332+R336</f>
        <v>0</v>
      </c>
      <c r="S329" s="205"/>
      <c r="T329" s="207">
        <f>T330+T332+T336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8" t="s">
        <v>162</v>
      </c>
      <c r="AT329" s="209" t="s">
        <v>71</v>
      </c>
      <c r="AU329" s="209" t="s">
        <v>72</v>
      </c>
      <c r="AY329" s="208" t="s">
        <v>130</v>
      </c>
      <c r="BK329" s="210">
        <f>BK330+BK332+BK336</f>
        <v>0</v>
      </c>
    </row>
    <row r="330" spans="1:63" s="12" customFormat="1" ht="22.8" customHeight="1">
      <c r="A330" s="12"/>
      <c r="B330" s="197"/>
      <c r="C330" s="198"/>
      <c r="D330" s="199" t="s">
        <v>71</v>
      </c>
      <c r="E330" s="211" t="s">
        <v>712</v>
      </c>
      <c r="F330" s="211" t="s">
        <v>713</v>
      </c>
      <c r="G330" s="198"/>
      <c r="H330" s="198"/>
      <c r="I330" s="201"/>
      <c r="J330" s="212">
        <f>BK330</f>
        <v>0</v>
      </c>
      <c r="K330" s="198"/>
      <c r="L330" s="203"/>
      <c r="M330" s="204"/>
      <c r="N330" s="205"/>
      <c r="O330" s="205"/>
      <c r="P330" s="206">
        <f>P331</f>
        <v>0</v>
      </c>
      <c r="Q330" s="205"/>
      <c r="R330" s="206">
        <f>R331</f>
        <v>0</v>
      </c>
      <c r="S330" s="205"/>
      <c r="T330" s="207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8" t="s">
        <v>162</v>
      </c>
      <c r="AT330" s="209" t="s">
        <v>71</v>
      </c>
      <c r="AU330" s="209" t="s">
        <v>77</v>
      </c>
      <c r="AY330" s="208" t="s">
        <v>130</v>
      </c>
      <c r="BK330" s="210">
        <f>BK331</f>
        <v>0</v>
      </c>
    </row>
    <row r="331" spans="1:65" s="2" customFormat="1" ht="16.5" customHeight="1">
      <c r="A331" s="39"/>
      <c r="B331" s="40"/>
      <c r="C331" s="213" t="s">
        <v>714</v>
      </c>
      <c r="D331" s="213" t="s">
        <v>133</v>
      </c>
      <c r="E331" s="214" t="s">
        <v>715</v>
      </c>
      <c r="F331" s="215" t="s">
        <v>716</v>
      </c>
      <c r="G331" s="216" t="s">
        <v>717</v>
      </c>
      <c r="H331" s="217">
        <v>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43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718</v>
      </c>
      <c r="AT331" s="224" t="s">
        <v>133</v>
      </c>
      <c r="AU331" s="224" t="s">
        <v>81</v>
      </c>
      <c r="AY331" s="18" t="s">
        <v>130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77</v>
      </c>
      <c r="BK331" s="225">
        <f>ROUND(I331*H331,2)</f>
        <v>0</v>
      </c>
      <c r="BL331" s="18" t="s">
        <v>718</v>
      </c>
      <c r="BM331" s="224" t="s">
        <v>719</v>
      </c>
    </row>
    <row r="332" spans="1:63" s="12" customFormat="1" ht="22.8" customHeight="1">
      <c r="A332" s="12"/>
      <c r="B332" s="197"/>
      <c r="C332" s="198"/>
      <c r="D332" s="199" t="s">
        <v>71</v>
      </c>
      <c r="E332" s="211" t="s">
        <v>720</v>
      </c>
      <c r="F332" s="211" t="s">
        <v>721</v>
      </c>
      <c r="G332" s="198"/>
      <c r="H332" s="198"/>
      <c r="I332" s="201"/>
      <c r="J332" s="212">
        <f>BK332</f>
        <v>0</v>
      </c>
      <c r="K332" s="198"/>
      <c r="L332" s="203"/>
      <c r="M332" s="204"/>
      <c r="N332" s="205"/>
      <c r="O332" s="205"/>
      <c r="P332" s="206">
        <f>SUM(P333:P335)</f>
        <v>0</v>
      </c>
      <c r="Q332" s="205"/>
      <c r="R332" s="206">
        <f>SUM(R333:R335)</f>
        <v>0</v>
      </c>
      <c r="S332" s="205"/>
      <c r="T332" s="207">
        <f>SUM(T333:T335)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8" t="s">
        <v>162</v>
      </c>
      <c r="AT332" s="209" t="s">
        <v>71</v>
      </c>
      <c r="AU332" s="209" t="s">
        <v>77</v>
      </c>
      <c r="AY332" s="208" t="s">
        <v>130</v>
      </c>
      <c r="BK332" s="210">
        <f>SUM(BK333:BK335)</f>
        <v>0</v>
      </c>
    </row>
    <row r="333" spans="1:65" s="2" customFormat="1" ht="16.5" customHeight="1">
      <c r="A333" s="39"/>
      <c r="B333" s="40"/>
      <c r="C333" s="213" t="s">
        <v>722</v>
      </c>
      <c r="D333" s="213" t="s">
        <v>133</v>
      </c>
      <c r="E333" s="214" t="s">
        <v>723</v>
      </c>
      <c r="F333" s="215" t="s">
        <v>724</v>
      </c>
      <c r="G333" s="216" t="s">
        <v>219</v>
      </c>
      <c r="H333" s="217">
        <v>14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718</v>
      </c>
      <c r="AT333" s="224" t="s">
        <v>133</v>
      </c>
      <c r="AU333" s="224" t="s">
        <v>81</v>
      </c>
      <c r="AY333" s="18" t="s">
        <v>130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77</v>
      </c>
      <c r="BK333" s="225">
        <f>ROUND(I333*H333,2)</f>
        <v>0</v>
      </c>
      <c r="BL333" s="18" t="s">
        <v>718</v>
      </c>
      <c r="BM333" s="224" t="s">
        <v>725</v>
      </c>
    </row>
    <row r="334" spans="1:65" s="2" customFormat="1" ht="16.5" customHeight="1">
      <c r="A334" s="39"/>
      <c r="B334" s="40"/>
      <c r="C334" s="213" t="s">
        <v>726</v>
      </c>
      <c r="D334" s="213" t="s">
        <v>133</v>
      </c>
      <c r="E334" s="214" t="s">
        <v>727</v>
      </c>
      <c r="F334" s="215" t="s">
        <v>728</v>
      </c>
      <c r="G334" s="216" t="s">
        <v>219</v>
      </c>
      <c r="H334" s="217">
        <v>14</v>
      </c>
      <c r="I334" s="218"/>
      <c r="J334" s="219">
        <f>ROUND(I334*H334,2)</f>
        <v>0</v>
      </c>
      <c r="K334" s="215" t="s">
        <v>19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718</v>
      </c>
      <c r="AT334" s="224" t="s">
        <v>133</v>
      </c>
      <c r="AU334" s="224" t="s">
        <v>81</v>
      </c>
      <c r="AY334" s="18" t="s">
        <v>130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77</v>
      </c>
      <c r="BK334" s="225">
        <f>ROUND(I334*H334,2)</f>
        <v>0</v>
      </c>
      <c r="BL334" s="18" t="s">
        <v>718</v>
      </c>
      <c r="BM334" s="224" t="s">
        <v>729</v>
      </c>
    </row>
    <row r="335" spans="1:65" s="2" customFormat="1" ht="16.5" customHeight="1">
      <c r="A335" s="39"/>
      <c r="B335" s="40"/>
      <c r="C335" s="213" t="s">
        <v>730</v>
      </c>
      <c r="D335" s="213" t="s">
        <v>133</v>
      </c>
      <c r="E335" s="214" t="s">
        <v>731</v>
      </c>
      <c r="F335" s="215" t="s">
        <v>732</v>
      </c>
      <c r="G335" s="216" t="s">
        <v>717</v>
      </c>
      <c r="H335" s="217">
        <v>1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718</v>
      </c>
      <c r="AT335" s="224" t="s">
        <v>133</v>
      </c>
      <c r="AU335" s="224" t="s">
        <v>81</v>
      </c>
      <c r="AY335" s="18" t="s">
        <v>130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77</v>
      </c>
      <c r="BK335" s="225">
        <f>ROUND(I335*H335,2)</f>
        <v>0</v>
      </c>
      <c r="BL335" s="18" t="s">
        <v>718</v>
      </c>
      <c r="BM335" s="224" t="s">
        <v>733</v>
      </c>
    </row>
    <row r="336" spans="1:63" s="12" customFormat="1" ht="22.8" customHeight="1">
      <c r="A336" s="12"/>
      <c r="B336" s="197"/>
      <c r="C336" s="198"/>
      <c r="D336" s="199" t="s">
        <v>71</v>
      </c>
      <c r="E336" s="211" t="s">
        <v>734</v>
      </c>
      <c r="F336" s="211" t="s">
        <v>735</v>
      </c>
      <c r="G336" s="198"/>
      <c r="H336" s="198"/>
      <c r="I336" s="201"/>
      <c r="J336" s="212">
        <f>BK336</f>
        <v>0</v>
      </c>
      <c r="K336" s="198"/>
      <c r="L336" s="203"/>
      <c r="M336" s="204"/>
      <c r="N336" s="205"/>
      <c r="O336" s="205"/>
      <c r="P336" s="206">
        <f>P337</f>
        <v>0</v>
      </c>
      <c r="Q336" s="205"/>
      <c r="R336" s="206">
        <f>R337</f>
        <v>0</v>
      </c>
      <c r="S336" s="205"/>
      <c r="T336" s="207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8" t="s">
        <v>162</v>
      </c>
      <c r="AT336" s="209" t="s">
        <v>71</v>
      </c>
      <c r="AU336" s="209" t="s">
        <v>77</v>
      </c>
      <c r="AY336" s="208" t="s">
        <v>130</v>
      </c>
      <c r="BK336" s="210">
        <f>BK337</f>
        <v>0</v>
      </c>
    </row>
    <row r="337" spans="1:65" s="2" customFormat="1" ht="16.5" customHeight="1">
      <c r="A337" s="39"/>
      <c r="B337" s="40"/>
      <c r="C337" s="213" t="s">
        <v>736</v>
      </c>
      <c r="D337" s="213" t="s">
        <v>133</v>
      </c>
      <c r="E337" s="214" t="s">
        <v>737</v>
      </c>
      <c r="F337" s="215" t="s">
        <v>738</v>
      </c>
      <c r="G337" s="216" t="s">
        <v>717</v>
      </c>
      <c r="H337" s="217">
        <v>1</v>
      </c>
      <c r="I337" s="218"/>
      <c r="J337" s="219">
        <f>ROUND(I337*H337,2)</f>
        <v>0</v>
      </c>
      <c r="K337" s="215" t="s">
        <v>158</v>
      </c>
      <c r="L337" s="45"/>
      <c r="M337" s="280" t="s">
        <v>19</v>
      </c>
      <c r="N337" s="281" t="s">
        <v>43</v>
      </c>
      <c r="O337" s="282"/>
      <c r="P337" s="283">
        <f>O337*H337</f>
        <v>0</v>
      </c>
      <c r="Q337" s="283">
        <v>0</v>
      </c>
      <c r="R337" s="283">
        <f>Q337*H337</f>
        <v>0</v>
      </c>
      <c r="S337" s="283">
        <v>0</v>
      </c>
      <c r="T337" s="28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718</v>
      </c>
      <c r="AT337" s="224" t="s">
        <v>133</v>
      </c>
      <c r="AU337" s="224" t="s">
        <v>81</v>
      </c>
      <c r="AY337" s="18" t="s">
        <v>130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77</v>
      </c>
      <c r="BK337" s="225">
        <f>ROUND(I337*H337,2)</f>
        <v>0</v>
      </c>
      <c r="BL337" s="18" t="s">
        <v>718</v>
      </c>
      <c r="BM337" s="224" t="s">
        <v>739</v>
      </c>
    </row>
    <row r="338" spans="1:31" s="2" customFormat="1" ht="6.95" customHeight="1">
      <c r="A338" s="39"/>
      <c r="B338" s="60"/>
      <c r="C338" s="61"/>
      <c r="D338" s="61"/>
      <c r="E338" s="61"/>
      <c r="F338" s="61"/>
      <c r="G338" s="61"/>
      <c r="H338" s="61"/>
      <c r="I338" s="162"/>
      <c r="J338" s="61"/>
      <c r="K338" s="61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90:K337"/>
  <mergeCells count="6">
    <mergeCell ref="E7:H7"/>
    <mergeCell ref="E16:H16"/>
    <mergeCell ref="E25:H25"/>
    <mergeCell ref="E46:H46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Vlastouvka\Eva</cp:lastModifiedBy>
  <dcterms:created xsi:type="dcterms:W3CDTF">2019-10-24T11:04:30Z</dcterms:created>
  <dcterms:modified xsi:type="dcterms:W3CDTF">2019-10-24T11:04:37Z</dcterms:modified>
  <cp:category/>
  <cp:version/>
  <cp:contentType/>
  <cp:contentStatus/>
</cp:coreProperties>
</file>