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<sst xmlns="http://schemas.openxmlformats.org/spreadsheetml/2006/main" count="2999" uniqueCount="1277">
  <si>
    <t>318</t>
  </si>
  <si>
    <t>a13</t>
  </si>
  <si>
    <t>319</t>
  </si>
  <si>
    <t>a14</t>
  </si>
  <si>
    <t>320</t>
  </si>
  <si>
    <t>a15</t>
  </si>
  <si>
    <t>D3</t>
  </si>
  <si>
    <t>2.NP</t>
  </si>
  <si>
    <t>b1</t>
  </si>
  <si>
    <t>322</t>
  </si>
  <si>
    <t>b2</t>
  </si>
  <si>
    <t>323</t>
  </si>
  <si>
    <t>b3</t>
  </si>
  <si>
    <t>324</t>
  </si>
  <si>
    <t>b4</t>
  </si>
  <si>
    <t>325</t>
  </si>
  <si>
    <t>b5</t>
  </si>
  <si>
    <t>326</t>
  </si>
  <si>
    <t>b6</t>
  </si>
  <si>
    <t>327</t>
  </si>
  <si>
    <t>b7</t>
  </si>
  <si>
    <t>b8</t>
  </si>
  <si>
    <t>b9</t>
  </si>
  <si>
    <t>b10</t>
  </si>
  <si>
    <t>b11</t>
  </si>
  <si>
    <t>b12</t>
  </si>
  <si>
    <t>b13</t>
  </si>
  <si>
    <t>D4</t>
  </si>
  <si>
    <t>3.NP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</si>
  <si>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</si>
  <si>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</si>
  <si>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</si>
  <si>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</si>
  <si>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</si>
  <si>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</si>
  <si>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</si>
  <si>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</si>
  <si>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</si>
  <si>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</si>
  <si>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</si>
  <si>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</si>
  <si>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</si>
  <si>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D5</t>
  </si>
  <si>
    <t>MaR a elektro pro VZD</t>
  </si>
  <si>
    <t>d1</t>
  </si>
  <si>
    <t>kpl</t>
  </si>
  <si>
    <t>d2</t>
  </si>
  <si>
    <t>d3</t>
  </si>
  <si>
    <t>d4</t>
  </si>
  <si>
    <t>Kabeláž</t>
  </si>
  <si>
    <t>D6</t>
  </si>
  <si>
    <t>Vytápění - napojení jednotek na topení</t>
  </si>
  <si>
    <t>e1</t>
  </si>
  <si>
    <t>Cu potrubí 22x1 vč. tvarovek, izolace</t>
  </si>
  <si>
    <t>e2</t>
  </si>
  <si>
    <t>e3</t>
  </si>
  <si>
    <t>e4</t>
  </si>
  <si>
    <t>D7</t>
  </si>
  <si>
    <t>Tepelné izolace</t>
  </si>
  <si>
    <t>f1</t>
  </si>
  <si>
    <t>Teplná izolace samolepící tl.29 mm s Al polepem</t>
  </si>
  <si>
    <t>D8</t>
  </si>
  <si>
    <t>Závěsový materiál</t>
  </si>
  <si>
    <t>g1</t>
  </si>
  <si>
    <t>D9</t>
  </si>
  <si>
    <t>Flexibilní potrubí - hadice</t>
  </si>
  <si>
    <t>h2</t>
  </si>
  <si>
    <t>D12</t>
  </si>
  <si>
    <t>Kruhové potrubí-výpis dle průměrů</t>
  </si>
  <si>
    <t>j1</t>
  </si>
  <si>
    <t>j2</t>
  </si>
  <si>
    <t>j3</t>
  </si>
  <si>
    <t>j4</t>
  </si>
  <si>
    <t>j5</t>
  </si>
  <si>
    <t>D11</t>
  </si>
  <si>
    <t>Hranaté potrubí-výpis dle obvodů průřezu</t>
  </si>
  <si>
    <t>i1</t>
  </si>
  <si>
    <t>D10</t>
  </si>
  <si>
    <t>ch1</t>
  </si>
  <si>
    <t>Dopravné, přesuny hmot</t>
  </si>
  <si>
    <t>ch2</t>
  </si>
  <si>
    <t>Spotřební materiál</t>
  </si>
  <si>
    <t>ch3</t>
  </si>
  <si>
    <t>ch4</t>
  </si>
  <si>
    <t>Demontáž stávajících jednotek</t>
  </si>
  <si>
    <t>ch5</t>
  </si>
  <si>
    <t>D13</t>
  </si>
  <si>
    <t>Montážní práce VZD</t>
  </si>
  <si>
    <t>k1</t>
  </si>
  <si>
    <t>Montáž VZD</t>
  </si>
  <si>
    <t>k2</t>
  </si>
  <si>
    <t xml:space="preserve">Ekoogická likvidace demontovaných stávajících VZD jednotek </t>
  </si>
  <si>
    <t>000</t>
  </si>
  <si>
    <t xml:space="preserve">  Hodinová zúčtovací sazba (HZS)</t>
  </si>
  <si>
    <t>Drobné stavební práce charakteru oprav drobných prácí neobsažené v položkách ceníků URS</t>
  </si>
  <si>
    <t>hod</t>
  </si>
  <si>
    <t>DUPLEX 2500 Multi Eco / 30/0 - Me.109.EC3 - Mi.109.EC3 - S7.C - Fe.K4 - Fi.K4 - B.LM24A - T.3 - Ke.LF24 - Ki.LM24A - RE-TPO3.LM24A-SR - He1.400/300.TR - He2.710/450.TR - Hi1.400/300.TR - Hi2.710/450.TR - RD5 - SW - EXTCM.3.s - CPTOUCH.B.Wh - ErP 2016, 2018</t>
  </si>
  <si>
    <t>Potrubní kouřové čidlo</t>
  </si>
  <si>
    <t>Kombinovaná žaluzie sání a výtlaku–CVVX 400</t>
  </si>
  <si>
    <t>Tlumič hluku 710x450 dl. 1000</t>
  </si>
  <si>
    <t>Tlumič hluku 710x450 dl. 500</t>
  </si>
  <si>
    <t>Tlumič hluku kruhový 300 dl. 900 napojení na pr.200</t>
  </si>
  <si>
    <t>Tlumič hluku kruhový 350 dl. 900 napojení na pr.250</t>
  </si>
  <si>
    <t>Přívodní mřížka NOVA-C, R1, 525x75</t>
  </si>
  <si>
    <t>Tlumič hluku 700x500 dl. 1000</t>
  </si>
  <si>
    <t>Plastový odsávací ventil pr.200</t>
  </si>
  <si>
    <t>Odvodní mřížka NOVA-C, R1, 225x75</t>
  </si>
  <si>
    <t>Plastový odsávací ventil pr.160</t>
  </si>
  <si>
    <t>Požární uzávěr FDML 400x400-.41 B</t>
  </si>
  <si>
    <t>Odvod vzduchu LKA 400</t>
  </si>
  <si>
    <t>Prostup odhlučněný - kaiflex, dl.750</t>
  </si>
  <si>
    <t>a16</t>
  </si>
  <si>
    <t>a17</t>
  </si>
  <si>
    <t>a18</t>
  </si>
  <si>
    <t>a19</t>
  </si>
  <si>
    <t>a20</t>
  </si>
  <si>
    <t>a21</t>
  </si>
  <si>
    <t>a22</t>
  </si>
  <si>
    <t>ODTAH</t>
  </si>
  <si>
    <t>PŘÍVOD</t>
  </si>
  <si>
    <t>DUPLEX 2500 Multi Eco / 31/1 - Me.109.EC3 - Mi.109.EC3 - S7.C - Fe.K4 - Fi.K4 - B.LM24A - T.3 - Ke.LF24 - Ki.LM24A - RE-TPO3.LM24A-SR - He1.400/300.TR - He2.710/450.P.TR - Hi1.400/300.P.TR - Hi2.710/450.P.TR - RD5 - SW - EXTCM.3.s - CPTOUCH.B.Wh - ErP 2016, 2018</t>
  </si>
  <si>
    <t>Protidešťová žaluzie 400x300</t>
  </si>
  <si>
    <t>Protidešťová žaluzie 400x400</t>
  </si>
  <si>
    <t>b14</t>
  </si>
  <si>
    <t>b15</t>
  </si>
  <si>
    <t>b16</t>
  </si>
  <si>
    <t>b17</t>
  </si>
  <si>
    <t>b18</t>
  </si>
  <si>
    <t>b19</t>
  </si>
  <si>
    <t>c14</t>
  </si>
  <si>
    <t>c15</t>
  </si>
  <si>
    <t>c16</t>
  </si>
  <si>
    <t>c17</t>
  </si>
  <si>
    <t>c18</t>
  </si>
  <si>
    <t>c19</t>
  </si>
  <si>
    <t>Hlavní přívod elektro k VZT jednotkám a MaR</t>
  </si>
  <si>
    <t>Nadřazená regulace pro řízení regulátorů a VZT jednoty podle CO2</t>
  </si>
  <si>
    <t>Snímač CO2</t>
  </si>
  <si>
    <t>Cu potrubí 35x1,5 vč. tvarovek, izolace</t>
  </si>
  <si>
    <t>Oběhové čerpadlo Grundfos Alpha 2L 25-60</t>
  </si>
  <si>
    <t>Odvzdušnovací ventily AOV</t>
  </si>
  <si>
    <t>Kulový uzávěr 5/4“</t>
  </si>
  <si>
    <t>Kulový uzávěr 1“</t>
  </si>
  <si>
    <t>Filtr vodní 5/4“</t>
  </si>
  <si>
    <t>Teploměr</t>
  </si>
  <si>
    <t>Napojení na stávající rozvod v kotelně</t>
  </si>
  <si>
    <t>e5</t>
  </si>
  <si>
    <t>e6</t>
  </si>
  <si>
    <t>e7</t>
  </si>
  <si>
    <t>e8</t>
  </si>
  <si>
    <t>e9</t>
  </si>
  <si>
    <t>Izolovaná hadice Sonoflex pr.355 tl.50</t>
  </si>
  <si>
    <t>400 (20% tvarovek)</t>
  </si>
  <si>
    <t>355 (50% tvarovek)</t>
  </si>
  <si>
    <t>315 (30% tvarovek)</t>
  </si>
  <si>
    <t>200 (20% tvarovek)</t>
  </si>
  <si>
    <t>160 (20% tvarovek)</t>
  </si>
  <si>
    <t>250 (10% tvarovek)</t>
  </si>
  <si>
    <t>j6</t>
  </si>
  <si>
    <t>i2</t>
  </si>
  <si>
    <t>i3</t>
  </si>
  <si>
    <t>1500 (30% tvarovek)</t>
  </si>
  <si>
    <t>1890 (60% tvarovek)</t>
  </si>
  <si>
    <t>2630 (100% tvarovek)</t>
  </si>
  <si>
    <t>Rezerva na případné kolize a úpravy</t>
  </si>
  <si>
    <t>Odvody kondenzátů od VZT jednotek</t>
  </si>
  <si>
    <t>Zateplení fasády a výměna oken ZŠ ( KZS - kompletní zateplovací systém - ETICS )</t>
  </si>
  <si>
    <t>15.03.2019</t>
  </si>
  <si>
    <t>Ing. Jan Chaloupský</t>
  </si>
  <si>
    <t>KRYCÍ LIST ROZPOČTU</t>
  </si>
  <si>
    <t>Název stavby</t>
  </si>
  <si>
    <t>Vrchlabí náměstí míru, č.p. 284 - Zateplení ZŠ</t>
  </si>
  <si>
    <t>JKSO</t>
  </si>
  <si>
    <t>801 32</t>
  </si>
  <si>
    <t>Kód stavby</t>
  </si>
  <si>
    <t>00389</t>
  </si>
  <si>
    <t>Název objektu</t>
  </si>
  <si>
    <t>URS 2017/II</t>
  </si>
  <si>
    <t>Kód objektu</t>
  </si>
  <si>
    <t>01</t>
  </si>
  <si>
    <t>Název části</t>
  </si>
  <si>
    <t xml:space="preserve"> </t>
  </si>
  <si>
    <t>Místo</t>
  </si>
  <si>
    <t>Vrchlabí</t>
  </si>
  <si>
    <t>Kód části</t>
  </si>
  <si>
    <t>Název podčásti</t>
  </si>
  <si>
    <t>Kód podčásti</t>
  </si>
  <si>
    <t>IČO</t>
  </si>
  <si>
    <t>DIČ</t>
  </si>
  <si>
    <t>Objednatel</t>
  </si>
  <si>
    <t>Město Vrchlabí,Zámek č.p.1,Vrchlabí</t>
  </si>
  <si>
    <t>Projektant</t>
  </si>
  <si>
    <t>Ing.Chaloupský,U Hřiště 639,Trutnov</t>
  </si>
  <si>
    <t>Zhotovitel</t>
  </si>
  <si>
    <t>dle výběrového řízení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</si>
  <si>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</si>
  <si>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</si>
  <si>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</si>
  <si>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</si>
  <si>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</si>
  <si>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</si>
  <si>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</si>
  <si>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</si>
  <si>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</si>
  <si>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</si>
  <si>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</si>
  <si>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</si>
  <si>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</si>
  <si>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</si>
  <si>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</si>
  <si>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</si>
  <si>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</si>
  <si>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</si>
  <si>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</si>
  <si>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</si>
  <si>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</si>
  <si>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</si>
  <si>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</si>
  <si>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</si>
  <si>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</si>
  <si>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</si>
  <si>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</si>
  <si>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</si>
  <si>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</si>
  <si>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</si>
  <si>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</si>
  <si>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</si>
  <si>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</si>
  <si>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</si>
  <si>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</si>
  <si>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</si>
  <si>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</si>
  <si>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</si>
  <si>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</si>
  <si>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</si>
  <si>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</si>
  <si>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</si>
  <si>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</si>
  <si>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</si>
  <si>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</si>
  <si>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</si>
  <si>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</si>
  <si>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</si>
  <si>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</si>
  <si>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</si>
  <si>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</si>
  <si>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</si>
  <si>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</si>
  <si>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</si>
  <si>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</si>
  <si>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</si>
  <si>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</si>
  <si>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</si>
  <si>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</si>
  <si>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6.10.2017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</si>
  <si>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</si>
  <si>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</si>
  <si>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</si>
  <si>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</si>
  <si>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</si>
  <si>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</si>
  <si>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</si>
  <si>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</si>
  <si>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</si>
  <si>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</si>
  <si>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</si>
  <si>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</si>
  <si>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</si>
  <si>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</si>
  <si>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</si>
  <si>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</si>
  <si>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</si>
  <si>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</si>
  <si>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</si>
  <si>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</si>
  <si>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</si>
  <si>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</si>
  <si>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</si>
  <si>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</si>
  <si>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</si>
  <si>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</si>
  <si>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</si>
  <si>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113106121</t>
  </si>
  <si>
    <t>Rozebrání dlažeb nebo dílců komunikací pro pěší z betonových nebo kamenných dlaždic</t>
  </si>
  <si>
    <t>m2</t>
  </si>
  <si>
    <t>2</t>
  </si>
  <si>
    <t>001</t>
  </si>
  <si>
    <t>130001101</t>
  </si>
  <si>
    <t>Příplatek za ztížení vykopávky v blízkosti pozemního vedení</t>
  </si>
  <si>
    <t>m3</t>
  </si>
  <si>
    <t>3</t>
  </si>
  <si>
    <t>132202101</t>
  </si>
  <si>
    <t>Hloubení rýh š do 600 mm ručním nebo pneum nářadím v soudržných horninách tř. 3</t>
  </si>
  <si>
    <t>4</t>
  </si>
  <si>
    <t>132202109</t>
  </si>
  <si>
    <t>Příplatek za lepivost u hloubení rýh š do 600 mm ručním nebo pneum nářadím v hornině tř. 3</t>
  </si>
  <si>
    <t>5</t>
  </si>
  <si>
    <t>162701105</t>
  </si>
  <si>
    <t>Vodorovné přemístění do 10000 m výkopku z horniny tř. 1 až 4</t>
  </si>
  <si>
    <t>6</t>
  </si>
  <si>
    <t>167101103</t>
  </si>
  <si>
    <t xml:space="preserve">Manipulace s výkopkem z horniny tř. 1 až 4 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</si>
  <si>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</si>
  <si>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</si>
  <si>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</si>
  <si>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</si>
  <si>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</si>
  <si>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</si>
  <si>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</si>
  <si>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9</t>
  </si>
  <si>
    <t>231</t>
  </si>
  <si>
    <t>180402111</t>
  </si>
  <si>
    <t>Založení parkového trávníku výsevem v rovině a ve svahu do 1:5</t>
  </si>
  <si>
    <t>10</t>
  </si>
  <si>
    <t>M</t>
  </si>
  <si>
    <t>MAT</t>
  </si>
  <si>
    <t>005724100</t>
  </si>
  <si>
    <t>osivo směs travní parková rekreační</t>
  </si>
  <si>
    <t>kg</t>
  </si>
  <si>
    <t>11</t>
  </si>
  <si>
    <t>181101102</t>
  </si>
  <si>
    <t>Úprava pláně v zářezech v hornině tř. 1 až 4 se zhutněním</t>
  </si>
  <si>
    <t>12</t>
  </si>
  <si>
    <t>182001111</t>
  </si>
  <si>
    <t>Plošná úprava terénu zemina tř 1 až 4 nerovnosti do +/- 100 mm v rovinně a svahu do 1:5</t>
  </si>
  <si>
    <t>Zakládání - úprava podloží a základové spáry</t>
  </si>
  <si>
    <t>13</t>
  </si>
  <si>
    <t>002</t>
  </si>
  <si>
    <t>213141121</t>
  </si>
  <si>
    <t>Zřízení vrstvy z geotextilie ve sklonu do 1:2 š do 3 m</t>
  </si>
  <si>
    <t>14</t>
  </si>
  <si>
    <t>673524830</t>
  </si>
  <si>
    <t>geotextilie netkaná (polypropylen) 300g/m2</t>
  </si>
  <si>
    <t>15</t>
  </si>
  <si>
    <t>213141131</t>
  </si>
  <si>
    <t>Zřízení vrstvy z geotextilie ve sklonu do 1:1 š do 3 m</t>
  </si>
  <si>
    <t>16</t>
  </si>
  <si>
    <t>17</t>
  </si>
  <si>
    <t>216904111</t>
  </si>
  <si>
    <t>Očištění ploch tlakovou vodou</t>
  </si>
  <si>
    <t>18</t>
  </si>
  <si>
    <t>216904391</t>
  </si>
  <si>
    <t>Rruční očištění konstrukcí před povrchovou úpravou</t>
  </si>
  <si>
    <t>Svislé a kompletní konstrukce</t>
  </si>
  <si>
    <t>19</t>
  </si>
  <si>
    <t>014</t>
  </si>
  <si>
    <t>310237241</t>
  </si>
  <si>
    <t>Zazdívka otvorů pl do 0,25 m2 ve zdivu nadzákladovém cihlami pálenými tl do 300 mm</t>
  </si>
  <si>
    <t>kus</t>
  </si>
  <si>
    <t>20</t>
  </si>
  <si>
    <t>310237261</t>
  </si>
  <si>
    <t>Zazdívka otvorů pl do 0,25 m2 ve zdivu nadzákladovém cihlami pálenými tl do 600 mm</t>
  </si>
  <si>
    <t>21</t>
  </si>
  <si>
    <t>310237271</t>
  </si>
  <si>
    <t>Zazdívka otvorů pl do 0,25 m2 ve zdivu nadzákladovém cihlami pálenými tl do 750 mm</t>
  </si>
  <si>
    <t>22</t>
  </si>
  <si>
    <t>310237291</t>
  </si>
  <si>
    <t>Zazdívka otvorů pl do 0,25 m2 ve zdivu nadzákladovém cihlami pálenými tl do 1050 mm</t>
  </si>
  <si>
    <t>23</t>
  </si>
  <si>
    <t>317234410</t>
  </si>
  <si>
    <t>Vyzdívka mezi nosníky z cihel pálených na MC</t>
  </si>
  <si>
    <t>24</t>
  </si>
  <si>
    <t>317235511</t>
  </si>
  <si>
    <t>Doplnění říms z cihelných  na MC vyložených do 300 mm</t>
  </si>
  <si>
    <t>m</t>
  </si>
  <si>
    <t>25</t>
  </si>
  <si>
    <t>317944320</t>
  </si>
  <si>
    <t>Válcované nosníky č.10 HEB dodatečně osazované do připravených otvorů</t>
  </si>
  <si>
    <t>26</t>
  </si>
  <si>
    <t>011</t>
  </si>
  <si>
    <t>346244381</t>
  </si>
  <si>
    <t>Plentování jednostranné v do 200 mm válcovaných nosníků cihlami</t>
  </si>
  <si>
    <t>Vodorovné konstrukce</t>
  </si>
  <si>
    <t>27</t>
  </si>
  <si>
    <t>312</t>
  </si>
  <si>
    <t>46550001R</t>
  </si>
  <si>
    <t>Dlažba z pískovcových placáků do štěrkového lože dle PD ozn.ch2</t>
  </si>
  <si>
    <t>Komunikace</t>
  </si>
  <si>
    <t>28</t>
  </si>
  <si>
    <t>564201111</t>
  </si>
  <si>
    <t>Podklad nebo podsyp ze štěrkopísku ŠP tl 40 mm</t>
  </si>
  <si>
    <t>29</t>
  </si>
  <si>
    <t>564752112</t>
  </si>
  <si>
    <t>Podklad z vibrovaného štěrku ŠV tl 160 mm</t>
  </si>
  <si>
    <t>Úpravy povrchů, podlahy a osazování výplní</t>
  </si>
  <si>
    <t>30</t>
  </si>
  <si>
    <t>610991111</t>
  </si>
  <si>
    <t>Zakrývání vnitřních výplní otvorů, předmětů a konstrukcí folií a páskou</t>
  </si>
  <si>
    <t>31</t>
  </si>
  <si>
    <t>611456211</t>
  </si>
  <si>
    <t>Postřik izolací nebo konstrukcí podhledů stropů MC</t>
  </si>
  <si>
    <t>32</t>
  </si>
  <si>
    <t>611481115</t>
  </si>
  <si>
    <t>Potažení stropů rabicovým pletivem bez nástřelů</t>
  </si>
  <si>
    <t>33</t>
  </si>
  <si>
    <t>612401391</t>
  </si>
  <si>
    <t>Omítka malých ploch vnitřních stěn přes 0,25 do 1m2</t>
  </si>
  <si>
    <t>34</t>
  </si>
  <si>
    <t>612409991</t>
  </si>
  <si>
    <t>Začištění omítek kolem oken, dveří, podlah nebo obkladů</t>
  </si>
  <si>
    <t>35</t>
  </si>
  <si>
    <t>612456211</t>
  </si>
  <si>
    <t>Postřik izolací nebo konstrukcí stěn MC</t>
  </si>
  <si>
    <t>36</t>
  </si>
  <si>
    <t>612471413</t>
  </si>
  <si>
    <t>Tenkovrstvá úprava vnitřních stěn tl do 3 mm aktivovaným štukem s disperzní přilnavou přísadou</t>
  </si>
  <si>
    <t>37</t>
  </si>
  <si>
    <t>612473181</t>
  </si>
  <si>
    <t>Vnitřní omítka zdiva vápenocementová ze suchých směsí hladká</t>
  </si>
  <si>
    <t>38</t>
  </si>
  <si>
    <t>612481115</t>
  </si>
  <si>
    <t>Potažení vnitřních stěn rabicovým pletivem bez nástřelů</t>
  </si>
  <si>
    <t>39</t>
  </si>
  <si>
    <t>620451211</t>
  </si>
  <si>
    <t>Postřik vodotěsných izolací nebo konstrukcí MC</t>
  </si>
  <si>
    <t>40</t>
  </si>
  <si>
    <t>620471523</t>
  </si>
  <si>
    <t xml:space="preserve">Vnější omítka minerální tenkovrstvá barevná (roztíratelná,škrabaná,zrnitá,hlazená) tl 2 mm </t>
  </si>
  <si>
    <t>41</t>
  </si>
  <si>
    <t>62047152R</t>
  </si>
  <si>
    <t>Vnější omítka minerální tenkovrstvá barevná (reztíratelná,škrabaná,zrnitá,hlazená) tl 2 mm - příplatek za barevnost - pigmentace - skladba S3</t>
  </si>
  <si>
    <t>42</t>
  </si>
  <si>
    <t>620471814</t>
  </si>
  <si>
    <t>Nátěr základní penetrační pro minerální tenkovrstvé omítky</t>
  </si>
  <si>
    <t>43</t>
  </si>
  <si>
    <t>620472931</t>
  </si>
  <si>
    <t>Vyrovnání podkladu pro tenkovrstvé omítky tmelem a skelnou tkaninou</t>
  </si>
  <si>
    <t>44</t>
  </si>
  <si>
    <t>015</t>
  </si>
  <si>
    <t>620901111</t>
  </si>
  <si>
    <t>Kamenické opracování lícních ploch zdí a valů pemrlováním</t>
  </si>
  <si>
    <t>45</t>
  </si>
  <si>
    <t>620991121</t>
  </si>
  <si>
    <t>Zakrývání vnějších výplní otvorů, předmětů a konstrukcí folií a páskou</t>
  </si>
  <si>
    <t>46</t>
  </si>
  <si>
    <t>622401971</t>
  </si>
  <si>
    <t>Příplatek k omítce vnějších stěn a štítů za přísadu na zvýšení přilnavosti</t>
  </si>
  <si>
    <t>47</t>
  </si>
  <si>
    <t>622421121</t>
  </si>
  <si>
    <t>Vnější omítka stěn a štítů vápenná nebo vápenocementová hrubá zatřená</t>
  </si>
  <si>
    <t>48</t>
  </si>
  <si>
    <t>622421131</t>
  </si>
  <si>
    <t>Vnější omítka stěn a štítů vápenná nebo vápenocementová hladká složitosti II</t>
  </si>
  <si>
    <t>49</t>
  </si>
  <si>
    <t>62242114R</t>
  </si>
  <si>
    <t>Vnější omítka stěn a štítů složitosti VII provedena  probarvenou stěrkou včetně lepidla a vyztužení perlinkou - kompletní provedení včetně penetrace s finální tenkovrstvou omítkou a šablonou na profilaci</t>
  </si>
  <si>
    <t>50</t>
  </si>
  <si>
    <t>622422111</t>
  </si>
  <si>
    <t>Oprava vnějších omítek hladkých MV nebo MVC členitosti I nebo II v rozsahu do 10 %</t>
  </si>
  <si>
    <t>51</t>
  </si>
  <si>
    <t>622422311</t>
  </si>
  <si>
    <t>Oprava vnějších omítek hladkých MV nebo MVC členitosti I nebo II v rozsahu do 30 %</t>
  </si>
  <si>
    <t>52</t>
  </si>
  <si>
    <t>622481115</t>
  </si>
  <si>
    <t>Potažení vnějších stěn rabicovým pletivem bez nástřelů</t>
  </si>
  <si>
    <t>53</t>
  </si>
  <si>
    <t>622711615</t>
  </si>
  <si>
    <t>KZS stěn budov pod omítku deskami z polystyrénu EPS tl 50 mm s hmoždinkami s kovovým trnem</t>
  </si>
  <si>
    <t>54</t>
  </si>
  <si>
    <t>622711624</t>
  </si>
  <si>
    <t>KZS stěn budov pod omítku deskami z polystyrénu EPS tl 140 mm s hmoždinkami s kovovým trnem</t>
  </si>
  <si>
    <t>55</t>
  </si>
  <si>
    <t>622711626</t>
  </si>
  <si>
    <t xml:space="preserve">KZS stěn budov pod omítku deskami z polystyrénu EPS tl 160 mm s hmoždinkami s kovovým trnem </t>
  </si>
  <si>
    <t>56</t>
  </si>
  <si>
    <t>622712222</t>
  </si>
  <si>
    <t>KZS stěn budov pod omítku deskami z polystyrénu XPS tl 120 mm s hmoždinkami s kovovým trnem</t>
  </si>
  <si>
    <t>57</t>
  </si>
  <si>
    <t>622722218</t>
  </si>
  <si>
    <t>KZS pod keramický obklad stěn deskami z polystyrénu XPS tl 80 mm s hmoždinkami s kovovým trnem</t>
  </si>
  <si>
    <t>58</t>
  </si>
  <si>
    <t>62272221R</t>
  </si>
  <si>
    <t>KZS pod keramický obklad stěn deskami z polystyrénu XPS tl 20 mm - pod vnější oplechování parapetu včetně zabroušení dle č.v. b.14</t>
  </si>
  <si>
    <t>59</t>
  </si>
  <si>
    <t>622751324</t>
  </si>
  <si>
    <t>KZS lišta zakládací soklová Al tl 1 mm šířky 143 mm s okapničkou</t>
  </si>
  <si>
    <t>60</t>
  </si>
  <si>
    <t>622751326</t>
  </si>
  <si>
    <t>KZS lišta zakládací soklová Al tl 1 mm šířky 163 mm s okapničkou</t>
  </si>
  <si>
    <t>61</t>
  </si>
  <si>
    <t>622752221</t>
  </si>
  <si>
    <t>KZS lišta rohová stěnová Al s tkaninou 10/10 mm</t>
  </si>
  <si>
    <t>62</t>
  </si>
  <si>
    <t>622753111</t>
  </si>
  <si>
    <t>KZS lišta dilatační stěnová průběžná</t>
  </si>
  <si>
    <t>63</t>
  </si>
  <si>
    <t>622753211</t>
  </si>
  <si>
    <t>KZS lišta dilatační rohová</t>
  </si>
  <si>
    <t>64</t>
  </si>
  <si>
    <t>62275411R</t>
  </si>
  <si>
    <t>KZS lišta začišťovací s tkaninou u oken, dveří, výloh</t>
  </si>
  <si>
    <t>65</t>
  </si>
  <si>
    <t>622755111</t>
  </si>
  <si>
    <t>KZS lišta připojovací PVC parapetní</t>
  </si>
  <si>
    <t>66</t>
  </si>
  <si>
    <t>627452101</t>
  </si>
  <si>
    <t>Spárování zapuštěné rovné zdí z kamene MC</t>
  </si>
  <si>
    <t>67</t>
  </si>
  <si>
    <t>632450121</t>
  </si>
  <si>
    <t>Vyrovnávací cementový potěr tl do 20 mm ze suchých směsí provedený v pásu</t>
  </si>
  <si>
    <t>68</t>
  </si>
  <si>
    <t>63721112R</t>
  </si>
  <si>
    <t>Okapový chodník z betonových dlaždic tl 60 mm kladených do písku se výpní spár - BEZ dodávky betonové dlažby, uloženo ve spádu od soklu</t>
  </si>
  <si>
    <t>69</t>
  </si>
  <si>
    <t>592456010</t>
  </si>
  <si>
    <t>dlažba desková betonová 50x50x5 cm šedá (barva přírodní)</t>
  </si>
  <si>
    <t>70</t>
  </si>
  <si>
    <t>59245601R</t>
  </si>
  <si>
    <t>dlažba desková betonová 50x50x5 cm šedá - použitá stávající odstraněná - NEOCEŇOVAT dodávka stávajícího materiálu jen pro psun hmot na staveništi</t>
  </si>
  <si>
    <t>Ostatní konstrukce a práce-bourání</t>
  </si>
  <si>
    <t>71</t>
  </si>
  <si>
    <t>PK</t>
  </si>
  <si>
    <t>9-000</t>
  </si>
  <si>
    <t>Text uveden ve výkazu výměr - NEOCEŇOVAT</t>
  </si>
  <si>
    <t>soubor</t>
  </si>
  <si>
    <t>72</t>
  </si>
  <si>
    <t>9-001</t>
  </si>
  <si>
    <t>Odstranění prvků na fasádě  dle PD mimo plynu a mimo hromosvodu</t>
  </si>
  <si>
    <t>73</t>
  </si>
  <si>
    <t>9-002</t>
  </si>
  <si>
    <t>Provedení drážek do polystyrénu pro uložení potrubí plynu a hromosvodu ozn. M, P v PD (b.13)</t>
  </si>
  <si>
    <t>74</t>
  </si>
  <si>
    <t>9-003</t>
  </si>
  <si>
    <t>Potřebný odkop zemnící tyče na rostlém terénu a zpětná úprava pro napojení hromosvodu pod KZS</t>
  </si>
  <si>
    <t>75</t>
  </si>
  <si>
    <t>9-004</t>
  </si>
  <si>
    <t xml:space="preserve">Úprava HUP pro zateplení </t>
  </si>
  <si>
    <t>76</t>
  </si>
  <si>
    <t>9-005</t>
  </si>
  <si>
    <t>Vytvořením větrané mezery s začištěním u zhlaví půdních trámů dle TZ 10 kusů včetně zvýšené pracnosti při mobtáži příložek</t>
  </si>
  <si>
    <t>77</t>
  </si>
  <si>
    <t>9-006</t>
  </si>
  <si>
    <t>Lože pro uložení výměny trámů do stávajícího zdiva dle opravy po vybourání zhlaví (ľože 10 ks zřízení lože z betonové mazaniny C20/25 tl. 150 mm a podkladní asfaltový pás+kari síť 6/100/100 mm) dle TZ v PD</t>
  </si>
  <si>
    <t>78</t>
  </si>
  <si>
    <t>9-007</t>
  </si>
  <si>
    <t>Dopravní značení přenosnými značkami po dobu výstavby - osazení+pronájem+odstranění</t>
  </si>
  <si>
    <t>79</t>
  </si>
  <si>
    <t>9-008</t>
  </si>
  <si>
    <t>Koordinace postupu prací na stavbě ve s polupráci s TDI a objednatelem</t>
  </si>
  <si>
    <t>80</t>
  </si>
  <si>
    <t>9-009</t>
  </si>
  <si>
    <t xml:space="preserve">Průběžný hrubý úklid na stavbě během provádení prací </t>
  </si>
  <si>
    <t>81</t>
  </si>
  <si>
    <t>9-010</t>
  </si>
  <si>
    <t>Montáž a dodávka doplnění mřížek na fasádě po provedení KZS a prodloužení dle PD v TZ včetně VZT (V1 V2)</t>
  </si>
  <si>
    <t>82</t>
  </si>
  <si>
    <t>9-011</t>
  </si>
  <si>
    <t>Odstaranění stávající svislé vrstvy hydroizolace střešní folie v návaznosti na přístavbu tělocvičny (18,50 mb)</t>
  </si>
  <si>
    <t>83</t>
  </si>
  <si>
    <t>9-012</t>
  </si>
  <si>
    <t>Montáž a demontáž vynášecí konstrukce pro lešení na přístavbě k objektu ZŠ nad světlíkem a ochránění střechy a světlíku proti pádu předmětů,suti a znečištění</t>
  </si>
  <si>
    <t>84</t>
  </si>
  <si>
    <t>9-013</t>
  </si>
  <si>
    <t>hloubkové spárování</t>
  </si>
  <si>
    <t>85</t>
  </si>
  <si>
    <t>9-014</t>
  </si>
  <si>
    <t>Provedení ošetření stěny zdiva v místě výměny zhlaví VT dle TZ (10 ks)</t>
  </si>
  <si>
    <t>86</t>
  </si>
  <si>
    <t>9-015</t>
  </si>
  <si>
    <t>Zřízení a zapravení montážního otvoru v obvodovém zdivu pro dopravu suti a nového materiálu do půdního prostoru</t>
  </si>
  <si>
    <t>87</t>
  </si>
  <si>
    <t>9-016</t>
  </si>
  <si>
    <t>Zřízení a odstranění provizorní a pomocné lávky pro stavební úpravy na půdě z nehraněného řeziva</t>
  </si>
  <si>
    <t>88</t>
  </si>
  <si>
    <t>9-017</t>
  </si>
  <si>
    <t>Montáž a dodávka prodloužení stávajícího schodiště na revizní lávku dle popisu v TZ</t>
  </si>
  <si>
    <t>89</t>
  </si>
  <si>
    <t>9-018</t>
  </si>
  <si>
    <t xml:space="preserve">Napojení nové střešní krytiny na stávajicí a dalších prvků dle PD ozn. K1+K2+k3+K4 -  zvýšená pracnost. </t>
  </si>
  <si>
    <t>90</t>
  </si>
  <si>
    <t>9-019</t>
  </si>
  <si>
    <t>Doprava lešení na staveniště a zpět včetně naložení a složení na dopravní prostředek</t>
  </si>
  <si>
    <t>91</t>
  </si>
  <si>
    <t>9-020</t>
  </si>
  <si>
    <t>Ztížené provádění stavebních úprav v půdním prostoru (vodorovná doprava suti a materiálu)</t>
  </si>
  <si>
    <t>92</t>
  </si>
  <si>
    <t>9-021</t>
  </si>
  <si>
    <t>Kotvení doplněného příčného trámu do stávajicích VT na půdě dle PD D.1.1.b.11</t>
  </si>
  <si>
    <t>93</t>
  </si>
  <si>
    <t>9-022</t>
  </si>
  <si>
    <t>Uvedení terénu do původního stavu po provedení okapového chodníku - úklid a ošetření trávníku po zasetí</t>
  </si>
  <si>
    <t>94</t>
  </si>
  <si>
    <t>9-023</t>
  </si>
  <si>
    <t>Uložení vybourané stávající betonové dlažby okapového chodníku včetně napaletování a uschování dodavatelem</t>
  </si>
  <si>
    <t>95</t>
  </si>
  <si>
    <t>9-024</t>
  </si>
  <si>
    <t>Zajištění minimalizace prašnosti svislého přesunu stavební sutí shozem</t>
  </si>
  <si>
    <t>96</t>
  </si>
  <si>
    <t>9-025</t>
  </si>
  <si>
    <t>Provedení zaříznutí a úprava KZS u stávajících vlajkových konzol</t>
  </si>
  <si>
    <t>97</t>
  </si>
  <si>
    <t>9-026</t>
  </si>
  <si>
    <t xml:space="preserve">Provedení prostupu tepelnou izolací KZS dle PD - půdorys doplnění a úprav (1.np 2x, 2np 2x, 3.np 2x) včetrně žaluzijí odvětrání na fasádě </t>
  </si>
  <si>
    <t>98</t>
  </si>
  <si>
    <t>9-027</t>
  </si>
  <si>
    <t xml:space="preserve">Napojení nových střešních svodů do stávajících gajgrů (lapačů stěšních splavenin) v počtu 4 kusů </t>
  </si>
  <si>
    <t>99</t>
  </si>
  <si>
    <t>9-028</t>
  </si>
  <si>
    <t>Kotvení trámu pro prodložení stávající střešní krytiny ozn. K2</t>
  </si>
  <si>
    <t>100</t>
  </si>
  <si>
    <t>9-029</t>
  </si>
  <si>
    <t>Napojení nových střešních svodů na stávající nástřešní žlab  4 kusy</t>
  </si>
  <si>
    <t>101</t>
  </si>
  <si>
    <t>9-030</t>
  </si>
  <si>
    <t>Zednické výpomoce pro MaR a ÚT v části prováděné dodávkou a montáží nové VZD</t>
  </si>
  <si>
    <t>102</t>
  </si>
  <si>
    <t>9-031</t>
  </si>
  <si>
    <t>Odříznutí vzpěrných trub markýzy</t>
  </si>
  <si>
    <t>103</t>
  </si>
  <si>
    <t>9-032</t>
  </si>
  <si>
    <t xml:space="preserve">Závěrečná hydrofobizace povrchu stávajících stupňů schodiště vstupu  10 m2             </t>
  </si>
  <si>
    <t>104</t>
  </si>
  <si>
    <t>9-033</t>
  </si>
  <si>
    <t>Montáž a dodávka nosné konstrukce markýzy včetně stavebních prací dle PD b.20, bez isokorbu, bez střešní krytiny, bez desek cetris, bez osb desek, bez trámků</t>
  </si>
  <si>
    <t>105</t>
  </si>
  <si>
    <t>9-034</t>
  </si>
  <si>
    <t>Zřízení podkladního lože a dodávka pro uložení heb pro vzd</t>
  </si>
  <si>
    <t>106</t>
  </si>
  <si>
    <t>9-035</t>
  </si>
  <si>
    <t>Začištění silikonováním vnitřních a vnějších parapetů</t>
  </si>
  <si>
    <t>107</t>
  </si>
  <si>
    <t>9-036</t>
  </si>
  <si>
    <t>Vybourání a vyrovnání stávajícího kamenného soklu jádrovou maltou zatřenou (předpoklad 14,50m2, tl. 50mm)</t>
  </si>
  <si>
    <t>108</t>
  </si>
  <si>
    <t>9-037</t>
  </si>
  <si>
    <t>Stavební úpravy stávajícího kamenného schodiště u vchodu - očištění,vysekání stávajících spár,přespárování kamenickým tmelem pd b13 bez přípravy podkladu viz v rozpočtu mimo položky ceníku 800-02</t>
  </si>
  <si>
    <t>109</t>
  </si>
  <si>
    <t>9-038</t>
  </si>
  <si>
    <t>Stavební úpravy vchodových dveří po výměně - úpravy vnejší a vnitřní části prahu po výměně</t>
  </si>
  <si>
    <t>110</t>
  </si>
  <si>
    <t>9-039</t>
  </si>
  <si>
    <t>Montáž budky pro ptáky na fasádě - extrudovaný polistyren do zateplení (2 kusy) včetně začištění v novém zateplením fasády</t>
  </si>
  <si>
    <t>111</t>
  </si>
  <si>
    <t>9-040</t>
  </si>
  <si>
    <t>budka pro ptáky na fasádě - extrudovaný polistyren do zateplení (2 kusy) v novém zateplením fasády včetně tmelu perlinky tmelu a penetrace a povrchové úpravy v barvě fasády minerállní stěrkou tl. 2 mm</t>
  </si>
  <si>
    <t>112</t>
  </si>
  <si>
    <t>321</t>
  </si>
  <si>
    <t>938903111</t>
  </si>
  <si>
    <t>Vysekání spár hl do 70 mm z zdiva nebo dlažbě z lomového kamene</t>
  </si>
  <si>
    <t>113</t>
  </si>
  <si>
    <t>003</t>
  </si>
  <si>
    <t>941211111</t>
  </si>
  <si>
    <t>Montáž lešení řadového rámového lehkého zatížení do 200 kg/m2 š do 0,9 m v do 10 m</t>
  </si>
  <si>
    <t>114</t>
  </si>
  <si>
    <t>941211211</t>
  </si>
  <si>
    <t>Příplatek k lešení řadovému rámovému lehkému š 0,9 m v do 25 m za první a ZKD den použití</t>
  </si>
  <si>
    <t>115</t>
  </si>
  <si>
    <t>941211811</t>
  </si>
  <si>
    <t>Demontáž lešení řadového rámového lehkého zatížení do 200 kg/m2 š do 0,9 m v do 10 m</t>
  </si>
  <si>
    <t>116</t>
  </si>
  <si>
    <t>944121121</t>
  </si>
  <si>
    <t>Montáž ochranného zábradlí dílcového vnitřního na lešeňových konstrukcích jednotyčového</t>
  </si>
  <si>
    <t>117</t>
  </si>
  <si>
    <t>944121211</t>
  </si>
  <si>
    <t>Příplatek k ochrannému zábradlí dílcovému na vnějších stranách objektů za první a ZKD den použití</t>
  </si>
  <si>
    <t>118</t>
  </si>
  <si>
    <t>944311811</t>
  </si>
  <si>
    <t>Demontáž záchytného ohrazení trubkového/dílcového na vnějších stranách objektů hl pádu do 1,5 m</t>
  </si>
  <si>
    <t>119</t>
  </si>
  <si>
    <t>944511111</t>
  </si>
  <si>
    <t>Montáž ochranné sítě z textilie z umělých vláken</t>
  </si>
  <si>
    <t>120</t>
  </si>
  <si>
    <t>944511211</t>
  </si>
  <si>
    <t>Příplatek k ochranné síti za první a ZKD den použití</t>
  </si>
  <si>
    <t>121</t>
  </si>
  <si>
    <t>944511811</t>
  </si>
  <si>
    <t>Demontáž ochranné sítě z textilie z umělých vláken</t>
  </si>
  <si>
    <t>122</t>
  </si>
  <si>
    <t>944711112</t>
  </si>
  <si>
    <t>Montáž záchytné stříšky š do 2 m</t>
  </si>
  <si>
    <t>123</t>
  </si>
  <si>
    <t>944711212</t>
  </si>
  <si>
    <t>Příplatek k záchytné stříšce š do 2 m za první a ZKD den použití</t>
  </si>
  <si>
    <t>124</t>
  </si>
  <si>
    <t>944711812</t>
  </si>
  <si>
    <t>Demontáž záchytné stříšky š do 2 m</t>
  </si>
  <si>
    <t>125</t>
  </si>
  <si>
    <t>949111112</t>
  </si>
  <si>
    <t>Lešení lehké pomocné kozové trubkové o výšce lešeňové podlahy přes 1,2 do 1,9 m</t>
  </si>
  <si>
    <t>126</t>
  </si>
  <si>
    <t>949611111</t>
  </si>
  <si>
    <t>Montáž shozu suti v do 10 m</t>
  </si>
  <si>
    <t>127</t>
  </si>
  <si>
    <t>949611211</t>
  </si>
  <si>
    <t>Příplatek k shozu suti v do 20 m za první a ZKD den použití</t>
  </si>
  <si>
    <t>128</t>
  </si>
  <si>
    <t>949611811</t>
  </si>
  <si>
    <t>Demontáž shozu suti v do 10 m</t>
  </si>
  <si>
    <t>129</t>
  </si>
  <si>
    <t>952901111</t>
  </si>
  <si>
    <t>Vyčištění budov bytové a občanské výstavby při výšce podlaží do 4 m</t>
  </si>
  <si>
    <t>130</t>
  </si>
  <si>
    <t>952902020</t>
  </si>
  <si>
    <t>Čištění budov odstranění prachu z trámů, nosníků apod.</t>
  </si>
  <si>
    <t>131</t>
  </si>
  <si>
    <t>952902110</t>
  </si>
  <si>
    <t>Čištění budov zametáním v místnostech, chodbách, na schodištích nebo půdách</t>
  </si>
  <si>
    <t>132</t>
  </si>
  <si>
    <t>953511811</t>
  </si>
  <si>
    <t>Nosný tepelně-izolační prvek Isokorb typ KST16 pro připojení ocelových dílů volně vyložených</t>
  </si>
  <si>
    <t>133</t>
  </si>
  <si>
    <t>953945213</t>
  </si>
  <si>
    <t>Kotvy mechanické M 8 dl 120 mm pro těžká kotvení do betonu, ŽB ,kamene nebo zdiva s vyvrtáním otvoru</t>
  </si>
  <si>
    <t>134</t>
  </si>
  <si>
    <t>953991111</t>
  </si>
  <si>
    <t>Dodání a osazení hmoždinek profilu 6 až 8 mm do zdiva z cihel</t>
  </si>
  <si>
    <t>135</t>
  </si>
  <si>
    <t>013</t>
  </si>
  <si>
    <t>962032231</t>
  </si>
  <si>
    <t>Bourání zdiva z cihel pálených nebo vápenopískových na MV nebo MVC</t>
  </si>
  <si>
    <t>136</t>
  </si>
  <si>
    <t>963023712</t>
  </si>
  <si>
    <t>Vybourání schodišťových stupňů ze zdi cihelné oboustranně</t>
  </si>
  <si>
    <t>137</t>
  </si>
  <si>
    <t>963051113</t>
  </si>
  <si>
    <t>Bourání ŽB stropů deskových tl přes 80 mm</t>
  </si>
  <si>
    <t>138</t>
  </si>
  <si>
    <t>964061331</t>
  </si>
  <si>
    <t>Uvolnění zhlaví trámů ze zdiva cihelného průřezu zhlaví do 0,05 m2</t>
  </si>
  <si>
    <t>139</t>
  </si>
  <si>
    <t>965042131</t>
  </si>
  <si>
    <t>Bourání podkladů pod dlažby nebo mazanin betonových nebo z litého asfaltu tl do 100 mm pl do 4 m2</t>
  </si>
  <si>
    <t>140</t>
  </si>
  <si>
    <t>965042141</t>
  </si>
  <si>
    <t>Bourání podkladů pod dlažby nebo mazanin betonových nebo z litého asfaltu tl do 100 mm pl přes 4 m2</t>
  </si>
  <si>
    <t>141</t>
  </si>
  <si>
    <t>965081113</t>
  </si>
  <si>
    <t>Bourání dlažby z dlaždic půdních pl přes 1 m2</t>
  </si>
  <si>
    <t>142</t>
  </si>
  <si>
    <t>966031313</t>
  </si>
  <si>
    <t>Vybourání částí říms z cihel vyložených do 250 mm tl do 300 mm</t>
  </si>
  <si>
    <t>143</t>
  </si>
  <si>
    <t>967031132</t>
  </si>
  <si>
    <t>Přisekání rovných ostění v cihelném zdivu na MV nebo MVC</t>
  </si>
  <si>
    <t>144</t>
  </si>
  <si>
    <t>968062354</t>
  </si>
  <si>
    <t>Vybourání dřevěných rámů oken dvojitých nebo zdvojených pl do 1 m2</t>
  </si>
  <si>
    <t>145</t>
  </si>
  <si>
    <t>968062355</t>
  </si>
  <si>
    <t>Vybourání dřevěných rámů oken dvojitých nebo zdvojených pl do 2 m2</t>
  </si>
  <si>
    <t>146</t>
  </si>
  <si>
    <t>968062356</t>
  </si>
  <si>
    <t>Vybourání dřevěných rámů oken dvojitých nebo zdvojených pl do 4 m2</t>
  </si>
  <si>
    <t>147</t>
  </si>
  <si>
    <t>968062456</t>
  </si>
  <si>
    <t>Vybourání dřevěných dveřních zárubní pl přes 2 m2</t>
  </si>
  <si>
    <t>148</t>
  </si>
  <si>
    <t>971033341</t>
  </si>
  <si>
    <t>Vybourání otvorů ve zdivu cihelném pl do 0,09 m2 na MVC nebo MV tl do 300 mm</t>
  </si>
  <si>
    <t>149</t>
  </si>
  <si>
    <t>971033451</t>
  </si>
  <si>
    <t>Vybourání otvorů ve zdivu cihelném pl do 0,25 m2 na MVC nebo MV tl do 450 mm</t>
  </si>
  <si>
    <t>150</t>
  </si>
  <si>
    <t>971033471</t>
  </si>
  <si>
    <t>Vybourání otvorů ve zdivu cihelném pl do 0,25 m2 na MVC nebo MV tl do 750 mm</t>
  </si>
  <si>
    <t>151</t>
  </si>
  <si>
    <t>971033481</t>
  </si>
  <si>
    <t>Vybourání otvorů ve zdivu cihelném pl do 0,25 m2 na MVC nebo MV tl do 900 mm</t>
  </si>
  <si>
    <t>152</t>
  </si>
  <si>
    <t>974031664</t>
  </si>
  <si>
    <t>Vysekání rýh ve zdivu cihelném pro vtahování nosníků hl do 150 mm v do 150 mm</t>
  </si>
  <si>
    <t>153</t>
  </si>
  <si>
    <t>977211111</t>
  </si>
  <si>
    <t>Řezání ŽB konstrukcí hl do 200 mm stěnovou pilou do průměru výztuže 16 mm</t>
  </si>
  <si>
    <t>154</t>
  </si>
  <si>
    <t>978023411</t>
  </si>
  <si>
    <t>Vysekání a vyčištění spár zdiva cihelného mimo komínového</t>
  </si>
  <si>
    <t>155</t>
  </si>
  <si>
    <t>978036121</t>
  </si>
  <si>
    <t>Otlučení vnějších omítek břízolitových o rozsahu do 10 %</t>
  </si>
  <si>
    <t>156</t>
  </si>
  <si>
    <t>978036141</t>
  </si>
  <si>
    <t>Otlučení vnějších omítek břízolitových o rozsahu do 30 %</t>
  </si>
  <si>
    <t>157</t>
  </si>
  <si>
    <t>978036191</t>
  </si>
  <si>
    <t>Otlučení vnějších omítek břízolitových o rozsahu do 100 %</t>
  </si>
  <si>
    <t>158</t>
  </si>
  <si>
    <t>978059211</t>
  </si>
  <si>
    <t>Odsekání a odebrání obkladů stěn z desek z kamene pl do 1 m2</t>
  </si>
  <si>
    <t>159</t>
  </si>
  <si>
    <t>978059641</t>
  </si>
  <si>
    <t>Odsekání a odebrání obkladů stěn z vnějších obkládaček pl přes 1 m2</t>
  </si>
  <si>
    <t>160</t>
  </si>
  <si>
    <t>979054441</t>
  </si>
  <si>
    <t>Očištění vybouraných z desek nebo dlaždic s původním spárováním z kameniva těženého</t>
  </si>
  <si>
    <t>Přesun hmot a stavební suti</t>
  </si>
  <si>
    <t>161</t>
  </si>
  <si>
    <t>006</t>
  </si>
  <si>
    <t>97908300R</t>
  </si>
  <si>
    <t xml:space="preserve">Cekový objem stavební suti na stavbě - NEOCEŇOVAT, viz níže v položkách poplatků za suť na řízené skládce a její doprava - jen celkové množství suti na na stavbě </t>
  </si>
  <si>
    <t>162</t>
  </si>
  <si>
    <t>999281111</t>
  </si>
  <si>
    <t>Přesun hmot pro opravy a údržbu budov v do 25 m</t>
  </si>
  <si>
    <t>163</t>
  </si>
  <si>
    <t>999281211</t>
  </si>
  <si>
    <t>Přesun hmot pro opravy a údržbu vnějších plášťů budov v do 25 m</t>
  </si>
  <si>
    <t>164</t>
  </si>
  <si>
    <t>979011111</t>
  </si>
  <si>
    <t>Svislá doprava suti a vybouraných hmot za prvé podlaží</t>
  </si>
  <si>
    <t>165</t>
  </si>
  <si>
    <t>979011121</t>
  </si>
  <si>
    <t>Svislá doprava suti a vybouraných hmot ZKD podlaží</t>
  </si>
  <si>
    <t>166</t>
  </si>
  <si>
    <t>979081111</t>
  </si>
  <si>
    <t>Odvoz suti a vybouraných hmot na skládku do 1 km</t>
  </si>
  <si>
    <t>167</t>
  </si>
  <si>
    <t>979081121</t>
  </si>
  <si>
    <t>Odvoz suti a vybouraných hmot na skládku ZKD 1 km přes 1 km</t>
  </si>
  <si>
    <t>168</t>
  </si>
  <si>
    <t>979082111</t>
  </si>
  <si>
    <t>Vnitrostaveništní vodorovná doprava suti a vybouraných hmot do 10 m</t>
  </si>
  <si>
    <t>169</t>
  </si>
  <si>
    <t>979082121</t>
  </si>
  <si>
    <t>Vnitrostaveništní vodorovná doprava suti a vybouraných hmot ZKD 5 m přes 10 m</t>
  </si>
  <si>
    <t>170</t>
  </si>
  <si>
    <t>979098201</t>
  </si>
  <si>
    <t>Poplatek za uložení stavebního tříděného odpadu na skládce (skládkovné)</t>
  </si>
  <si>
    <t>171</t>
  </si>
  <si>
    <t>979098211</t>
  </si>
  <si>
    <t>Poplatek za uložení stavebního dřevěného odpadu na skládce (skládkovné)</t>
  </si>
  <si>
    <t>172</t>
  </si>
  <si>
    <t>979098231</t>
  </si>
  <si>
    <t>Poplatek za uložení stavebního směsného odpadu na skládce (skládkovné)</t>
  </si>
  <si>
    <t>NUS (VRN)</t>
  </si>
  <si>
    <t>Náklady spojené s umístění stavby, zřízení, nájem,odstranění (VRN-ZS)</t>
  </si>
  <si>
    <t>173</t>
  </si>
  <si>
    <t>NUS ( VRN) - 01</t>
  </si>
  <si>
    <t>Veškeré náklady se zařízením staveniště s oplocením a jeho odstranění s konečným úklidem a uvedení stávajících ploch do původního stavu  (VRN-ZS)</t>
  </si>
  <si>
    <t>Práce a dodávky PSV</t>
  </si>
  <si>
    <t>712</t>
  </si>
  <si>
    <t>Povlakové krytiny</t>
  </si>
  <si>
    <t>174</t>
  </si>
  <si>
    <t>712363301</t>
  </si>
  <si>
    <t>Povlakové krytiny střech do 10° fóliové plechy pásek rš 50 mm</t>
  </si>
  <si>
    <t>175</t>
  </si>
  <si>
    <t>712363303</t>
  </si>
  <si>
    <t>Povlakové krytiny střech do 10° fóliové plechy koutová lišta vnější rš 100 mm</t>
  </si>
  <si>
    <t>176</t>
  </si>
  <si>
    <t>712363304</t>
  </si>
  <si>
    <t>Povlakové krytiny střech do 10° fóliové plechy stěnová lišta vyhnutá rš 100 mm</t>
  </si>
  <si>
    <t>177</t>
  </si>
  <si>
    <t>712491171</t>
  </si>
  <si>
    <t>Provedení povlakové krytiny střech do 30° podkladní textilní vrstvy</t>
  </si>
  <si>
    <t>178</t>
  </si>
  <si>
    <t>673905210</t>
  </si>
  <si>
    <t>geotextilie netkaná 300 g/m2, šíře 300 cm</t>
  </si>
  <si>
    <t>179</t>
  </si>
  <si>
    <t>712491176</t>
  </si>
  <si>
    <t>Provedení povlakové krytiny střech do 30° připevnění izolace kotvícími terči</t>
  </si>
  <si>
    <t>180</t>
  </si>
  <si>
    <t>712600851</t>
  </si>
  <si>
    <t>Odstranění povlakové krytiny střech přes 30° tříhranných lišt včetně krycích pásků</t>
  </si>
  <si>
    <t>181</t>
  </si>
  <si>
    <t>712861703</t>
  </si>
  <si>
    <t xml:space="preserve">Provedení povlakové krytiny samostatným vytažením na konstrukce fólií </t>
  </si>
  <si>
    <t>182</t>
  </si>
  <si>
    <t>283220711</t>
  </si>
  <si>
    <t>roh vnější pro střešní fólie mPVC</t>
  </si>
  <si>
    <t>183</t>
  </si>
  <si>
    <t>283220701</t>
  </si>
  <si>
    <t>roh vnitřní pro střešní fólie mPVC</t>
  </si>
  <si>
    <t>184</t>
  </si>
  <si>
    <t>283220750</t>
  </si>
  <si>
    <t>čistič 750 g pro střešní fólie mPVC</t>
  </si>
  <si>
    <t>185</t>
  </si>
  <si>
    <t>283220020</t>
  </si>
  <si>
    <t>fólie hydroizolační střešní pro renovace tl. 3 mm šedá</t>
  </si>
  <si>
    <t>186</t>
  </si>
  <si>
    <t>998712202</t>
  </si>
  <si>
    <t>Přesun hmot pro krytiny povlakové v objektech v do 12 m</t>
  </si>
  <si>
    <t>187</t>
  </si>
  <si>
    <t>998712292</t>
  </si>
  <si>
    <t xml:space="preserve">Příplatek k přesunu hmot 712 za zvětšený přesun </t>
  </si>
  <si>
    <t>713</t>
  </si>
  <si>
    <t>Izolace tepelné</t>
  </si>
  <si>
    <t>188</t>
  </si>
  <si>
    <t>713111111</t>
  </si>
  <si>
    <t>Montáž izolace tepelné vrchem stropů volně kladenými rohožemi, pásy, dílci, deskami</t>
  </si>
  <si>
    <t>189</t>
  </si>
  <si>
    <t>631480110</t>
  </si>
  <si>
    <t>deska minerální izolační 600x1200 mm tl.200 mm</t>
  </si>
  <si>
    <t>190</t>
  </si>
  <si>
    <t>631481020</t>
  </si>
  <si>
    <t>deska minerální izolační 600x1200 mm tl.60 mm</t>
  </si>
  <si>
    <t>191</t>
  </si>
  <si>
    <t>711</t>
  </si>
  <si>
    <t>71311111R</t>
  </si>
  <si>
    <t>Provedení izolace proti zemní vlhkosti pásy na sucho vodorovné AIP nebo tkaninou</t>
  </si>
  <si>
    <t>192</t>
  </si>
  <si>
    <t>283292521</t>
  </si>
  <si>
    <t>fólie difúzní 115 g/m2</t>
  </si>
  <si>
    <t>193</t>
  </si>
  <si>
    <t>283293021</t>
  </si>
  <si>
    <t>páska těsnící 4x15 mm</t>
  </si>
  <si>
    <t>194</t>
  </si>
  <si>
    <t>283293071</t>
  </si>
  <si>
    <t>páska spojovací 0,4x12 mm</t>
  </si>
  <si>
    <t>195</t>
  </si>
  <si>
    <t>283293249</t>
  </si>
  <si>
    <t xml:space="preserve">fólie parotěsná </t>
  </si>
  <si>
    <t>196</t>
  </si>
  <si>
    <t>713141211</t>
  </si>
  <si>
    <t>Montáž izolace tepelné střech plochých volně položené atikový klín</t>
  </si>
  <si>
    <t>197</t>
  </si>
  <si>
    <t>631529020</t>
  </si>
  <si>
    <t>klín atikový přechodný z minerální vlny tl.50 x 50 mm</t>
  </si>
  <si>
    <t>198</t>
  </si>
  <si>
    <t>998713202</t>
  </si>
  <si>
    <t>Přesun hmot pro izolace tepelné v objektech v do 12 m</t>
  </si>
  <si>
    <t>199</t>
  </si>
  <si>
    <t>998713292</t>
  </si>
  <si>
    <t xml:space="preserve">Příplatek k přesunu hmot 713 za zvětšený přesun </t>
  </si>
  <si>
    <t>721</t>
  </si>
  <si>
    <t>Zdravotechnika - kanalizace</t>
  </si>
  <si>
    <t>200</t>
  </si>
  <si>
    <t>721242115</t>
  </si>
  <si>
    <t>Lapač střešních splavenin z PP se zápachovou klapkou a lapacím košem DN 110</t>
  </si>
  <si>
    <t>201</t>
  </si>
  <si>
    <t>721242803</t>
  </si>
  <si>
    <t>Demontáž lapače střešních splavenin DN 110</t>
  </si>
  <si>
    <t>202</t>
  </si>
  <si>
    <t>998721202</t>
  </si>
  <si>
    <t>Přesun hmot pro vnitřní kanalizace v objektech v do 12 m</t>
  </si>
  <si>
    <t>762</t>
  </si>
  <si>
    <t>Konstrukce tesařské</t>
  </si>
  <si>
    <t>203</t>
  </si>
  <si>
    <t>762081410</t>
  </si>
  <si>
    <t>Vícestranné hoblování hraněného řeziva na staveništi hranoly</t>
  </si>
  <si>
    <t>204</t>
  </si>
  <si>
    <t>762083122</t>
  </si>
  <si>
    <t>Impregnace řeziva proti dřevokaznému hmyzu, houbám a plísním máčením třída ohrožení 3 a 4</t>
  </si>
  <si>
    <t>205</t>
  </si>
  <si>
    <t>762222141</t>
  </si>
  <si>
    <t>Montáž zábradlí rovného osové vzdálenosti sloupků do 1500 mm</t>
  </si>
  <si>
    <t>206</t>
  </si>
  <si>
    <t>605121110</t>
  </si>
  <si>
    <t xml:space="preserve">řezivo jehličnaté hranol </t>
  </si>
  <si>
    <t>207</t>
  </si>
  <si>
    <t>605110710</t>
  </si>
  <si>
    <t>řezivo jehličnaté středové SM 2 - 3,5 m tl. 18-32 mm jakost II</t>
  </si>
  <si>
    <t>208</t>
  </si>
  <si>
    <t>762295001</t>
  </si>
  <si>
    <t>Spojovací prostředky pro montáž schodiště a zábradlí</t>
  </si>
  <si>
    <t>209</t>
  </si>
  <si>
    <t>762332131</t>
  </si>
  <si>
    <t>Montáž vázaných kcí krovů pravidelných z hraněného řeziva průřezové plochy do 120 cm2</t>
  </si>
  <si>
    <t>210</t>
  </si>
  <si>
    <t>762332132</t>
  </si>
  <si>
    <t>Montáž vázaných kcí krovů pravidelných z hraněného řeziva průřezové plochy do 224 cm2</t>
  </si>
  <si>
    <t>211</t>
  </si>
  <si>
    <t>762332133</t>
  </si>
  <si>
    <t>Montáž vázaných kcí krovů pravidelných z hraněného řeziva průřezové plochy do 288 cm2</t>
  </si>
  <si>
    <t>212</t>
  </si>
  <si>
    <t>213</t>
  </si>
  <si>
    <t>76234101R</t>
  </si>
  <si>
    <t>Bednění střech rovných z desek OSB tl 28 mm na sraz šroubovaných na krokve</t>
  </si>
  <si>
    <t>214</t>
  </si>
  <si>
    <t>762395000</t>
  </si>
  <si>
    <t>Spojovací prostředky pro montáž krovu, bednění, laťování, světlíky, klíny</t>
  </si>
  <si>
    <t>215</t>
  </si>
  <si>
    <t>76242001R</t>
  </si>
  <si>
    <t>Obložení stropu z desek CETRIS tl 28 mm na sraz šroubovaných v barvě fasády dle pd č.v. b.20</t>
  </si>
  <si>
    <t>216</t>
  </si>
  <si>
    <t>762521104</t>
  </si>
  <si>
    <t>Položení podlahy z hrubých prken na sraz</t>
  </si>
  <si>
    <t>217</t>
  </si>
  <si>
    <t>218</t>
  </si>
  <si>
    <t>762595001</t>
  </si>
  <si>
    <t>Spojovací prostředky pro položení dřevěných podlah a zakrytí kanálů</t>
  </si>
  <si>
    <t>219</t>
  </si>
  <si>
    <t>762811811</t>
  </si>
  <si>
    <t>Demontáž záklopů stropů z hrubých prken tl do 32 mm</t>
  </si>
  <si>
    <t>220</t>
  </si>
  <si>
    <t>762821950</t>
  </si>
  <si>
    <t>Vyřezání části stropního trámu průřezové plochy řeziva přes 450 cm2 délky do 1 m</t>
  </si>
  <si>
    <t>762822110</t>
  </si>
  <si>
    <t>Montáž stropního trámu z hraněného řeziva průřezové plochy do 144 cm2 s výměnami</t>
  </si>
  <si>
    <t>222</t>
  </si>
  <si>
    <t>223</t>
  </si>
  <si>
    <t>762822924</t>
  </si>
  <si>
    <t>Doplnění části stropního trámu z hranolů průřezové plochy do 450 cm2</t>
  </si>
  <si>
    <t>224</t>
  </si>
  <si>
    <t>762822925</t>
  </si>
  <si>
    <t>Doplnění části stropního trámu z hranolů průřezové plochy do 600 cm2</t>
  </si>
  <si>
    <t>225</t>
  </si>
  <si>
    <t>762895000</t>
  </si>
  <si>
    <t>Spojovací prostředky pro montáž záklopu, stropnice a podbíjení</t>
  </si>
  <si>
    <t>226</t>
  </si>
  <si>
    <t>998762202</t>
  </si>
  <si>
    <t>Přesun hmot pro kce tesařské v objektech v do 12 m</t>
  </si>
  <si>
    <t>227</t>
  </si>
  <si>
    <t>998762294</t>
  </si>
  <si>
    <t xml:space="preserve">Příplatek k přesunu hmot 762 za zvětšený přesun </t>
  </si>
  <si>
    <t>764</t>
  </si>
  <si>
    <t>Konstrukce klempířské</t>
  </si>
  <si>
    <t>228</t>
  </si>
  <si>
    <t>764171311</t>
  </si>
  <si>
    <t>Hhladká tabule z pozinkovaného barevného plechu dle PD - ozn. K1</t>
  </si>
  <si>
    <t>229</t>
  </si>
  <si>
    <t>764171431</t>
  </si>
  <si>
    <t>Závětrná lišta rš 250 mm z pozinkovaného barevného plechu dle PD - ozn. K2</t>
  </si>
  <si>
    <t>230</t>
  </si>
  <si>
    <t>76421111R</t>
  </si>
  <si>
    <t>Žlab nad nadřímsový rš 1000 mm pozinkovaný dle PD - ozn. K3</t>
  </si>
  <si>
    <t>764211201</t>
  </si>
  <si>
    <t>Krytina Cu tl 0,63 mm hladká střešní z tabulí 2000x1000 mm sklonu do 30°</t>
  </si>
  <si>
    <t>232</t>
  </si>
  <si>
    <t>76422225R</t>
  </si>
  <si>
    <t>Oplechování okapů z pozinkovaného barevného plechu rš 660 mm - ozn. K4</t>
  </si>
  <si>
    <t>233</t>
  </si>
  <si>
    <t>764233230</t>
  </si>
  <si>
    <t>Lemování zdí Cu plochá střecha rš 330 mm</t>
  </si>
  <si>
    <t>234</t>
  </si>
  <si>
    <t>76429001R</t>
  </si>
  <si>
    <t>Okapnička střešníí prvky Cu  rš 400</t>
  </si>
  <si>
    <t>235</t>
  </si>
  <si>
    <t>764291240</t>
  </si>
  <si>
    <t>Střešní prvky Cu - závětrná lišta rš 500 mm</t>
  </si>
  <si>
    <t>236</t>
  </si>
  <si>
    <t>764311821</t>
  </si>
  <si>
    <t>Demontáž krytina hladká tabule 2000x1000 mm sklon do 30° plocha do 25 m2</t>
  </si>
  <si>
    <t>237</t>
  </si>
  <si>
    <t>76431183R</t>
  </si>
  <si>
    <t xml:space="preserve">Demontáž krytina hladká tabule rozfalcování sklon do 45° plocha do 25 m2 </t>
  </si>
  <si>
    <t>238</t>
  </si>
  <si>
    <t>764391840</t>
  </si>
  <si>
    <t>Demontáž závětrná lišta rš 500 mm do 30°</t>
  </si>
  <si>
    <t>239</t>
  </si>
  <si>
    <t>764410850</t>
  </si>
  <si>
    <t>Demontáž oplechování parapetu rš do 330 mm</t>
  </si>
  <si>
    <t>240</t>
  </si>
  <si>
    <t>764430840</t>
  </si>
  <si>
    <t>Demontáž oplechování zdí rš do 500 mm</t>
  </si>
  <si>
    <t>241</t>
  </si>
  <si>
    <t>764454801</t>
  </si>
  <si>
    <t>Demontáž trouby kruhové průměr 75 a 100 mm</t>
  </si>
  <si>
    <t>242</t>
  </si>
  <si>
    <t>764554201</t>
  </si>
  <si>
    <t>Odpadní trouby Cu kruhové D 75 mm</t>
  </si>
  <si>
    <t>243</t>
  </si>
  <si>
    <t>764711115</t>
  </si>
  <si>
    <t>Oplechování parapetu z poplastovaného plechu rš 330 mm v barvě červenohnědé dle PD a TZ  z pozinkovaného barevného plechu</t>
  </si>
  <si>
    <t>244</t>
  </si>
  <si>
    <t>764751112</t>
  </si>
  <si>
    <t>Odpadní trouby  D 100 mm  z pozinkovaného barevného plechu včetně kotvení přes zateplenou fasádu</t>
  </si>
  <si>
    <t>245</t>
  </si>
  <si>
    <t>764751132</t>
  </si>
  <si>
    <t>Odpadní trouby odpadní koleno D 100 mm z pozinkovaného barevného plechu</t>
  </si>
  <si>
    <t>246</t>
  </si>
  <si>
    <t>764751141</t>
  </si>
  <si>
    <t xml:space="preserve">Odpadní trouby výtokové koleno D 87 mm z pozinkovaného barevného plechu </t>
  </si>
  <si>
    <t>247</t>
  </si>
  <si>
    <t>998764202</t>
  </si>
  <si>
    <t>Přesun hmot pro konstrukce klempířské v objektech v do 12 m</t>
  </si>
  <si>
    <t>766</t>
  </si>
  <si>
    <t>Konstrukce truhlářské</t>
  </si>
  <si>
    <t>248</t>
  </si>
  <si>
    <t>766441812</t>
  </si>
  <si>
    <t>Demontáž parapetních desek dřevěných, laminovaných šířky přes 30 cm délky do 1,0 m</t>
  </si>
  <si>
    <t>249</t>
  </si>
  <si>
    <t>766441822</t>
  </si>
  <si>
    <t>Demontáž parapetních desek dřevěných, laminovaných šířky přes 30 cm délky přes 1,0 m</t>
  </si>
  <si>
    <t>250</t>
  </si>
  <si>
    <t>76666-00</t>
  </si>
  <si>
    <t>Montáž a dodávka výplně otvorů dle PD výkres číslo D.1.1.b.14 a výpisu otvorů kompletní provedení kotvení a dodávky včetně osazení otvorů - NEOCEŇOVAT</t>
  </si>
  <si>
    <t>text</t>
  </si>
  <si>
    <t>251</t>
  </si>
  <si>
    <t>76666-00.</t>
  </si>
  <si>
    <t>Cena obsahuje montáž a dodávku výplně otvoru včetně kotvení předsazeného okna  dle výkresu D.1.1.b.14 - NEOCEŇOVAT</t>
  </si>
  <si>
    <t>252</t>
  </si>
  <si>
    <t>76666-00..</t>
  </si>
  <si>
    <t>Cena neobsahuje vnější parapet z poplastovaného plechu,vnitřní žaluzie,stavební připravenost,demontáž stávajících výplní otvorů - NEOCEŇOVAT</t>
  </si>
  <si>
    <t>253</t>
  </si>
  <si>
    <t>76666-01</t>
  </si>
  <si>
    <t>Okno ozn. 01 1450x2,050 mm dle výpisu výplníě otvorů v PD</t>
  </si>
  <si>
    <t>254</t>
  </si>
  <si>
    <t>76666-02</t>
  </si>
  <si>
    <t>Okno ozn. 02 1180x2050 mm dle výpisu výplníě otvorů v PD</t>
  </si>
  <si>
    <t>255</t>
  </si>
  <si>
    <t>76666-03</t>
  </si>
  <si>
    <t>Okno ozn. 03 1180x1500 mm dle výpisu výplníě otvorů v PD</t>
  </si>
  <si>
    <t>256</t>
  </si>
  <si>
    <t>76666-04</t>
  </si>
  <si>
    <t>Okno ozn. 04 1180x1500 mm dle výpisu výplníě otvorů v PD</t>
  </si>
  <si>
    <t>257</t>
  </si>
  <si>
    <t>76666-05</t>
  </si>
  <si>
    <t>Okno ozn. 05 600x875 mm dle výpisu výplníě otvorů v PD</t>
  </si>
  <si>
    <t>258</t>
  </si>
  <si>
    <t>76666-06</t>
  </si>
  <si>
    <t>Okno ozn. 06 600x1170 mm dle výpisu výplníě otvorů v PD</t>
  </si>
  <si>
    <t>259</t>
  </si>
  <si>
    <t>76666-07</t>
  </si>
  <si>
    <t>Okno ozn. 07 875x600 mm dle výpisu výplníě otvorů v PD</t>
  </si>
  <si>
    <t>260</t>
  </si>
  <si>
    <t>76666-08</t>
  </si>
  <si>
    <t>Okno ozn. 08 500x780 mm dle výpisu výplníě otvorů v PD</t>
  </si>
  <si>
    <t>261</t>
  </si>
  <si>
    <t>76666-09</t>
  </si>
  <si>
    <t>Okno ozn. 09 1500x580 mm dle výpisu výplníě otvorů v PD</t>
  </si>
  <si>
    <t>262</t>
  </si>
  <si>
    <t>76666-10</t>
  </si>
  <si>
    <t>Okno ozn. 10 1150x650 mm dle výpisu výplníě otvorů v PD</t>
  </si>
  <si>
    <t>263</t>
  </si>
  <si>
    <t>76666-11</t>
  </si>
  <si>
    <t>Okno ozn. 11 1030x2050 mm dle výpisu výplníě otvorů v PD</t>
  </si>
  <si>
    <t>264</t>
  </si>
  <si>
    <t>76666-12</t>
  </si>
  <si>
    <t>Vchodové dveře ozn. D1 1570x2300 mm dle výpisu výplníě otvorů v PD</t>
  </si>
  <si>
    <t>265</t>
  </si>
  <si>
    <t>76666-13</t>
  </si>
  <si>
    <t>Montáž a dodávka vvnitřní okenní parotěsnící pásky na penetrovaný podklad včetně penetračního nátěru</t>
  </si>
  <si>
    <t>266</t>
  </si>
  <si>
    <t>76666-14</t>
  </si>
  <si>
    <t>Montáž a dodávka vvnitřní okenní parapetu z dřevotřískových desek</t>
  </si>
  <si>
    <t>267</t>
  </si>
  <si>
    <t>76666-15</t>
  </si>
  <si>
    <t>Cena za montáž výpně otvorů (okna, vchodové dveře)</t>
  </si>
  <si>
    <t>268</t>
  </si>
  <si>
    <t>76666-16</t>
  </si>
  <si>
    <t>dodávka madel vstupních dveří</t>
  </si>
  <si>
    <t>269</t>
  </si>
  <si>
    <t>766691911</t>
  </si>
  <si>
    <t>Vyvěšení nebo zavěšení dřevěných křídel oken pl do 1,5 m2</t>
  </si>
  <si>
    <t>270</t>
  </si>
  <si>
    <t>766691912</t>
  </si>
  <si>
    <t>Vyvěšení nebo zavěšení dřevěných křídel oken pl přes 1,5 m2</t>
  </si>
  <si>
    <t>271</t>
  </si>
  <si>
    <t>766691915</t>
  </si>
  <si>
    <t>Vyvěšení nebo zavěšení dřevěných křídel dveří pl přes 2 m2</t>
  </si>
  <si>
    <t>272</t>
  </si>
  <si>
    <t>998766202</t>
  </si>
  <si>
    <t>Přesun hmot pro konstrukce truhlářské v objektech v do 12 m</t>
  </si>
  <si>
    <t>767</t>
  </si>
  <si>
    <t>Konstrukce zámečnické</t>
  </si>
  <si>
    <t>273</t>
  </si>
  <si>
    <t>767161110</t>
  </si>
  <si>
    <t>Montáž zábradlí rovného z trubek do zdi hmotnosti do 20 kg</t>
  </si>
  <si>
    <t>274</t>
  </si>
  <si>
    <t>13288888R</t>
  </si>
  <si>
    <t>nerezové zábradelní madlo ozn. Z1 tr. 48,3x3 mm délky 1450 mm, dle výkresu číslo  D.1.1.b.21</t>
  </si>
  <si>
    <t>275</t>
  </si>
  <si>
    <t>767995101</t>
  </si>
  <si>
    <t>Montáž atypických zámečnických konstrukcí hmotnosti do 5 kg</t>
  </si>
  <si>
    <t>276</t>
  </si>
  <si>
    <t>767995102</t>
  </si>
  <si>
    <t>Montáž atypických zámečnických konstrukcí hmotnosti do 10 kg</t>
  </si>
  <si>
    <t>277</t>
  </si>
  <si>
    <t>767995103</t>
  </si>
  <si>
    <t>Montáž atypických zámečnických konstrukcí hmotnosti do 20 kg</t>
  </si>
  <si>
    <t>278</t>
  </si>
  <si>
    <t>1333173330</t>
  </si>
  <si>
    <t>tyč ocelová L rovnoramenná, značka oceli S 235 JR, 60x60x6 mm</t>
  </si>
  <si>
    <t>279</t>
  </si>
  <si>
    <t>998767202</t>
  </si>
  <si>
    <t>Přesun hmot pro zámečnické konstrukce v objektech v do 12 m</t>
  </si>
  <si>
    <t>781</t>
  </si>
  <si>
    <t>Dokončovací práce - obklady keramické</t>
  </si>
  <si>
    <t>280</t>
  </si>
  <si>
    <t>781495111</t>
  </si>
  <si>
    <t>Penetrace podkladu obkladů</t>
  </si>
  <si>
    <t>281</t>
  </si>
  <si>
    <t>781495115</t>
  </si>
  <si>
    <t>Spárování obkladů silikonem</t>
  </si>
  <si>
    <t>282</t>
  </si>
  <si>
    <t>781495185</t>
  </si>
  <si>
    <t>Řezání rovné keramických obkládaček</t>
  </si>
  <si>
    <t>283</t>
  </si>
  <si>
    <t>781774112</t>
  </si>
  <si>
    <t>Montáž obkladů vnějších z dlaždic keramických do 9 ks/m2 lepených flexibilním lepidlem</t>
  </si>
  <si>
    <t>284</t>
  </si>
  <si>
    <t>59760001R</t>
  </si>
  <si>
    <t>dlaždice keramické pro fasády mrazuvzdorné formátu 300x600 mm dle PD</t>
  </si>
  <si>
    <t>285</t>
  </si>
  <si>
    <t>781779194</t>
  </si>
  <si>
    <t>Příplatek k montáži obkladů vnějších z dlaždic keramických za nerovný povrch</t>
  </si>
  <si>
    <t>286</t>
  </si>
  <si>
    <t>781779196</t>
  </si>
  <si>
    <t>Příplatek k montáži obkladů vnějších z dlaždic keramických za spárování tmelem flexibilním</t>
  </si>
  <si>
    <t>287</t>
  </si>
  <si>
    <t>998781201</t>
  </si>
  <si>
    <t>Přesun hmot pro obklady keramické v objektech v do 6 m</t>
  </si>
  <si>
    <t>783</t>
  </si>
  <si>
    <t>Dokončovací práce - nátěry</t>
  </si>
  <si>
    <t>288</t>
  </si>
  <si>
    <t>783221130</t>
  </si>
  <si>
    <t>Nátěry syntetické KDK základní antikorozní</t>
  </si>
  <si>
    <t>289</t>
  </si>
  <si>
    <t>783522222</t>
  </si>
  <si>
    <t>Nátěry syntetické klempířských kcí barva matný povrch 1x reaktivní, 1x základní, 2x email</t>
  </si>
  <si>
    <t>290</t>
  </si>
  <si>
    <t>783721111</t>
  </si>
  <si>
    <t>Nátěry syntetické tesařských konstrukcí barva lazurovacím lakem 1x napuštěním</t>
  </si>
  <si>
    <t>291</t>
  </si>
  <si>
    <t>783721112</t>
  </si>
  <si>
    <t>Nátěry syntetické tesařských konstrukcí barva lazurovacím lakem 2x lakování</t>
  </si>
  <si>
    <t>292</t>
  </si>
  <si>
    <t>783783321</t>
  </si>
  <si>
    <t>Nátěry tesařských konstrukcí proti dřevokazným houbám, hmyzu a plísním sanační</t>
  </si>
  <si>
    <t>293</t>
  </si>
  <si>
    <t>783903811</t>
  </si>
  <si>
    <t>Odmaštění a odstranění nátěrů chemickými rozpouštědly</t>
  </si>
  <si>
    <t>294</t>
  </si>
  <si>
    <t>783904811</t>
  </si>
  <si>
    <t>Odrezivění kovových konstrukcí</t>
  </si>
  <si>
    <t>784</t>
  </si>
  <si>
    <t>Dokončovací práce - malby</t>
  </si>
  <si>
    <t>295</t>
  </si>
  <si>
    <t>784401801</t>
  </si>
  <si>
    <t>Příprava podkladu maleb obroušením s oprášením v místnostech v do 3,8 m</t>
  </si>
  <si>
    <t>296</t>
  </si>
  <si>
    <t>784453621</t>
  </si>
  <si>
    <t>Malby směsi tekuté disperzní bílé omyvatelné a otruvzdorné dvojnásobné s penetrací místnost v do 3,8 m</t>
  </si>
  <si>
    <t>297</t>
  </si>
  <si>
    <t>784453641</t>
  </si>
  <si>
    <t>Malby směsi tekuté disperzní bílé fungicidní dvojnásobné s penetrací místnost v do 3,8 m</t>
  </si>
  <si>
    <t>786</t>
  </si>
  <si>
    <t>Dokončovací práce - čalounické úpravy</t>
  </si>
  <si>
    <t>298</t>
  </si>
  <si>
    <t>786626111</t>
  </si>
  <si>
    <t>Montáž lamelové žaluzie vnitřní nebo do oken dřevěných</t>
  </si>
  <si>
    <t>299</t>
  </si>
  <si>
    <t>553466310</t>
  </si>
  <si>
    <t>žaluzie horizontální interiérové z eloxovaného hliníku s mechanickým ovládáním do 2,5m2</t>
  </si>
  <si>
    <t>300</t>
  </si>
  <si>
    <t>553466320</t>
  </si>
  <si>
    <t>žaluzie horizontální interiérové z eloxovaného hliníku s mechanickým ovládáním do 3,5m2</t>
  </si>
  <si>
    <t>301</t>
  </si>
  <si>
    <t>998786202</t>
  </si>
  <si>
    <t>Přesun hmot pro čalounické úpravy v objektech v do 12 m</t>
  </si>
  <si>
    <t>Práce a dodávky M</t>
  </si>
  <si>
    <t>21-M</t>
  </si>
  <si>
    <t>Elektromontáže</t>
  </si>
  <si>
    <t>302</t>
  </si>
  <si>
    <t>21-M-01</t>
  </si>
  <si>
    <t xml:space="preserve">Demontáž stávajícího hromosvodu před zateplením fasády </t>
  </si>
  <si>
    <t>303</t>
  </si>
  <si>
    <t>21-M-02</t>
  </si>
  <si>
    <t>Montáž a dodávka hrosvodu vedeného v trubičkách pod zateplením fasády - ozn. H v PD</t>
  </si>
  <si>
    <t>304</t>
  </si>
  <si>
    <t>21-M-03</t>
  </si>
  <si>
    <t>Propojení hromosvodu pod zateplenou fasádou se stávajícím na střeše objektu a s napojením na stávající v zemi</t>
  </si>
  <si>
    <t>305</t>
  </si>
  <si>
    <t>21-M-04</t>
  </si>
  <si>
    <t>Revize hromosvodu včerně revizní zprávy</t>
  </si>
  <si>
    <t>24-M</t>
  </si>
  <si>
    <t>Vzduchotechnická zařízení</t>
  </si>
  <si>
    <t>D2</t>
  </si>
  <si>
    <t>1.NP</t>
  </si>
  <si>
    <t>306</t>
  </si>
  <si>
    <t>a1</t>
  </si>
  <si>
    <t>ks</t>
  </si>
  <si>
    <t>307</t>
  </si>
  <si>
    <t>a2</t>
  </si>
  <si>
    <t>308</t>
  </si>
  <si>
    <t>a3</t>
  </si>
  <si>
    <t>Odsávací velkoplošná vyúst pr.355 dl.1500</t>
  </si>
  <si>
    <t>309</t>
  </si>
  <si>
    <t>a4</t>
  </si>
  <si>
    <t>Regulační klapka pr.355</t>
  </si>
  <si>
    <t>310</t>
  </si>
  <si>
    <t>a5</t>
  </si>
  <si>
    <t>Regulátor konstantího průtoku vzduchu pr.160 + instalační box</t>
  </si>
  <si>
    <t>311</t>
  </si>
  <si>
    <t>a6</t>
  </si>
  <si>
    <t>Regulátor průtoku vzduchu pr.200</t>
  </si>
  <si>
    <t>a7</t>
  </si>
  <si>
    <t>Regulátor průtoku vzduchu pr.250</t>
  </si>
  <si>
    <t>313</t>
  </si>
  <si>
    <t>a8</t>
  </si>
  <si>
    <t>314</t>
  </si>
  <si>
    <t>a9</t>
  </si>
  <si>
    <t>315</t>
  </si>
  <si>
    <t>a10</t>
  </si>
  <si>
    <t>316</t>
  </si>
  <si>
    <t>a11</t>
  </si>
  <si>
    <t>317</t>
  </si>
  <si>
    <t>a12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</si>
</sst>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##0.000;\-###0.000"/>
  </numFmts>
  <fonts count="3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8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60" xfId="0" applyFont="1" applyFill="1" applyBorder="1" applyAlignment="1" applyProtection="1">
      <alignment horizontal="center" vertical="center" wrapText="1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62" xfId="0" applyNumberFormat="1" applyFont="1" applyFill="1" applyBorder="1" applyAlignment="1" applyProtection="1">
      <alignment horizontal="center" vertical="center"/>
      <protection/>
    </xf>
    <xf numFmtId="0" fontId="2" fillId="18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170" fontId="21" fillId="0" borderId="0" xfId="0" applyNumberFormat="1" applyFont="1" applyBorder="1" applyAlignment="1" applyProtection="1">
      <alignment horizontal="right" vertical="center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166" fontId="20" fillId="0" borderId="0" xfId="0" applyNumberFormat="1" applyFont="1" applyFill="1" applyAlignment="1" applyProtection="1">
      <alignment horizontal="right" vertical="center"/>
      <protection/>
    </xf>
    <xf numFmtId="166" fontId="20" fillId="7" borderId="0" xfId="0" applyNumberFormat="1" applyFont="1" applyFill="1" applyAlignment="1" applyProtection="1">
      <alignment horizontal="right" vertical="center"/>
      <protection/>
    </xf>
    <xf numFmtId="166" fontId="2" fillId="7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G60" sqref="G6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169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170</v>
      </c>
      <c r="C5" s="16"/>
      <c r="D5" s="16"/>
      <c r="E5" s="17" t="s">
        <v>171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172</v>
      </c>
      <c r="P5" s="17" t="s">
        <v>173</v>
      </c>
      <c r="Q5" s="20"/>
      <c r="R5" s="19"/>
      <c r="S5" s="21"/>
    </row>
    <row r="6" spans="1:19" ht="17.25" customHeight="1" hidden="1">
      <c r="A6" s="15"/>
      <c r="B6" s="16" t="s">
        <v>174</v>
      </c>
      <c r="C6" s="16"/>
      <c r="D6" s="16"/>
      <c r="E6" s="22" t="s">
        <v>175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176</v>
      </c>
      <c r="C7" s="16"/>
      <c r="D7" s="16"/>
      <c r="E7" s="22" t="s">
        <v>166</v>
      </c>
      <c r="F7" s="16"/>
      <c r="G7" s="16"/>
      <c r="H7" s="16"/>
      <c r="I7" s="16"/>
      <c r="J7" s="23"/>
      <c r="K7" s="16"/>
      <c r="L7" s="16"/>
      <c r="M7" s="16"/>
      <c r="N7" s="16"/>
      <c r="O7" s="16"/>
      <c r="P7" s="22" t="s">
        <v>177</v>
      </c>
      <c r="Q7" s="25"/>
      <c r="R7" s="23"/>
      <c r="S7" s="21"/>
    </row>
    <row r="8" spans="1:19" ht="17.25" customHeight="1" hidden="1">
      <c r="A8" s="15"/>
      <c r="B8" s="16" t="s">
        <v>178</v>
      </c>
      <c r="C8" s="16"/>
      <c r="D8" s="16"/>
      <c r="E8" s="22" t="s">
        <v>179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180</v>
      </c>
      <c r="C9" s="16"/>
      <c r="D9" s="16"/>
      <c r="E9" s="26" t="s">
        <v>181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182</v>
      </c>
      <c r="P9" s="29" t="s">
        <v>183</v>
      </c>
      <c r="Q9" s="30"/>
      <c r="R9" s="28"/>
      <c r="S9" s="21"/>
    </row>
    <row r="10" spans="1:19" ht="17.25" customHeight="1" hidden="1">
      <c r="A10" s="15"/>
      <c r="B10" s="16" t="s">
        <v>184</v>
      </c>
      <c r="C10" s="16"/>
      <c r="D10" s="16"/>
      <c r="E10" s="31" t="s">
        <v>181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185</v>
      </c>
      <c r="C11" s="16"/>
      <c r="D11" s="16"/>
      <c r="E11" s="31" t="s">
        <v>181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186</v>
      </c>
      <c r="C12" s="16"/>
      <c r="D12" s="16"/>
      <c r="E12" s="31" t="s">
        <v>181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181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181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181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181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181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181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181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181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181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181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181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181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187</v>
      </c>
      <c r="P25" s="16" t="s">
        <v>188</v>
      </c>
      <c r="Q25" s="16"/>
      <c r="R25" s="16"/>
      <c r="S25" s="21"/>
    </row>
    <row r="26" spans="1:19" ht="17.25" customHeight="1">
      <c r="A26" s="15"/>
      <c r="B26" s="16" t="s">
        <v>189</v>
      </c>
      <c r="C26" s="16"/>
      <c r="D26" s="16"/>
      <c r="E26" s="17" t="s">
        <v>190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191</v>
      </c>
      <c r="C27" s="16"/>
      <c r="D27" s="16"/>
      <c r="E27" s="22" t="s">
        <v>192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193</v>
      </c>
      <c r="C28" s="16"/>
      <c r="D28" s="16"/>
      <c r="E28" s="22" t="s">
        <v>194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195</v>
      </c>
      <c r="F30" s="16"/>
      <c r="G30" s="16" t="s">
        <v>196</v>
      </c>
      <c r="H30" s="16"/>
      <c r="I30" s="16"/>
      <c r="J30" s="16"/>
      <c r="K30" s="16"/>
      <c r="L30" s="16"/>
      <c r="M30" s="16"/>
      <c r="N30" s="16"/>
      <c r="O30" s="36" t="s">
        <v>197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168</v>
      </c>
      <c r="H31" s="38"/>
      <c r="I31" s="39"/>
      <c r="J31" s="16"/>
      <c r="K31" s="16"/>
      <c r="L31" s="16"/>
      <c r="M31" s="16"/>
      <c r="N31" s="16"/>
      <c r="O31" s="40" t="s">
        <v>167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198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199</v>
      </c>
      <c r="B34" s="50"/>
      <c r="C34" s="50"/>
      <c r="D34" s="51"/>
      <c r="E34" s="52" t="s">
        <v>200</v>
      </c>
      <c r="F34" s="51"/>
      <c r="G34" s="52" t="s">
        <v>201</v>
      </c>
      <c r="H34" s="50"/>
      <c r="I34" s="51"/>
      <c r="J34" s="52" t="s">
        <v>202</v>
      </c>
      <c r="K34" s="50"/>
      <c r="L34" s="52" t="s">
        <v>203</v>
      </c>
      <c r="M34" s="50"/>
      <c r="N34" s="50"/>
      <c r="O34" s="51"/>
      <c r="P34" s="52" t="s">
        <v>204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205</v>
      </c>
      <c r="F36" s="46"/>
      <c r="G36" s="46"/>
      <c r="H36" s="46"/>
      <c r="I36" s="46"/>
      <c r="J36" s="63" t="s">
        <v>206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207</v>
      </c>
      <c r="B37" s="65"/>
      <c r="C37" s="66" t="s">
        <v>208</v>
      </c>
      <c r="D37" s="67"/>
      <c r="E37" s="67"/>
      <c r="F37" s="68"/>
      <c r="G37" s="64" t="s">
        <v>209</v>
      </c>
      <c r="H37" s="69"/>
      <c r="I37" s="66" t="s">
        <v>210</v>
      </c>
      <c r="J37" s="67"/>
      <c r="K37" s="67"/>
      <c r="L37" s="64" t="s">
        <v>211</v>
      </c>
      <c r="M37" s="69"/>
      <c r="N37" s="66" t="s">
        <v>212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213</v>
      </c>
      <c r="C38" s="19"/>
      <c r="D38" s="72" t="s">
        <v>214</v>
      </c>
      <c r="E38" s="73">
        <f>SUMIF(Rozpocet!O5:O65536,8,Rozpocet!I5:I65536)</f>
        <v>0</v>
      </c>
      <c r="F38" s="74"/>
      <c r="G38" s="70">
        <v>8</v>
      </c>
      <c r="H38" s="75" t="s">
        <v>215</v>
      </c>
      <c r="I38" s="35"/>
      <c r="J38" s="76">
        <v>0</v>
      </c>
      <c r="K38" s="77"/>
      <c r="L38" s="70">
        <v>13</v>
      </c>
      <c r="M38" s="33" t="s">
        <v>216</v>
      </c>
      <c r="N38" s="38"/>
      <c r="O38" s="38"/>
      <c r="P38" s="78">
        <f>M49</f>
        <v>21</v>
      </c>
      <c r="Q38" s="79" t="s">
        <v>217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218</v>
      </c>
      <c r="E39" s="73">
        <f>SUMIF(Rozpocet!O10:O65536,4,Rozpocet!I10:I65536)</f>
        <v>0</v>
      </c>
      <c r="F39" s="74"/>
      <c r="G39" s="70">
        <v>9</v>
      </c>
      <c r="H39" s="16" t="s">
        <v>219</v>
      </c>
      <c r="I39" s="72"/>
      <c r="J39" s="76">
        <v>0</v>
      </c>
      <c r="K39" s="77"/>
      <c r="L39" s="70">
        <v>14</v>
      </c>
      <c r="M39" s="33" t="s">
        <v>220</v>
      </c>
      <c r="N39" s="38"/>
      <c r="O39" s="38"/>
      <c r="P39" s="78">
        <f>M49</f>
        <v>21</v>
      </c>
      <c r="Q39" s="79" t="s">
        <v>217</v>
      </c>
      <c r="R39" s="73">
        <v>0</v>
      </c>
      <c r="S39" s="74"/>
    </row>
    <row r="40" spans="1:19" ht="20.25" customHeight="1">
      <c r="A40" s="70">
        <v>3</v>
      </c>
      <c r="B40" s="71" t="s">
        <v>221</v>
      </c>
      <c r="C40" s="19"/>
      <c r="D40" s="72" t="s">
        <v>214</v>
      </c>
      <c r="E40" s="73">
        <f>SUMIF(Rozpocet!O11:O65536,32,Rozpocet!I11:I65536)</f>
        <v>0</v>
      </c>
      <c r="F40" s="74"/>
      <c r="G40" s="70">
        <v>10</v>
      </c>
      <c r="H40" s="75" t="s">
        <v>222</v>
      </c>
      <c r="I40" s="35"/>
      <c r="J40" s="76">
        <v>0</v>
      </c>
      <c r="K40" s="77"/>
      <c r="L40" s="70">
        <v>15</v>
      </c>
      <c r="M40" s="33" t="s">
        <v>223</v>
      </c>
      <c r="N40" s="38"/>
      <c r="O40" s="38"/>
      <c r="P40" s="78">
        <f>M49</f>
        <v>21</v>
      </c>
      <c r="Q40" s="79" t="s">
        <v>217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218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224</v>
      </c>
      <c r="N41" s="38"/>
      <c r="O41" s="38"/>
      <c r="P41" s="78">
        <f>M49</f>
        <v>21</v>
      </c>
      <c r="Q41" s="79" t="s">
        <v>217</v>
      </c>
      <c r="R41" s="73">
        <v>0</v>
      </c>
      <c r="S41" s="74"/>
    </row>
    <row r="42" spans="1:19" ht="20.25" customHeight="1">
      <c r="A42" s="70">
        <v>5</v>
      </c>
      <c r="B42" s="71" t="s">
        <v>225</v>
      </c>
      <c r="C42" s="19"/>
      <c r="D42" s="72" t="s">
        <v>214</v>
      </c>
      <c r="E42" s="73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226</v>
      </c>
      <c r="N42" s="38"/>
      <c r="O42" s="38"/>
      <c r="P42" s="78">
        <f>M49</f>
        <v>21</v>
      </c>
      <c r="Q42" s="79" t="s">
        <v>217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218</v>
      </c>
      <c r="E43" s="73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227</v>
      </c>
      <c r="N43" s="38"/>
      <c r="O43" s="38"/>
      <c r="P43" s="38"/>
      <c r="Q43" s="35"/>
      <c r="R43" s="73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228</v>
      </c>
      <c r="C44" s="38"/>
      <c r="D44" s="35"/>
      <c r="E44" s="84">
        <f>SUM(E38:E43)</f>
        <v>0</v>
      </c>
      <c r="F44" s="48"/>
      <c r="G44" s="70">
        <v>12</v>
      </c>
      <c r="H44" s="83" t="s">
        <v>229</v>
      </c>
      <c r="I44" s="35"/>
      <c r="J44" s="85">
        <f>SUM(J38:J41)</f>
        <v>0</v>
      </c>
      <c r="K44" s="86"/>
      <c r="L44" s="70">
        <v>19</v>
      </c>
      <c r="M44" s="71" t="s">
        <v>230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231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232</v>
      </c>
      <c r="I45" s="91"/>
      <c r="J45" s="93">
        <v>0</v>
      </c>
      <c r="K45" s="94">
        <f>M49</f>
        <v>21</v>
      </c>
      <c r="L45" s="88">
        <v>22</v>
      </c>
      <c r="M45" s="89" t="s">
        <v>233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ht="20.25" customHeight="1">
      <c r="A46" s="95" t="s">
        <v>191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234</v>
      </c>
      <c r="M46" s="51"/>
      <c r="N46" s="66" t="s">
        <v>235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236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237</v>
      </c>
      <c r="B48" s="27"/>
      <c r="C48" s="27"/>
      <c r="D48" s="27"/>
      <c r="E48" s="27"/>
      <c r="F48" s="28"/>
      <c r="G48" s="100" t="s">
        <v>238</v>
      </c>
      <c r="H48" s="27"/>
      <c r="I48" s="27"/>
      <c r="J48" s="27"/>
      <c r="K48" s="27"/>
      <c r="L48" s="70">
        <v>24</v>
      </c>
      <c r="M48" s="101">
        <v>15</v>
      </c>
      <c r="N48" s="28" t="s">
        <v>217</v>
      </c>
      <c r="O48" s="102">
        <f>R47-O49</f>
        <v>0</v>
      </c>
      <c r="P48" s="38" t="s">
        <v>239</v>
      </c>
      <c r="Q48" s="35"/>
      <c r="R48" s="103">
        <f>ROUNDUP(O48*M48/100,1)</f>
        <v>0</v>
      </c>
      <c r="S48" s="104"/>
    </row>
    <row r="49" spans="1:19" ht="20.25" customHeight="1">
      <c r="A49" s="105" t="s">
        <v>189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21</v>
      </c>
      <c r="N49" s="35" t="s">
        <v>217</v>
      </c>
      <c r="O49" s="102">
        <f>ROUND(SUMIF(Rozpocet!N14:N65536,M49,Rozpocet!I14:I65536)+SUMIF(P38:P42,M49,R38:R42)+IF(K45=M49,J45,0),2)</f>
        <v>0</v>
      </c>
      <c r="P49" s="38" t="s">
        <v>239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240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237</v>
      </c>
      <c r="B51" s="27"/>
      <c r="C51" s="27"/>
      <c r="D51" s="27"/>
      <c r="E51" s="27"/>
      <c r="F51" s="28"/>
      <c r="G51" s="100" t="s">
        <v>238</v>
      </c>
      <c r="H51" s="27"/>
      <c r="I51" s="27"/>
      <c r="J51" s="27"/>
      <c r="K51" s="27"/>
      <c r="L51" s="64" t="s">
        <v>241</v>
      </c>
      <c r="M51" s="51"/>
      <c r="N51" s="66" t="s">
        <v>242</v>
      </c>
      <c r="O51" s="50"/>
      <c r="P51" s="50"/>
      <c r="Q51" s="50"/>
      <c r="R51" s="112"/>
      <c r="S51" s="53"/>
    </row>
    <row r="52" spans="1:19" ht="20.25" customHeight="1">
      <c r="A52" s="105" t="s">
        <v>193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243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244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237</v>
      </c>
      <c r="B54" s="43"/>
      <c r="C54" s="43"/>
      <c r="D54" s="43"/>
      <c r="E54" s="43"/>
      <c r="F54" s="114"/>
      <c r="G54" s="115" t="s">
        <v>238</v>
      </c>
      <c r="H54" s="43"/>
      <c r="I54" s="43"/>
      <c r="J54" s="43"/>
      <c r="K54" s="43"/>
      <c r="L54" s="88">
        <v>29</v>
      </c>
      <c r="M54" s="89" t="s">
        <v>245</v>
      </c>
      <c r="N54" s="90"/>
      <c r="O54" s="90"/>
      <c r="P54" s="90"/>
      <c r="Q54" s="91"/>
      <c r="R54" s="57">
        <v>0</v>
      </c>
      <c r="S54" s="116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I26" sqref="I26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246</v>
      </c>
      <c r="B1" s="118"/>
      <c r="C1" s="118"/>
      <c r="D1" s="118"/>
      <c r="E1" s="118"/>
    </row>
    <row r="2" spans="1:5" ht="12" customHeight="1">
      <c r="A2" s="119" t="s">
        <v>247</v>
      </c>
      <c r="B2" s="120" t="str">
        <f>'Krycí list'!E5</f>
        <v>Vrchlabí náměstí míru, č.p. 284 - Zateplení ZŠ</v>
      </c>
      <c r="C2" s="121"/>
      <c r="D2" s="121"/>
      <c r="E2" s="121"/>
    </row>
    <row r="3" spans="1:5" ht="12" customHeight="1">
      <c r="A3" s="119" t="s">
        <v>248</v>
      </c>
      <c r="B3" s="120" t="str">
        <f>'Krycí list'!E7</f>
        <v>Zateplení fasády a výměna oken ZŠ ( KZS - kompletní zateplovací systém - ETICS )</v>
      </c>
      <c r="C3" s="122"/>
      <c r="D3" s="120"/>
      <c r="E3" s="123"/>
    </row>
    <row r="4" spans="1:5" ht="12" customHeight="1">
      <c r="A4" s="119" t="s">
        <v>249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250</v>
      </c>
      <c r="B5" s="120" t="str">
        <f>'Krycí list'!P5</f>
        <v>801 32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251</v>
      </c>
      <c r="B7" s="120" t="str">
        <f>'Krycí list'!E26</f>
        <v>Město Vrchlabí,Zámek č.p.1,Vrchlabí</v>
      </c>
      <c r="C7" s="122"/>
      <c r="D7" s="120"/>
      <c r="E7" s="123"/>
    </row>
    <row r="8" spans="1:5" ht="12" customHeight="1">
      <c r="A8" s="120" t="s">
        <v>252</v>
      </c>
      <c r="B8" s="120" t="str">
        <f>'Krycí list'!E28</f>
        <v>dle výběrového řízení</v>
      </c>
      <c r="C8" s="122"/>
      <c r="D8" s="120"/>
      <c r="E8" s="123"/>
    </row>
    <row r="9" spans="1:5" ht="12" customHeight="1">
      <c r="A9" s="120" t="s">
        <v>253</v>
      </c>
      <c r="B9" s="180">
        <v>43539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255</v>
      </c>
      <c r="B11" s="125" t="s">
        <v>256</v>
      </c>
      <c r="C11" s="126" t="s">
        <v>257</v>
      </c>
      <c r="D11" s="127" t="s">
        <v>258</v>
      </c>
      <c r="E11" s="126" t="s">
        <v>259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105.60067784000002</v>
      </c>
      <c r="E14" s="139">
        <f>Rozpocet!M14</f>
        <v>126.662612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0.0024</v>
      </c>
      <c r="E15" s="143">
        <f>Rozpocet!M15</f>
        <v>7.65</v>
      </c>
    </row>
    <row r="16" spans="1:5" s="135" customFormat="1" ht="12.75" customHeight="1">
      <c r="A16" s="140" t="str">
        <f>Rozpocet!D28</f>
        <v>2</v>
      </c>
      <c r="B16" s="141" t="str">
        <f>Rozpocet!E28</f>
        <v>Zakládání - úprava podloží a základové spáry</v>
      </c>
      <c r="C16" s="142">
        <f>Rozpocet!I28</f>
        <v>0</v>
      </c>
      <c r="D16" s="143">
        <f>Rozpocet!K28</f>
        <v>0.0303952</v>
      </c>
      <c r="E16" s="143">
        <f>Rozpocet!M28</f>
        <v>0</v>
      </c>
    </row>
    <row r="17" spans="1:5" s="135" customFormat="1" ht="12.75" customHeight="1">
      <c r="A17" s="140" t="str">
        <f>Rozpocet!D35</f>
        <v>3</v>
      </c>
      <c r="B17" s="141" t="str">
        <f>Rozpocet!E35</f>
        <v>Svislé a kompletní konstrukce</v>
      </c>
      <c r="C17" s="142">
        <f>Rozpocet!I35</f>
        <v>0</v>
      </c>
      <c r="D17" s="143">
        <f>Rozpocet!K35</f>
        <v>21.56028824</v>
      </c>
      <c r="E17" s="143">
        <f>Rozpocet!M35</f>
        <v>0</v>
      </c>
    </row>
    <row r="18" spans="1:5" s="135" customFormat="1" ht="12.75" customHeight="1">
      <c r="A18" s="140" t="str">
        <f>Rozpocet!D44</f>
        <v>4</v>
      </c>
      <c r="B18" s="141" t="str">
        <f>Rozpocet!E44</f>
        <v>Vodorovné konstrukce</v>
      </c>
      <c r="C18" s="142">
        <f>Rozpocet!I44</f>
        <v>0</v>
      </c>
      <c r="D18" s="143">
        <f>Rozpocet!K44</f>
        <v>11.516505</v>
      </c>
      <c r="E18" s="143">
        <f>Rozpocet!M44</f>
        <v>0</v>
      </c>
    </row>
    <row r="19" spans="1:5" s="135" customFormat="1" ht="12.75" customHeight="1">
      <c r="A19" s="140" t="str">
        <f>Rozpocet!D46</f>
        <v>5</v>
      </c>
      <c r="B19" s="141" t="str">
        <f>Rozpocet!E46</f>
        <v>Komunikace</v>
      </c>
      <c r="C19" s="142">
        <f>Rozpocet!I46</f>
        <v>0</v>
      </c>
      <c r="D19" s="143">
        <f>Rozpocet!K46</f>
        <v>11.7546</v>
      </c>
      <c r="E19" s="143">
        <f>Rozpocet!M46</f>
        <v>0</v>
      </c>
    </row>
    <row r="20" spans="1:5" s="135" customFormat="1" ht="12.75" customHeight="1">
      <c r="A20" s="140" t="str">
        <f>Rozpocet!D49</f>
        <v>6</v>
      </c>
      <c r="B20" s="141" t="str">
        <f>Rozpocet!E49</f>
        <v>Úpravy povrchů, podlahy a osazování výplní</v>
      </c>
      <c r="C20" s="142">
        <f>Rozpocet!I49</f>
        <v>0</v>
      </c>
      <c r="D20" s="143">
        <f>Rozpocet!K49</f>
        <v>60.34439358000002</v>
      </c>
      <c r="E20" s="143">
        <f>Rozpocet!M49</f>
        <v>0</v>
      </c>
    </row>
    <row r="21" spans="1:5" s="135" customFormat="1" ht="12.75" customHeight="1">
      <c r="A21" s="140" t="str">
        <f>Rozpocet!D91</f>
        <v>9</v>
      </c>
      <c r="B21" s="141" t="str">
        <f>Rozpocet!E91</f>
        <v>Ostatní konstrukce a práce-bourání</v>
      </c>
      <c r="C21" s="142">
        <f>Rozpocet!I91</f>
        <v>0</v>
      </c>
      <c r="D21" s="143">
        <f>Rozpocet!K91</f>
        <v>0.39209582000000004</v>
      </c>
      <c r="E21" s="143">
        <f>Rozpocet!M91</f>
        <v>119.01261199999999</v>
      </c>
    </row>
    <row r="22" spans="1:5" s="135" customFormat="1" ht="12.75" customHeight="1">
      <c r="A22" s="144" t="str">
        <f>Rozpocet!D182</f>
        <v>99</v>
      </c>
      <c r="B22" s="145" t="str">
        <f>Rozpocet!E182</f>
        <v>Přesun hmot a stavební suti</v>
      </c>
      <c r="C22" s="146">
        <f>Rozpocet!I182</f>
        <v>0</v>
      </c>
      <c r="D22" s="147">
        <f>Rozpocet!K182</f>
        <v>0</v>
      </c>
      <c r="E22" s="147">
        <f>Rozpocet!M182</f>
        <v>0</v>
      </c>
    </row>
    <row r="23" spans="1:5" s="135" customFormat="1" ht="12.75" customHeight="1">
      <c r="A23" s="140" t="str">
        <f>Rozpocet!D195</f>
        <v>NUS (VRN)</v>
      </c>
      <c r="B23" s="141" t="str">
        <f>Rozpocet!E195</f>
        <v>Náklady spojené s umístění stavby, zřízení, nájem,odstranění (VRN-ZS)</v>
      </c>
      <c r="C23" s="142">
        <f>Rozpocet!I195</f>
        <v>0</v>
      </c>
      <c r="D23" s="143">
        <f>Rozpocet!K195</f>
        <v>0</v>
      </c>
      <c r="E23" s="143">
        <f>Rozpocet!M195</f>
        <v>0</v>
      </c>
    </row>
    <row r="24" spans="1:5" s="135" customFormat="1" ht="12.75" customHeight="1">
      <c r="A24" s="136" t="str">
        <f>Rozpocet!D197</f>
        <v>PSV</v>
      </c>
      <c r="B24" s="137" t="str">
        <f>Rozpocet!E197</f>
        <v>Práce a dodávky PSV</v>
      </c>
      <c r="C24" s="138">
        <f>Rozpocet!I197</f>
        <v>0</v>
      </c>
      <c r="D24" s="139">
        <f>Rozpocet!K197</f>
        <v>16.263587671836</v>
      </c>
      <c r="E24" s="139">
        <f>Rozpocet!M197</f>
        <v>10.216583</v>
      </c>
    </row>
    <row r="25" spans="1:5" s="135" customFormat="1" ht="12.75" customHeight="1">
      <c r="A25" s="140" t="str">
        <f>Rozpocet!D198</f>
        <v>712</v>
      </c>
      <c r="B25" s="141" t="str">
        <f>Rozpocet!E198</f>
        <v>Povlakové krytiny</v>
      </c>
      <c r="C25" s="142">
        <f>Rozpocet!I198</f>
        <v>0</v>
      </c>
      <c r="D25" s="143">
        <f>Rozpocet!K198</f>
        <v>0.16068280000000001</v>
      </c>
      <c r="E25" s="143">
        <f>Rozpocet!M198</f>
        <v>0.0185</v>
      </c>
    </row>
    <row r="26" spans="1:5" s="135" customFormat="1" ht="12.75" customHeight="1">
      <c r="A26" s="140" t="str">
        <f>Rozpocet!D213</f>
        <v>713</v>
      </c>
      <c r="B26" s="141" t="str">
        <f>Rozpocet!E213</f>
        <v>Izolace tepelné</v>
      </c>
      <c r="C26" s="142">
        <f>Rozpocet!I213</f>
        <v>0</v>
      </c>
      <c r="D26" s="143">
        <f>Rozpocet!K213</f>
        <v>6.551921699999999</v>
      </c>
      <c r="E26" s="143">
        <f>Rozpocet!M213</f>
        <v>0</v>
      </c>
    </row>
    <row r="27" spans="1:5" s="135" customFormat="1" ht="12.75" customHeight="1">
      <c r="A27" s="140" t="str">
        <f>Rozpocet!D226</f>
        <v>721</v>
      </c>
      <c r="B27" s="141" t="str">
        <f>Rozpocet!E226</f>
        <v>Zdravotechnika - kanalizace</v>
      </c>
      <c r="C27" s="142">
        <f>Rozpocet!I226</f>
        <v>0</v>
      </c>
      <c r="D27" s="143">
        <f>Rozpocet!K226</f>
        <v>0.00429</v>
      </c>
      <c r="E27" s="143">
        <f>Rozpocet!M226</f>
        <v>0.06339</v>
      </c>
    </row>
    <row r="28" spans="1:5" s="135" customFormat="1" ht="12.75" customHeight="1">
      <c r="A28" s="140" t="str">
        <f>Rozpocet!D230</f>
        <v>762</v>
      </c>
      <c r="B28" s="141" t="str">
        <f>Rozpocet!E230</f>
        <v>Konstrukce tesařské</v>
      </c>
      <c r="C28" s="142">
        <f>Rozpocet!I230</f>
        <v>0</v>
      </c>
      <c r="D28" s="143">
        <f>Rozpocet!K230</f>
        <v>3.7867379018360006</v>
      </c>
      <c r="E28" s="143">
        <f>Rozpocet!M230</f>
        <v>6.537726</v>
      </c>
    </row>
    <row r="29" spans="1:5" s="135" customFormat="1" ht="12.75" customHeight="1">
      <c r="A29" s="140" t="str">
        <f>Rozpocet!D256</f>
        <v>764</v>
      </c>
      <c r="B29" s="141" t="str">
        <f>Rozpocet!E256</f>
        <v>Konstrukce klempířské</v>
      </c>
      <c r="C29" s="142">
        <f>Rozpocet!I256</f>
        <v>0</v>
      </c>
      <c r="D29" s="143">
        <f>Rozpocet!K256</f>
        <v>0.8711197</v>
      </c>
      <c r="E29" s="143">
        <f>Rozpocet!M256</f>
        <v>0.511967</v>
      </c>
    </row>
    <row r="30" spans="1:5" s="135" customFormat="1" ht="12.75" customHeight="1">
      <c r="A30" s="140" t="str">
        <f>Rozpocet!D277</f>
        <v>766</v>
      </c>
      <c r="B30" s="141" t="str">
        <f>Rozpocet!E277</f>
        <v>Konstrukce truhlářské</v>
      </c>
      <c r="C30" s="142">
        <f>Rozpocet!I277</f>
        <v>0</v>
      </c>
      <c r="D30" s="143">
        <f>Rozpocet!K277</f>
        <v>0</v>
      </c>
      <c r="E30" s="143">
        <f>Rozpocet!M277</f>
        <v>3.085</v>
      </c>
    </row>
    <row r="31" spans="1:5" s="135" customFormat="1" ht="12.75" customHeight="1">
      <c r="A31" s="140" t="str">
        <f>Rozpocet!D303</f>
        <v>767</v>
      </c>
      <c r="B31" s="141" t="str">
        <f>Rozpocet!E303</f>
        <v>Konstrukce zámečnické</v>
      </c>
      <c r="C31" s="142">
        <f>Rozpocet!I303</f>
        <v>0</v>
      </c>
      <c r="D31" s="143">
        <f>Rozpocet!K303</f>
        <v>0.9722812</v>
      </c>
      <c r="E31" s="143">
        <f>Rozpocet!M303</f>
        <v>0</v>
      </c>
    </row>
    <row r="32" spans="1:5" s="135" customFormat="1" ht="12.75" customHeight="1">
      <c r="A32" s="140" t="str">
        <f>Rozpocet!D311</f>
        <v>781</v>
      </c>
      <c r="B32" s="141" t="str">
        <f>Rozpocet!E311</f>
        <v>Dokončovací práce - obklady keramické</v>
      </c>
      <c r="C32" s="142">
        <f>Rozpocet!I311</f>
        <v>0</v>
      </c>
      <c r="D32" s="143">
        <f>Rozpocet!K311</f>
        <v>2.0609012</v>
      </c>
      <c r="E32" s="143">
        <f>Rozpocet!M311</f>
        <v>0</v>
      </c>
    </row>
    <row r="33" spans="1:5" s="135" customFormat="1" ht="12.75" customHeight="1">
      <c r="A33" s="140" t="str">
        <f>Rozpocet!D320</f>
        <v>783</v>
      </c>
      <c r="B33" s="141" t="str">
        <f>Rozpocet!E320</f>
        <v>Dokončovací práce - nátěry</v>
      </c>
      <c r="C33" s="142">
        <f>Rozpocet!I320</f>
        <v>0</v>
      </c>
      <c r="D33" s="143">
        <f>Rozpocet!K320</f>
        <v>0.15331341</v>
      </c>
      <c r="E33" s="143">
        <f>Rozpocet!M320</f>
        <v>0</v>
      </c>
    </row>
    <row r="34" spans="1:5" s="135" customFormat="1" ht="12.75" customHeight="1">
      <c r="A34" s="140" t="str">
        <f>Rozpocet!D328</f>
        <v>784</v>
      </c>
      <c r="B34" s="141" t="str">
        <f>Rozpocet!E328</f>
        <v>Dokončovací práce - malby</v>
      </c>
      <c r="C34" s="142">
        <f>Rozpocet!I328</f>
        <v>0</v>
      </c>
      <c r="D34" s="143">
        <f>Rozpocet!K328</f>
        <v>1.40981446</v>
      </c>
      <c r="E34" s="143">
        <f>Rozpocet!M328</f>
        <v>0</v>
      </c>
    </row>
    <row r="35" spans="1:5" s="135" customFormat="1" ht="12.75" customHeight="1">
      <c r="A35" s="140" t="str">
        <f>Rozpocet!D332</f>
        <v>786</v>
      </c>
      <c r="B35" s="141" t="str">
        <f>Rozpocet!E332</f>
        <v>Dokončovací práce - čalounické úpravy</v>
      </c>
      <c r="C35" s="142">
        <f>Rozpocet!I332</f>
        <v>0</v>
      </c>
      <c r="D35" s="143">
        <f>Rozpocet!K332</f>
        <v>0.2925253</v>
      </c>
      <c r="E35" s="143">
        <f>Rozpocet!M332</f>
        <v>0</v>
      </c>
    </row>
    <row r="36" spans="1:5" s="135" customFormat="1" ht="12.75" customHeight="1">
      <c r="A36" s="136" t="str">
        <f>Rozpocet!D337</f>
        <v>M</v>
      </c>
      <c r="B36" s="137" t="str">
        <f>Rozpocet!E337</f>
        <v>Práce a dodávky M</v>
      </c>
      <c r="C36" s="138">
        <f>Rozpocet!I337</f>
        <v>0</v>
      </c>
      <c r="D36" s="139">
        <f>Rozpocet!K337</f>
        <v>0</v>
      </c>
      <c r="E36" s="139">
        <f>Rozpocet!M337</f>
        <v>0</v>
      </c>
    </row>
    <row r="37" spans="1:5" s="135" customFormat="1" ht="12.75" customHeight="1">
      <c r="A37" s="140" t="str">
        <f>Rozpocet!D338</f>
        <v>21-M</v>
      </c>
      <c r="B37" s="141" t="str">
        <f>Rozpocet!E338</f>
        <v>Elektromontáže</v>
      </c>
      <c r="C37" s="142">
        <f>Rozpocet!I338</f>
        <v>0</v>
      </c>
      <c r="D37" s="143">
        <f>Rozpocet!K338</f>
        <v>0</v>
      </c>
      <c r="E37" s="143">
        <f>Rozpocet!M338</f>
        <v>0</v>
      </c>
    </row>
    <row r="38" spans="1:5" s="135" customFormat="1" ht="12.75" customHeight="1">
      <c r="A38" s="136" t="str">
        <f>Rozpocet!D343</f>
        <v>24-M</v>
      </c>
      <c r="B38" s="137" t="str">
        <f>Rozpocet!E343</f>
        <v>Vzduchotechnická zařízení</v>
      </c>
      <c r="C38" s="138">
        <f>Rozpocet!I343</f>
        <v>0</v>
      </c>
      <c r="D38" s="139">
        <f>Rozpocet!K343</f>
        <v>0</v>
      </c>
      <c r="E38" s="139">
        <f>Rozpocet!M343</f>
        <v>0</v>
      </c>
    </row>
    <row r="39" spans="1:5" s="135" customFormat="1" ht="12.75" customHeight="1">
      <c r="A39" s="140" t="str">
        <f>Rozpocet!D344</f>
        <v>D2</v>
      </c>
      <c r="B39" s="141" t="str">
        <f>Rozpocet!E344</f>
        <v>1.NP</v>
      </c>
      <c r="C39" s="142">
        <f>Rozpocet!I344</f>
        <v>0</v>
      </c>
      <c r="D39" s="143">
        <f>Rozpocet!K344</f>
        <v>0</v>
      </c>
      <c r="E39" s="143">
        <f>Rozpocet!M344</f>
        <v>0</v>
      </c>
    </row>
    <row r="40" spans="1:5" s="135" customFormat="1" ht="12.75" customHeight="1">
      <c r="A40" s="140" t="str">
        <f>Rozpocet!D369</f>
        <v>D3</v>
      </c>
      <c r="B40" s="141" t="str">
        <f>Rozpocet!E369</f>
        <v>2.NP</v>
      </c>
      <c r="C40" s="142">
        <f>Rozpocet!I369</f>
        <v>0</v>
      </c>
      <c r="D40" s="143">
        <f>Rozpocet!K369</f>
        <v>0</v>
      </c>
      <c r="E40" s="143">
        <f>Rozpocet!M369</f>
        <v>0</v>
      </c>
    </row>
    <row r="41" spans="1:5" s="135" customFormat="1" ht="12.75" customHeight="1">
      <c r="A41" s="140" t="str">
        <f>Rozpocet!D391</f>
        <v>D4</v>
      </c>
      <c r="B41" s="141" t="str">
        <f>Rozpocet!E391</f>
        <v>3.NP</v>
      </c>
      <c r="C41" s="142">
        <f>Rozpocet!I391</f>
        <v>0</v>
      </c>
      <c r="D41" s="143">
        <f>Rozpocet!K391</f>
        <v>0</v>
      </c>
      <c r="E41" s="143">
        <f>Rozpocet!M391</f>
        <v>0</v>
      </c>
    </row>
    <row r="42" spans="1:5" s="135" customFormat="1" ht="12.75" customHeight="1">
      <c r="A42" s="140" t="str">
        <f>Rozpocet!D413</f>
        <v>D5</v>
      </c>
      <c r="B42" s="141" t="str">
        <f>Rozpocet!E413</f>
        <v>MaR a elektro pro VZD</v>
      </c>
      <c r="C42" s="142">
        <f>Rozpocet!I413</f>
        <v>0</v>
      </c>
      <c r="D42" s="143">
        <f>Rozpocet!K413</f>
        <v>0</v>
      </c>
      <c r="E42" s="143">
        <f>Rozpocet!M413</f>
        <v>0</v>
      </c>
    </row>
    <row r="43" spans="1:5" s="135" customFormat="1" ht="12.75" customHeight="1">
      <c r="A43" s="140" t="str">
        <f>Rozpocet!D418</f>
        <v>D6</v>
      </c>
      <c r="B43" s="141" t="str">
        <f>Rozpocet!E418</f>
        <v>Vytápění - napojení jednotek na topení</v>
      </c>
      <c r="C43" s="142">
        <f>Rozpocet!I418</f>
        <v>0</v>
      </c>
      <c r="D43" s="143">
        <f>Rozpocet!K418</f>
        <v>0</v>
      </c>
      <c r="E43" s="143">
        <f>Rozpocet!M418</f>
        <v>0</v>
      </c>
    </row>
    <row r="44" spans="1:5" s="135" customFormat="1" ht="12.75" customHeight="1">
      <c r="A44" s="140" t="str">
        <f>Rozpocet!D428</f>
        <v>D7</v>
      </c>
      <c r="B44" s="141" t="str">
        <f>Rozpocet!E428</f>
        <v>Tepelné izolace</v>
      </c>
      <c r="C44" s="142">
        <f>Rozpocet!I428</f>
        <v>0</v>
      </c>
      <c r="D44" s="143">
        <f>Rozpocet!K428</f>
        <v>0</v>
      </c>
      <c r="E44" s="143">
        <f>Rozpocet!M428</f>
        <v>0</v>
      </c>
    </row>
    <row r="45" spans="1:5" s="135" customFormat="1" ht="12.75" customHeight="1">
      <c r="A45" s="140" t="str">
        <f>Rozpocet!D430</f>
        <v>D8</v>
      </c>
      <c r="B45" s="141" t="str">
        <f>Rozpocet!E430</f>
        <v>Závěsový materiál</v>
      </c>
      <c r="C45" s="142">
        <f>Rozpocet!I430</f>
        <v>0</v>
      </c>
      <c r="D45" s="143">
        <f>Rozpocet!K430</f>
        <v>0</v>
      </c>
      <c r="E45" s="143">
        <f>Rozpocet!M430</f>
        <v>0</v>
      </c>
    </row>
    <row r="46" spans="1:5" s="135" customFormat="1" ht="12.75" customHeight="1">
      <c r="A46" s="140" t="str">
        <f>Rozpocet!D432</f>
        <v>D9</v>
      </c>
      <c r="B46" s="141" t="str">
        <f>Rozpocet!E432</f>
        <v>Flexibilní potrubí - hadice</v>
      </c>
      <c r="C46" s="142">
        <f>Rozpocet!I432</f>
        <v>0</v>
      </c>
      <c r="D46" s="143">
        <f>Rozpocet!K432</f>
        <v>0</v>
      </c>
      <c r="E46" s="143">
        <f>Rozpocet!M432</f>
        <v>0</v>
      </c>
    </row>
    <row r="47" spans="1:5" s="135" customFormat="1" ht="12.75" customHeight="1">
      <c r="A47" s="140" t="str">
        <f>Rozpocet!D434</f>
        <v>D12</v>
      </c>
      <c r="B47" s="141" t="str">
        <f>Rozpocet!E434</f>
        <v>Kruhové potrubí-výpis dle průměrů</v>
      </c>
      <c r="C47" s="142">
        <f>Rozpocet!I434</f>
        <v>0</v>
      </c>
      <c r="D47" s="143">
        <f>Rozpocet!K434</f>
        <v>0</v>
      </c>
      <c r="E47" s="143">
        <f>Rozpocet!M434</f>
        <v>0</v>
      </c>
    </row>
    <row r="48" spans="1:5" s="135" customFormat="1" ht="12.75" customHeight="1">
      <c r="A48" s="140" t="str">
        <f>Rozpocet!D441</f>
        <v>D11</v>
      </c>
      <c r="B48" s="141" t="str">
        <f>Rozpocet!E441</f>
        <v>Hranaté potrubí-výpis dle obvodů průřezu</v>
      </c>
      <c r="C48" s="142">
        <f>Rozpocet!I441</f>
        <v>0</v>
      </c>
      <c r="D48" s="143">
        <f>Rozpocet!K441</f>
        <v>0</v>
      </c>
      <c r="E48" s="143">
        <f>Rozpocet!M441</f>
        <v>0</v>
      </c>
    </row>
    <row r="49" spans="1:5" s="135" customFormat="1" ht="12.75" customHeight="1">
      <c r="A49" s="140" t="str">
        <f>Rozpocet!D445</f>
        <v>D10</v>
      </c>
      <c r="B49" s="141" t="str">
        <f>Rozpocet!E445</f>
        <v>Ostatní náklady</v>
      </c>
      <c r="C49" s="142">
        <f>Rozpocet!I445</f>
        <v>0</v>
      </c>
      <c r="D49" s="143">
        <f>Rozpocet!K445</f>
        <v>0</v>
      </c>
      <c r="E49" s="143">
        <f>Rozpocet!M445</f>
        <v>0</v>
      </c>
    </row>
    <row r="50" spans="1:5" s="135" customFormat="1" ht="12.75" customHeight="1">
      <c r="A50" s="140" t="str">
        <f>Rozpocet!D451</f>
        <v>D13</v>
      </c>
      <c r="B50" s="141" t="str">
        <f>Rozpocet!E451</f>
        <v>Montážní práce VZD</v>
      </c>
      <c r="C50" s="142">
        <f>Rozpocet!I451</f>
        <v>0</v>
      </c>
      <c r="D50" s="143">
        <f>Rozpocet!K451</f>
        <v>0</v>
      </c>
      <c r="E50" s="143">
        <f>Rozpocet!M451</f>
        <v>0</v>
      </c>
    </row>
    <row r="51" spans="1:5" s="135" customFormat="1" ht="12.75" customHeight="1">
      <c r="A51" s="136" t="str">
        <f>Rozpocet!D454</f>
        <v>000</v>
      </c>
      <c r="B51" s="137" t="str">
        <f>Rozpocet!E454</f>
        <v>  Hodinová zúčtovací sazba (HZS)</v>
      </c>
      <c r="C51" s="138">
        <f>Rozpocet!I454</f>
        <v>0</v>
      </c>
      <c r="D51" s="139">
        <f>Rozpocet!K454</f>
        <v>0</v>
      </c>
      <c r="E51" s="139">
        <f>Rozpocet!M454</f>
        <v>0</v>
      </c>
    </row>
    <row r="52" spans="2:5" s="148" customFormat="1" ht="12.75" customHeight="1">
      <c r="B52" s="149" t="s">
        <v>260</v>
      </c>
      <c r="C52" s="150">
        <f>Rozpocet!I456</f>
        <v>0</v>
      </c>
      <c r="D52" s="151">
        <f>Rozpocet!K456</f>
        <v>121.86426551183601</v>
      </c>
      <c r="E52" s="151">
        <f>Rozpocet!M456</f>
        <v>136.87919499999998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6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R23" sqref="R2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261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247</v>
      </c>
      <c r="B2" s="120"/>
      <c r="C2" s="120" t="str">
        <f>'Krycí list'!E5</f>
        <v>Vrchlabí náměstí míru, č.p. 284 - Zateplení ZŠ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248</v>
      </c>
      <c r="B3" s="120"/>
      <c r="C3" s="120" t="str">
        <f>'Krycí list'!E7</f>
        <v>Zateplení fasády a výměna oken ZŠ ( KZS - kompletní zateplovací systém - ETICS )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249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262</v>
      </c>
      <c r="B5" s="120"/>
      <c r="C5" s="120" t="str">
        <f>'Krycí list'!P5</f>
        <v>801 32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251</v>
      </c>
      <c r="B7" s="120"/>
      <c r="C7" s="120" t="str">
        <f>'Krycí list'!E26</f>
        <v>Město Vrchlabí,Zámek č.p.1,Vrchlabí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252</v>
      </c>
      <c r="B8" s="120"/>
      <c r="C8" s="120" t="str">
        <f>'Krycí list'!E28</f>
        <v>dle výběrového řízení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253</v>
      </c>
      <c r="B9" s="120"/>
      <c r="C9" s="120" t="s">
        <v>254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ht="21.75" customHeight="1">
      <c r="A11" s="124" t="s">
        <v>263</v>
      </c>
      <c r="B11" s="125" t="s">
        <v>264</v>
      </c>
      <c r="C11" s="125" t="s">
        <v>265</v>
      </c>
      <c r="D11" s="125" t="s">
        <v>266</v>
      </c>
      <c r="E11" s="125" t="s">
        <v>256</v>
      </c>
      <c r="F11" s="125" t="s">
        <v>267</v>
      </c>
      <c r="G11" s="125" t="s">
        <v>268</v>
      </c>
      <c r="H11" s="125" t="s">
        <v>269</v>
      </c>
      <c r="I11" s="125" t="s">
        <v>257</v>
      </c>
      <c r="J11" s="125" t="s">
        <v>270</v>
      </c>
      <c r="K11" s="125" t="s">
        <v>258</v>
      </c>
      <c r="L11" s="125" t="s">
        <v>271</v>
      </c>
      <c r="M11" s="125" t="s">
        <v>272</v>
      </c>
      <c r="N11" s="126" t="s">
        <v>273</v>
      </c>
      <c r="O11" s="154" t="s">
        <v>274</v>
      </c>
      <c r="P11" s="155" t="s">
        <v>275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16" s="135" customFormat="1" ht="12.75" customHeight="1">
      <c r="A14" s="159"/>
      <c r="B14" s="160" t="s">
        <v>234</v>
      </c>
      <c r="C14" s="159"/>
      <c r="D14" s="159" t="s">
        <v>213</v>
      </c>
      <c r="E14" s="159" t="s">
        <v>276</v>
      </c>
      <c r="F14" s="159"/>
      <c r="G14" s="159"/>
      <c r="H14" s="159"/>
      <c r="I14" s="161">
        <f>I15+I28+I35+I44+I46+I49+I91+I195</f>
        <v>0</v>
      </c>
      <c r="J14" s="159"/>
      <c r="K14" s="162">
        <f>K15+K28+K35+K44+K46+K49+K91+K195</f>
        <v>105.60067784000002</v>
      </c>
      <c r="L14" s="159"/>
      <c r="M14" s="162">
        <f>M15+M28+M35+M44+M46+M49+M91+M195</f>
        <v>126.662612</v>
      </c>
      <c r="N14" s="159"/>
      <c r="P14" s="137" t="s">
        <v>277</v>
      </c>
    </row>
    <row r="15" spans="2:16" s="135" customFormat="1" ht="12.75" customHeight="1">
      <c r="B15" s="140" t="s">
        <v>234</v>
      </c>
      <c r="D15" s="141" t="s">
        <v>278</v>
      </c>
      <c r="E15" s="141" t="s">
        <v>279</v>
      </c>
      <c r="I15" s="142">
        <f>SUM(I16:I27)</f>
        <v>0</v>
      </c>
      <c r="K15" s="143">
        <f>SUM(K16:K27)</f>
        <v>0.0024</v>
      </c>
      <c r="M15" s="143">
        <f>SUM(M16:M27)</f>
        <v>7.65</v>
      </c>
      <c r="P15" s="141" t="s">
        <v>278</v>
      </c>
    </row>
    <row r="16" spans="1:16" s="16" customFormat="1" ht="24" customHeight="1">
      <c r="A16" s="163" t="s">
        <v>278</v>
      </c>
      <c r="B16" s="163" t="s">
        <v>280</v>
      </c>
      <c r="C16" s="163" t="s">
        <v>281</v>
      </c>
      <c r="D16" s="16" t="s">
        <v>282</v>
      </c>
      <c r="E16" s="164" t="s">
        <v>283</v>
      </c>
      <c r="F16" s="163" t="s">
        <v>284</v>
      </c>
      <c r="G16" s="165">
        <v>30</v>
      </c>
      <c r="H16" s="183">
        <v>0</v>
      </c>
      <c r="I16" s="166">
        <f aca="true" t="shared" si="0" ref="I16:I27">ROUND(G16*H16,2)</f>
        <v>0</v>
      </c>
      <c r="J16" s="167">
        <v>0</v>
      </c>
      <c r="K16" s="165">
        <f aca="true" t="shared" si="1" ref="K16:K27">G16*J16</f>
        <v>0</v>
      </c>
      <c r="L16" s="167">
        <v>0.255</v>
      </c>
      <c r="M16" s="165">
        <f aca="true" t="shared" si="2" ref="M16:M27">G16*L16</f>
        <v>7.65</v>
      </c>
      <c r="N16" s="168">
        <v>21</v>
      </c>
      <c r="O16" s="169">
        <v>4</v>
      </c>
      <c r="P16" s="16" t="s">
        <v>285</v>
      </c>
    </row>
    <row r="17" spans="1:16" s="16" customFormat="1" ht="13.5" customHeight="1">
      <c r="A17" s="163" t="s">
        <v>285</v>
      </c>
      <c r="B17" s="163" t="s">
        <v>280</v>
      </c>
      <c r="C17" s="163" t="s">
        <v>286</v>
      </c>
      <c r="D17" s="16" t="s">
        <v>287</v>
      </c>
      <c r="E17" s="164" t="s">
        <v>288</v>
      </c>
      <c r="F17" s="163" t="s">
        <v>289</v>
      </c>
      <c r="G17" s="165">
        <v>0.4</v>
      </c>
      <c r="H17" s="183">
        <v>0</v>
      </c>
      <c r="I17" s="166">
        <f t="shared" si="0"/>
        <v>0</v>
      </c>
      <c r="J17" s="167">
        <v>0</v>
      </c>
      <c r="K17" s="165">
        <f t="shared" si="1"/>
        <v>0</v>
      </c>
      <c r="L17" s="167">
        <v>0</v>
      </c>
      <c r="M17" s="165">
        <f t="shared" si="2"/>
        <v>0</v>
      </c>
      <c r="N17" s="168">
        <v>21</v>
      </c>
      <c r="O17" s="169">
        <v>4</v>
      </c>
      <c r="P17" s="16" t="s">
        <v>285</v>
      </c>
    </row>
    <row r="18" spans="1:16" s="16" customFormat="1" ht="24" customHeight="1">
      <c r="A18" s="163" t="s">
        <v>290</v>
      </c>
      <c r="B18" s="163" t="s">
        <v>280</v>
      </c>
      <c r="C18" s="163" t="s">
        <v>286</v>
      </c>
      <c r="D18" s="16" t="s">
        <v>291</v>
      </c>
      <c r="E18" s="164" t="s">
        <v>292</v>
      </c>
      <c r="F18" s="163" t="s">
        <v>289</v>
      </c>
      <c r="G18" s="165">
        <v>6</v>
      </c>
      <c r="H18" s="183">
        <v>0</v>
      </c>
      <c r="I18" s="166">
        <f t="shared" si="0"/>
        <v>0</v>
      </c>
      <c r="J18" s="167">
        <v>0</v>
      </c>
      <c r="K18" s="165">
        <f t="shared" si="1"/>
        <v>0</v>
      </c>
      <c r="L18" s="167">
        <v>0</v>
      </c>
      <c r="M18" s="165">
        <f t="shared" si="2"/>
        <v>0</v>
      </c>
      <c r="N18" s="168">
        <v>21</v>
      </c>
      <c r="O18" s="169">
        <v>4</v>
      </c>
      <c r="P18" s="16" t="s">
        <v>285</v>
      </c>
    </row>
    <row r="19" spans="1:16" s="16" customFormat="1" ht="24" customHeight="1">
      <c r="A19" s="163" t="s">
        <v>293</v>
      </c>
      <c r="B19" s="163" t="s">
        <v>280</v>
      </c>
      <c r="C19" s="163" t="s">
        <v>286</v>
      </c>
      <c r="D19" s="16" t="s">
        <v>294</v>
      </c>
      <c r="E19" s="164" t="s">
        <v>295</v>
      </c>
      <c r="F19" s="163" t="s">
        <v>289</v>
      </c>
      <c r="G19" s="165">
        <v>6</v>
      </c>
      <c r="H19" s="183">
        <v>0</v>
      </c>
      <c r="I19" s="166">
        <f t="shared" si="0"/>
        <v>0</v>
      </c>
      <c r="J19" s="167">
        <v>0</v>
      </c>
      <c r="K19" s="165">
        <f t="shared" si="1"/>
        <v>0</v>
      </c>
      <c r="L19" s="167">
        <v>0</v>
      </c>
      <c r="M19" s="165">
        <f t="shared" si="2"/>
        <v>0</v>
      </c>
      <c r="N19" s="168">
        <v>21</v>
      </c>
      <c r="O19" s="169">
        <v>4</v>
      </c>
      <c r="P19" s="16" t="s">
        <v>285</v>
      </c>
    </row>
    <row r="20" spans="1:16" s="16" customFormat="1" ht="13.5" customHeight="1">
      <c r="A20" s="163" t="s">
        <v>296</v>
      </c>
      <c r="B20" s="163" t="s">
        <v>280</v>
      </c>
      <c r="C20" s="163" t="s">
        <v>286</v>
      </c>
      <c r="D20" s="16" t="s">
        <v>297</v>
      </c>
      <c r="E20" s="164" t="s">
        <v>298</v>
      </c>
      <c r="F20" s="163" t="s">
        <v>289</v>
      </c>
      <c r="G20" s="165">
        <v>6</v>
      </c>
      <c r="H20" s="183">
        <v>0</v>
      </c>
      <c r="I20" s="166">
        <f t="shared" si="0"/>
        <v>0</v>
      </c>
      <c r="J20" s="167">
        <v>0</v>
      </c>
      <c r="K20" s="165">
        <f t="shared" si="1"/>
        <v>0</v>
      </c>
      <c r="L20" s="167">
        <v>0</v>
      </c>
      <c r="M20" s="165">
        <f t="shared" si="2"/>
        <v>0</v>
      </c>
      <c r="N20" s="168">
        <v>21</v>
      </c>
      <c r="O20" s="169">
        <v>4</v>
      </c>
      <c r="P20" s="16" t="s">
        <v>285</v>
      </c>
    </row>
    <row r="21" spans="1:16" s="16" customFormat="1" ht="13.5" customHeight="1">
      <c r="A21" s="163" t="s">
        <v>299</v>
      </c>
      <c r="B21" s="163" t="s">
        <v>280</v>
      </c>
      <c r="C21" s="163" t="s">
        <v>286</v>
      </c>
      <c r="D21" s="16" t="s">
        <v>300</v>
      </c>
      <c r="E21" s="164" t="s">
        <v>301</v>
      </c>
      <c r="F21" s="163" t="s">
        <v>289</v>
      </c>
      <c r="G21" s="165">
        <v>6</v>
      </c>
      <c r="H21" s="183">
        <v>0</v>
      </c>
      <c r="I21" s="166">
        <f t="shared" si="0"/>
        <v>0</v>
      </c>
      <c r="J21" s="167">
        <v>0</v>
      </c>
      <c r="K21" s="165">
        <f t="shared" si="1"/>
        <v>0</v>
      </c>
      <c r="L21" s="167">
        <v>0</v>
      </c>
      <c r="M21" s="165">
        <f t="shared" si="2"/>
        <v>0</v>
      </c>
      <c r="N21" s="168">
        <v>21</v>
      </c>
      <c r="O21" s="169">
        <v>4</v>
      </c>
      <c r="P21" s="16" t="s">
        <v>285</v>
      </c>
    </row>
    <row r="22" spans="1:16" s="16" customFormat="1" ht="13.5" customHeight="1">
      <c r="A22" s="163" t="s">
        <v>302</v>
      </c>
      <c r="B22" s="163" t="s">
        <v>280</v>
      </c>
      <c r="C22" s="163" t="s">
        <v>286</v>
      </c>
      <c r="D22" s="16" t="s">
        <v>303</v>
      </c>
      <c r="E22" s="164" t="s">
        <v>304</v>
      </c>
      <c r="F22" s="163" t="s">
        <v>289</v>
      </c>
      <c r="G22" s="165">
        <v>6</v>
      </c>
      <c r="H22" s="183">
        <v>0</v>
      </c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21</v>
      </c>
      <c r="O22" s="169">
        <v>4</v>
      </c>
      <c r="P22" s="16" t="s">
        <v>285</v>
      </c>
    </row>
    <row r="23" spans="1:16" s="16" customFormat="1" ht="13.5" customHeight="1">
      <c r="A23" s="163" t="s">
        <v>305</v>
      </c>
      <c r="B23" s="163" t="s">
        <v>280</v>
      </c>
      <c r="C23" s="163" t="s">
        <v>286</v>
      </c>
      <c r="D23" s="16" t="s">
        <v>306</v>
      </c>
      <c r="E23" s="164" t="s">
        <v>307</v>
      </c>
      <c r="F23" s="163" t="s">
        <v>308</v>
      </c>
      <c r="G23" s="165">
        <v>10.8</v>
      </c>
      <c r="H23" s="183">
        <v>0</v>
      </c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6" t="s">
        <v>285</v>
      </c>
    </row>
    <row r="24" spans="1:16" s="16" customFormat="1" ht="13.5" customHeight="1">
      <c r="A24" s="163" t="s">
        <v>309</v>
      </c>
      <c r="B24" s="163" t="s">
        <v>280</v>
      </c>
      <c r="C24" s="163" t="s">
        <v>310</v>
      </c>
      <c r="D24" s="16" t="s">
        <v>311</v>
      </c>
      <c r="E24" s="164" t="s">
        <v>312</v>
      </c>
      <c r="F24" s="163" t="s">
        <v>284</v>
      </c>
      <c r="G24" s="165">
        <v>60</v>
      </c>
      <c r="H24" s="183">
        <v>0</v>
      </c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6" t="s">
        <v>285</v>
      </c>
    </row>
    <row r="25" spans="1:16" s="16" customFormat="1" ht="13.5" customHeight="1">
      <c r="A25" s="170" t="s">
        <v>313</v>
      </c>
      <c r="B25" s="170" t="s">
        <v>314</v>
      </c>
      <c r="C25" s="170" t="s">
        <v>315</v>
      </c>
      <c r="D25" s="171" t="s">
        <v>316</v>
      </c>
      <c r="E25" s="172" t="s">
        <v>317</v>
      </c>
      <c r="F25" s="170" t="s">
        <v>318</v>
      </c>
      <c r="G25" s="173">
        <v>2.4</v>
      </c>
      <c r="H25" s="182">
        <v>0</v>
      </c>
      <c r="I25" s="174">
        <f t="shared" si="0"/>
        <v>0</v>
      </c>
      <c r="J25" s="175">
        <v>0.001</v>
      </c>
      <c r="K25" s="173">
        <f t="shared" si="1"/>
        <v>0.0024</v>
      </c>
      <c r="L25" s="175">
        <v>0</v>
      </c>
      <c r="M25" s="173">
        <f t="shared" si="2"/>
        <v>0</v>
      </c>
      <c r="N25" s="176">
        <v>21</v>
      </c>
      <c r="O25" s="177">
        <v>8</v>
      </c>
      <c r="P25" s="171" t="s">
        <v>285</v>
      </c>
    </row>
    <row r="26" spans="1:16" s="16" customFormat="1" ht="13.5" customHeight="1">
      <c r="A26" s="163" t="s">
        <v>319</v>
      </c>
      <c r="B26" s="163" t="s">
        <v>280</v>
      </c>
      <c r="C26" s="163" t="s">
        <v>286</v>
      </c>
      <c r="D26" s="16" t="s">
        <v>320</v>
      </c>
      <c r="E26" s="164" t="s">
        <v>321</v>
      </c>
      <c r="F26" s="163" t="s">
        <v>284</v>
      </c>
      <c r="G26" s="165">
        <v>30</v>
      </c>
      <c r="H26" s="183">
        <v>0</v>
      </c>
      <c r="I26" s="166">
        <f t="shared" si="0"/>
        <v>0</v>
      </c>
      <c r="J26" s="167">
        <v>0</v>
      </c>
      <c r="K26" s="165">
        <f t="shared" si="1"/>
        <v>0</v>
      </c>
      <c r="L26" s="167">
        <v>0</v>
      </c>
      <c r="M26" s="165">
        <f t="shared" si="2"/>
        <v>0</v>
      </c>
      <c r="N26" s="168">
        <v>21</v>
      </c>
      <c r="O26" s="169">
        <v>4</v>
      </c>
      <c r="P26" s="16" t="s">
        <v>285</v>
      </c>
    </row>
    <row r="27" spans="1:16" s="16" customFormat="1" ht="24" customHeight="1">
      <c r="A27" s="163" t="s">
        <v>322</v>
      </c>
      <c r="B27" s="163" t="s">
        <v>280</v>
      </c>
      <c r="C27" s="163" t="s">
        <v>310</v>
      </c>
      <c r="D27" s="16" t="s">
        <v>323</v>
      </c>
      <c r="E27" s="164" t="s">
        <v>324</v>
      </c>
      <c r="F27" s="163" t="s">
        <v>284</v>
      </c>
      <c r="G27" s="165">
        <v>60</v>
      </c>
      <c r="H27" s="183">
        <v>0</v>
      </c>
      <c r="I27" s="166">
        <f t="shared" si="0"/>
        <v>0</v>
      </c>
      <c r="J27" s="167">
        <v>0</v>
      </c>
      <c r="K27" s="165">
        <f t="shared" si="1"/>
        <v>0</v>
      </c>
      <c r="L27" s="167">
        <v>0</v>
      </c>
      <c r="M27" s="165">
        <f t="shared" si="2"/>
        <v>0</v>
      </c>
      <c r="N27" s="168">
        <v>21</v>
      </c>
      <c r="O27" s="169">
        <v>4</v>
      </c>
      <c r="P27" s="16" t="s">
        <v>285</v>
      </c>
    </row>
    <row r="28" spans="2:16" s="135" customFormat="1" ht="12.75" customHeight="1">
      <c r="B28" s="140" t="s">
        <v>234</v>
      </c>
      <c r="D28" s="141" t="s">
        <v>285</v>
      </c>
      <c r="E28" s="141" t="s">
        <v>325</v>
      </c>
      <c r="H28" s="184"/>
      <c r="I28" s="142">
        <f>SUM(I29:I34)</f>
        <v>0</v>
      </c>
      <c r="K28" s="143">
        <f>SUM(K29:K34)</f>
        <v>0.0303952</v>
      </c>
      <c r="M28" s="143">
        <f>SUM(M29:M34)</f>
        <v>0</v>
      </c>
      <c r="P28" s="141" t="s">
        <v>278</v>
      </c>
    </row>
    <row r="29" spans="1:16" s="16" customFormat="1" ht="13.5" customHeight="1">
      <c r="A29" s="163" t="s">
        <v>326</v>
      </c>
      <c r="B29" s="163" t="s">
        <v>280</v>
      </c>
      <c r="C29" s="163" t="s">
        <v>327</v>
      </c>
      <c r="D29" s="16" t="s">
        <v>328</v>
      </c>
      <c r="E29" s="164" t="s">
        <v>329</v>
      </c>
      <c r="F29" s="163" t="s">
        <v>284</v>
      </c>
      <c r="G29" s="165">
        <v>30</v>
      </c>
      <c r="H29" s="183">
        <v>0</v>
      </c>
      <c r="I29" s="166">
        <f aca="true" t="shared" si="3" ref="I29:I34">ROUND(G29*H29,2)</f>
        <v>0</v>
      </c>
      <c r="J29" s="167">
        <v>0.0001</v>
      </c>
      <c r="K29" s="165">
        <f aca="true" t="shared" si="4" ref="K29:K34">G29*J29</f>
        <v>0.003</v>
      </c>
      <c r="L29" s="167">
        <v>0</v>
      </c>
      <c r="M29" s="165">
        <f aca="true" t="shared" si="5" ref="M29:M34">G29*L29</f>
        <v>0</v>
      </c>
      <c r="N29" s="168">
        <v>21</v>
      </c>
      <c r="O29" s="169">
        <v>4</v>
      </c>
      <c r="P29" s="16" t="s">
        <v>285</v>
      </c>
    </row>
    <row r="30" spans="1:16" s="16" customFormat="1" ht="13.5" customHeight="1">
      <c r="A30" s="170" t="s">
        <v>330</v>
      </c>
      <c r="B30" s="170" t="s">
        <v>314</v>
      </c>
      <c r="C30" s="170" t="s">
        <v>315</v>
      </c>
      <c r="D30" s="171" t="s">
        <v>331</v>
      </c>
      <c r="E30" s="172" t="s">
        <v>332</v>
      </c>
      <c r="F30" s="170" t="s">
        <v>284</v>
      </c>
      <c r="G30" s="173">
        <v>36</v>
      </c>
      <c r="H30" s="182">
        <v>0</v>
      </c>
      <c r="I30" s="174">
        <f t="shared" si="3"/>
        <v>0</v>
      </c>
      <c r="J30" s="175">
        <v>0.0003</v>
      </c>
      <c r="K30" s="173">
        <f t="shared" si="4"/>
        <v>0.010799999999999999</v>
      </c>
      <c r="L30" s="175">
        <v>0</v>
      </c>
      <c r="M30" s="173">
        <f t="shared" si="5"/>
        <v>0</v>
      </c>
      <c r="N30" s="176">
        <v>21</v>
      </c>
      <c r="O30" s="177">
        <v>8</v>
      </c>
      <c r="P30" s="171" t="s">
        <v>285</v>
      </c>
    </row>
    <row r="31" spans="1:16" s="16" customFormat="1" ht="13.5" customHeight="1">
      <c r="A31" s="163" t="s">
        <v>333</v>
      </c>
      <c r="B31" s="163" t="s">
        <v>280</v>
      </c>
      <c r="C31" s="163" t="s">
        <v>327</v>
      </c>
      <c r="D31" s="16" t="s">
        <v>334</v>
      </c>
      <c r="E31" s="164" t="s">
        <v>335</v>
      </c>
      <c r="F31" s="163" t="s">
        <v>284</v>
      </c>
      <c r="G31" s="165">
        <v>24</v>
      </c>
      <c r="H31" s="183">
        <v>0</v>
      </c>
      <c r="I31" s="166">
        <f t="shared" si="3"/>
        <v>0</v>
      </c>
      <c r="J31" s="167">
        <v>0.0001</v>
      </c>
      <c r="K31" s="165">
        <f t="shared" si="4"/>
        <v>0.0024000000000000002</v>
      </c>
      <c r="L31" s="167">
        <v>0</v>
      </c>
      <c r="M31" s="165">
        <f t="shared" si="5"/>
        <v>0</v>
      </c>
      <c r="N31" s="168">
        <v>21</v>
      </c>
      <c r="O31" s="169">
        <v>4</v>
      </c>
      <c r="P31" s="16" t="s">
        <v>285</v>
      </c>
    </row>
    <row r="32" spans="1:16" s="16" customFormat="1" ht="13.5" customHeight="1">
      <c r="A32" s="170" t="s">
        <v>336</v>
      </c>
      <c r="B32" s="170" t="s">
        <v>314</v>
      </c>
      <c r="C32" s="170" t="s">
        <v>315</v>
      </c>
      <c r="D32" s="171" t="s">
        <v>331</v>
      </c>
      <c r="E32" s="172" t="s">
        <v>332</v>
      </c>
      <c r="F32" s="170" t="s">
        <v>284</v>
      </c>
      <c r="G32" s="173">
        <v>28.8</v>
      </c>
      <c r="H32" s="182">
        <v>0</v>
      </c>
      <c r="I32" s="174">
        <f t="shared" si="3"/>
        <v>0</v>
      </c>
      <c r="J32" s="175">
        <v>0.0003</v>
      </c>
      <c r="K32" s="173">
        <f t="shared" si="4"/>
        <v>0.00864</v>
      </c>
      <c r="L32" s="175">
        <v>0</v>
      </c>
      <c r="M32" s="173">
        <f t="shared" si="5"/>
        <v>0</v>
      </c>
      <c r="N32" s="176">
        <v>21</v>
      </c>
      <c r="O32" s="177">
        <v>8</v>
      </c>
      <c r="P32" s="171" t="s">
        <v>285</v>
      </c>
    </row>
    <row r="33" spans="1:16" s="16" customFormat="1" ht="13.5" customHeight="1">
      <c r="A33" s="163" t="s">
        <v>337</v>
      </c>
      <c r="B33" s="163" t="s">
        <v>280</v>
      </c>
      <c r="C33" s="163" t="s">
        <v>327</v>
      </c>
      <c r="D33" s="16" t="s">
        <v>338</v>
      </c>
      <c r="E33" s="164" t="s">
        <v>339</v>
      </c>
      <c r="F33" s="163" t="s">
        <v>284</v>
      </c>
      <c r="G33" s="165">
        <v>9.92</v>
      </c>
      <c r="H33" s="183">
        <v>0</v>
      </c>
      <c r="I33" s="166">
        <f t="shared" si="3"/>
        <v>0</v>
      </c>
      <c r="J33" s="167">
        <v>0.00056</v>
      </c>
      <c r="K33" s="165">
        <f t="shared" si="4"/>
        <v>0.0055552</v>
      </c>
      <c r="L33" s="167">
        <v>0</v>
      </c>
      <c r="M33" s="165">
        <f t="shared" si="5"/>
        <v>0</v>
      </c>
      <c r="N33" s="168">
        <v>21</v>
      </c>
      <c r="O33" s="169">
        <v>4</v>
      </c>
      <c r="P33" s="16" t="s">
        <v>285</v>
      </c>
    </row>
    <row r="34" spans="1:16" s="16" customFormat="1" ht="13.5" customHeight="1">
      <c r="A34" s="163" t="s">
        <v>340</v>
      </c>
      <c r="B34" s="163" t="s">
        <v>280</v>
      </c>
      <c r="C34" s="163" t="s">
        <v>327</v>
      </c>
      <c r="D34" s="16" t="s">
        <v>341</v>
      </c>
      <c r="E34" s="164" t="s">
        <v>342</v>
      </c>
      <c r="F34" s="163" t="s">
        <v>284</v>
      </c>
      <c r="G34" s="165">
        <v>26.82</v>
      </c>
      <c r="H34" s="183">
        <v>0</v>
      </c>
      <c r="I34" s="166">
        <f t="shared" si="3"/>
        <v>0</v>
      </c>
      <c r="J34" s="167">
        <v>0</v>
      </c>
      <c r="K34" s="165">
        <f t="shared" si="4"/>
        <v>0</v>
      </c>
      <c r="L34" s="167">
        <v>0</v>
      </c>
      <c r="M34" s="165">
        <f t="shared" si="5"/>
        <v>0</v>
      </c>
      <c r="N34" s="168">
        <v>21</v>
      </c>
      <c r="O34" s="169">
        <v>4</v>
      </c>
      <c r="P34" s="16" t="s">
        <v>285</v>
      </c>
    </row>
    <row r="35" spans="2:16" s="135" customFormat="1" ht="12.75" customHeight="1">
      <c r="B35" s="140" t="s">
        <v>234</v>
      </c>
      <c r="D35" s="141" t="s">
        <v>290</v>
      </c>
      <c r="E35" s="141" t="s">
        <v>343</v>
      </c>
      <c r="H35" s="181"/>
      <c r="I35" s="142">
        <f>SUM(I36:I43)</f>
        <v>0</v>
      </c>
      <c r="K35" s="143">
        <f>SUM(K36:K43)</f>
        <v>21.56028824</v>
      </c>
      <c r="M35" s="143">
        <f>SUM(M36:M43)</f>
        <v>0</v>
      </c>
      <c r="P35" s="141" t="s">
        <v>278</v>
      </c>
    </row>
    <row r="36" spans="1:16" s="16" customFormat="1" ht="24" customHeight="1">
      <c r="A36" s="163" t="s">
        <v>344</v>
      </c>
      <c r="B36" s="163" t="s">
        <v>280</v>
      </c>
      <c r="C36" s="163" t="s">
        <v>345</v>
      </c>
      <c r="D36" s="16" t="s">
        <v>346</v>
      </c>
      <c r="E36" s="164" t="s">
        <v>347</v>
      </c>
      <c r="F36" s="163" t="s">
        <v>348</v>
      </c>
      <c r="G36" s="165">
        <v>24</v>
      </c>
      <c r="H36" s="183">
        <v>0</v>
      </c>
      <c r="I36" s="166">
        <f aca="true" t="shared" si="6" ref="I36:I43">ROUND(G36*H36,2)</f>
        <v>0</v>
      </c>
      <c r="J36" s="167">
        <v>0.12939</v>
      </c>
      <c r="K36" s="165">
        <f aca="true" t="shared" si="7" ref="K36:K43">G36*J36</f>
        <v>3.10536</v>
      </c>
      <c r="L36" s="167">
        <v>0</v>
      </c>
      <c r="M36" s="165">
        <f aca="true" t="shared" si="8" ref="M36:M43">G36*L36</f>
        <v>0</v>
      </c>
      <c r="N36" s="168">
        <v>21</v>
      </c>
      <c r="O36" s="169">
        <v>4</v>
      </c>
      <c r="P36" s="16" t="s">
        <v>285</v>
      </c>
    </row>
    <row r="37" spans="1:16" s="16" customFormat="1" ht="24" customHeight="1">
      <c r="A37" s="163" t="s">
        <v>349</v>
      </c>
      <c r="B37" s="163" t="s">
        <v>280</v>
      </c>
      <c r="C37" s="163" t="s">
        <v>345</v>
      </c>
      <c r="D37" s="16" t="s">
        <v>350</v>
      </c>
      <c r="E37" s="164" t="s">
        <v>351</v>
      </c>
      <c r="F37" s="163" t="s">
        <v>348</v>
      </c>
      <c r="G37" s="165">
        <v>10</v>
      </c>
      <c r="H37" s="183">
        <v>0</v>
      </c>
      <c r="I37" s="166">
        <f t="shared" si="6"/>
        <v>0</v>
      </c>
      <c r="J37" s="167">
        <v>0.26014</v>
      </c>
      <c r="K37" s="165">
        <f t="shared" si="7"/>
        <v>2.6014</v>
      </c>
      <c r="L37" s="167">
        <v>0</v>
      </c>
      <c r="M37" s="165">
        <f t="shared" si="8"/>
        <v>0</v>
      </c>
      <c r="N37" s="168">
        <v>21</v>
      </c>
      <c r="O37" s="169">
        <v>4</v>
      </c>
      <c r="P37" s="16" t="s">
        <v>285</v>
      </c>
    </row>
    <row r="38" spans="1:16" s="16" customFormat="1" ht="24" customHeight="1">
      <c r="A38" s="163" t="s">
        <v>352</v>
      </c>
      <c r="B38" s="163" t="s">
        <v>280</v>
      </c>
      <c r="C38" s="163" t="s">
        <v>345</v>
      </c>
      <c r="D38" s="16" t="s">
        <v>353</v>
      </c>
      <c r="E38" s="164" t="s">
        <v>354</v>
      </c>
      <c r="F38" s="163" t="s">
        <v>348</v>
      </c>
      <c r="G38" s="165">
        <v>7</v>
      </c>
      <c r="H38" s="183">
        <v>0</v>
      </c>
      <c r="I38" s="166">
        <f t="shared" si="6"/>
        <v>0</v>
      </c>
      <c r="J38" s="167">
        <v>0.35319</v>
      </c>
      <c r="K38" s="165">
        <f t="shared" si="7"/>
        <v>2.47233</v>
      </c>
      <c r="L38" s="167">
        <v>0</v>
      </c>
      <c r="M38" s="165">
        <f t="shared" si="8"/>
        <v>0</v>
      </c>
      <c r="N38" s="168">
        <v>21</v>
      </c>
      <c r="O38" s="169">
        <v>4</v>
      </c>
      <c r="P38" s="16" t="s">
        <v>285</v>
      </c>
    </row>
    <row r="39" spans="1:16" s="16" customFormat="1" ht="24" customHeight="1">
      <c r="A39" s="163" t="s">
        <v>355</v>
      </c>
      <c r="B39" s="163" t="s">
        <v>280</v>
      </c>
      <c r="C39" s="163" t="s">
        <v>345</v>
      </c>
      <c r="D39" s="16" t="s">
        <v>356</v>
      </c>
      <c r="E39" s="164" t="s">
        <v>357</v>
      </c>
      <c r="F39" s="163" t="s">
        <v>348</v>
      </c>
      <c r="G39" s="165">
        <v>6</v>
      </c>
      <c r="H39" s="183">
        <v>0</v>
      </c>
      <c r="I39" s="166">
        <f t="shared" si="6"/>
        <v>0</v>
      </c>
      <c r="J39" s="167">
        <v>0.50248</v>
      </c>
      <c r="K39" s="165">
        <f t="shared" si="7"/>
        <v>3.0148800000000002</v>
      </c>
      <c r="L39" s="167">
        <v>0</v>
      </c>
      <c r="M39" s="165">
        <f t="shared" si="8"/>
        <v>0</v>
      </c>
      <c r="N39" s="168">
        <v>21</v>
      </c>
      <c r="O39" s="169">
        <v>4</v>
      </c>
      <c r="P39" s="16" t="s">
        <v>285</v>
      </c>
    </row>
    <row r="40" spans="1:16" s="16" customFormat="1" ht="13.5" customHeight="1">
      <c r="A40" s="163" t="s">
        <v>358</v>
      </c>
      <c r="B40" s="163" t="s">
        <v>280</v>
      </c>
      <c r="C40" s="163" t="s">
        <v>345</v>
      </c>
      <c r="D40" s="16" t="s">
        <v>359</v>
      </c>
      <c r="E40" s="164" t="s">
        <v>360</v>
      </c>
      <c r="F40" s="163" t="s">
        <v>289</v>
      </c>
      <c r="G40" s="165">
        <v>3.992</v>
      </c>
      <c r="H40" s="183">
        <v>0</v>
      </c>
      <c r="I40" s="166">
        <f t="shared" si="6"/>
        <v>0</v>
      </c>
      <c r="J40" s="167">
        <v>1.99072</v>
      </c>
      <c r="K40" s="165">
        <f t="shared" si="7"/>
        <v>7.94695424</v>
      </c>
      <c r="L40" s="167">
        <v>0</v>
      </c>
      <c r="M40" s="165">
        <f t="shared" si="8"/>
        <v>0</v>
      </c>
      <c r="N40" s="168">
        <v>21</v>
      </c>
      <c r="O40" s="169">
        <v>4</v>
      </c>
      <c r="P40" s="16" t="s">
        <v>285</v>
      </c>
    </row>
    <row r="41" spans="1:16" s="16" customFormat="1" ht="13.5" customHeight="1">
      <c r="A41" s="163" t="s">
        <v>361</v>
      </c>
      <c r="B41" s="163" t="s">
        <v>280</v>
      </c>
      <c r="C41" s="163" t="s">
        <v>345</v>
      </c>
      <c r="D41" s="16" t="s">
        <v>362</v>
      </c>
      <c r="E41" s="164" t="s">
        <v>363</v>
      </c>
      <c r="F41" s="163" t="s">
        <v>364</v>
      </c>
      <c r="G41" s="165">
        <v>8</v>
      </c>
      <c r="H41" s="183">
        <v>0</v>
      </c>
      <c r="I41" s="166">
        <f t="shared" si="6"/>
        <v>0</v>
      </c>
      <c r="J41" s="167">
        <v>0.0681</v>
      </c>
      <c r="K41" s="165">
        <f t="shared" si="7"/>
        <v>0.5448</v>
      </c>
      <c r="L41" s="167">
        <v>0</v>
      </c>
      <c r="M41" s="165">
        <f t="shared" si="8"/>
        <v>0</v>
      </c>
      <c r="N41" s="168">
        <v>21</v>
      </c>
      <c r="O41" s="169">
        <v>4</v>
      </c>
      <c r="P41" s="16" t="s">
        <v>285</v>
      </c>
    </row>
    <row r="42" spans="1:16" s="16" customFormat="1" ht="13.5" customHeight="1">
      <c r="A42" s="163" t="s">
        <v>365</v>
      </c>
      <c r="B42" s="163" t="s">
        <v>280</v>
      </c>
      <c r="C42" s="163" t="s">
        <v>345</v>
      </c>
      <c r="D42" s="16" t="s">
        <v>366</v>
      </c>
      <c r="E42" s="164" t="s">
        <v>367</v>
      </c>
      <c r="F42" s="163" t="s">
        <v>308</v>
      </c>
      <c r="G42" s="165">
        <v>0.363</v>
      </c>
      <c r="H42" s="183">
        <v>0</v>
      </c>
      <c r="I42" s="166">
        <f t="shared" si="6"/>
        <v>0</v>
      </c>
      <c r="J42" s="167">
        <v>1.09</v>
      </c>
      <c r="K42" s="165">
        <f t="shared" si="7"/>
        <v>0.39567</v>
      </c>
      <c r="L42" s="167">
        <v>0</v>
      </c>
      <c r="M42" s="165">
        <f t="shared" si="8"/>
        <v>0</v>
      </c>
      <c r="N42" s="168">
        <v>21</v>
      </c>
      <c r="O42" s="169">
        <v>4</v>
      </c>
      <c r="P42" s="16" t="s">
        <v>285</v>
      </c>
    </row>
    <row r="43" spans="1:16" s="16" customFormat="1" ht="13.5" customHeight="1">
      <c r="A43" s="163" t="s">
        <v>368</v>
      </c>
      <c r="B43" s="163" t="s">
        <v>280</v>
      </c>
      <c r="C43" s="163" t="s">
        <v>369</v>
      </c>
      <c r="D43" s="16" t="s">
        <v>370</v>
      </c>
      <c r="E43" s="164" t="s">
        <v>371</v>
      </c>
      <c r="F43" s="163" t="s">
        <v>284</v>
      </c>
      <c r="G43" s="165">
        <v>8.3</v>
      </c>
      <c r="H43" s="183">
        <v>0</v>
      </c>
      <c r="I43" s="166">
        <f t="shared" si="6"/>
        <v>0</v>
      </c>
      <c r="J43" s="167">
        <v>0.17818</v>
      </c>
      <c r="K43" s="165">
        <f t="shared" si="7"/>
        <v>1.4788940000000002</v>
      </c>
      <c r="L43" s="167">
        <v>0</v>
      </c>
      <c r="M43" s="165">
        <f t="shared" si="8"/>
        <v>0</v>
      </c>
      <c r="N43" s="168">
        <v>21</v>
      </c>
      <c r="O43" s="169">
        <v>4</v>
      </c>
      <c r="P43" s="16" t="s">
        <v>285</v>
      </c>
    </row>
    <row r="44" spans="2:16" s="135" customFormat="1" ht="12.75" customHeight="1">
      <c r="B44" s="140" t="s">
        <v>234</v>
      </c>
      <c r="D44" s="141" t="s">
        <v>293</v>
      </c>
      <c r="E44" s="141" t="s">
        <v>372</v>
      </c>
      <c r="H44" s="181"/>
      <c r="I44" s="142">
        <f>I45</f>
        <v>0</v>
      </c>
      <c r="K44" s="143">
        <f>K45</f>
        <v>11.516505</v>
      </c>
      <c r="M44" s="143">
        <f>M45</f>
        <v>0</v>
      </c>
      <c r="P44" s="141" t="s">
        <v>278</v>
      </c>
    </row>
    <row r="45" spans="1:16" s="16" customFormat="1" ht="13.5" customHeight="1">
      <c r="A45" s="163" t="s">
        <v>373</v>
      </c>
      <c r="B45" s="163" t="s">
        <v>280</v>
      </c>
      <c r="C45" s="163" t="s">
        <v>374</v>
      </c>
      <c r="D45" s="16" t="s">
        <v>375</v>
      </c>
      <c r="E45" s="164" t="s">
        <v>376</v>
      </c>
      <c r="F45" s="163" t="s">
        <v>284</v>
      </c>
      <c r="G45" s="165">
        <v>14.75</v>
      </c>
      <c r="H45" s="183">
        <v>0</v>
      </c>
      <c r="I45" s="166">
        <f>ROUND(G45*H45,2)</f>
        <v>0</v>
      </c>
      <c r="J45" s="167">
        <v>0.78078</v>
      </c>
      <c r="K45" s="165">
        <f>G45*J45</f>
        <v>11.516505</v>
      </c>
      <c r="L45" s="167">
        <v>0</v>
      </c>
      <c r="M45" s="165">
        <f>G45*L45</f>
        <v>0</v>
      </c>
      <c r="N45" s="168">
        <v>21</v>
      </c>
      <c r="O45" s="169">
        <v>4</v>
      </c>
      <c r="P45" s="16" t="s">
        <v>285</v>
      </c>
    </row>
    <row r="46" spans="2:16" s="135" customFormat="1" ht="12.75" customHeight="1">
      <c r="B46" s="140" t="s">
        <v>234</v>
      </c>
      <c r="D46" s="141" t="s">
        <v>296</v>
      </c>
      <c r="E46" s="141" t="s">
        <v>377</v>
      </c>
      <c r="H46" s="181"/>
      <c r="I46" s="142">
        <f>SUM(I47:I48)</f>
        <v>0</v>
      </c>
      <c r="K46" s="143">
        <f>SUM(K47:K48)</f>
        <v>11.7546</v>
      </c>
      <c r="M46" s="143">
        <f>SUM(M47:M48)</f>
        <v>0</v>
      </c>
      <c r="P46" s="141" t="s">
        <v>278</v>
      </c>
    </row>
    <row r="47" spans="1:16" s="16" customFormat="1" ht="13.5" customHeight="1">
      <c r="A47" s="163" t="s">
        <v>378</v>
      </c>
      <c r="B47" s="163" t="s">
        <v>280</v>
      </c>
      <c r="C47" s="163" t="s">
        <v>281</v>
      </c>
      <c r="D47" s="16" t="s">
        <v>379</v>
      </c>
      <c r="E47" s="164" t="s">
        <v>380</v>
      </c>
      <c r="F47" s="163" t="s">
        <v>284</v>
      </c>
      <c r="G47" s="165">
        <v>30</v>
      </c>
      <c r="H47" s="183">
        <v>0</v>
      </c>
      <c r="I47" s="166">
        <f>ROUND(G47*H47,2)</f>
        <v>0</v>
      </c>
      <c r="J47" s="167">
        <v>0</v>
      </c>
      <c r="K47" s="165">
        <f>G47*J47</f>
        <v>0</v>
      </c>
      <c r="L47" s="167">
        <v>0</v>
      </c>
      <c r="M47" s="165">
        <f>G47*L47</f>
        <v>0</v>
      </c>
      <c r="N47" s="168">
        <v>21</v>
      </c>
      <c r="O47" s="169">
        <v>4</v>
      </c>
      <c r="P47" s="16" t="s">
        <v>285</v>
      </c>
    </row>
    <row r="48" spans="1:16" s="16" customFormat="1" ht="13.5" customHeight="1">
      <c r="A48" s="163" t="s">
        <v>381</v>
      </c>
      <c r="B48" s="163" t="s">
        <v>280</v>
      </c>
      <c r="C48" s="163" t="s">
        <v>281</v>
      </c>
      <c r="D48" s="16" t="s">
        <v>382</v>
      </c>
      <c r="E48" s="164" t="s">
        <v>383</v>
      </c>
      <c r="F48" s="163" t="s">
        <v>284</v>
      </c>
      <c r="G48" s="165">
        <v>30</v>
      </c>
      <c r="H48" s="183">
        <v>0</v>
      </c>
      <c r="I48" s="166">
        <f>ROUND(G48*H48,2)</f>
        <v>0</v>
      </c>
      <c r="J48" s="167">
        <v>0.39182</v>
      </c>
      <c r="K48" s="165">
        <f>G48*J48</f>
        <v>11.7546</v>
      </c>
      <c r="L48" s="167">
        <v>0</v>
      </c>
      <c r="M48" s="165">
        <f>G48*L48</f>
        <v>0</v>
      </c>
      <c r="N48" s="168">
        <v>21</v>
      </c>
      <c r="O48" s="169">
        <v>4</v>
      </c>
      <c r="P48" s="16" t="s">
        <v>285</v>
      </c>
    </row>
    <row r="49" spans="2:16" s="135" customFormat="1" ht="12.75" customHeight="1">
      <c r="B49" s="140" t="s">
        <v>234</v>
      </c>
      <c r="D49" s="141" t="s">
        <v>299</v>
      </c>
      <c r="E49" s="141" t="s">
        <v>384</v>
      </c>
      <c r="H49" s="181"/>
      <c r="I49" s="142">
        <f>SUM(I50:I90)</f>
        <v>0</v>
      </c>
      <c r="K49" s="143">
        <f>SUM(K50:K90)</f>
        <v>60.34439358000002</v>
      </c>
      <c r="M49" s="143">
        <f>SUM(M50:M90)</f>
        <v>0</v>
      </c>
      <c r="P49" s="141" t="s">
        <v>278</v>
      </c>
    </row>
    <row r="50" spans="1:16" s="16" customFormat="1" ht="13.5" customHeight="1">
      <c r="A50" s="163" t="s">
        <v>385</v>
      </c>
      <c r="B50" s="163" t="s">
        <v>280</v>
      </c>
      <c r="C50" s="163" t="s">
        <v>369</v>
      </c>
      <c r="D50" s="16" t="s">
        <v>386</v>
      </c>
      <c r="E50" s="164" t="s">
        <v>387</v>
      </c>
      <c r="F50" s="163" t="s">
        <v>284</v>
      </c>
      <c r="G50" s="165">
        <v>161.679</v>
      </c>
      <c r="H50" s="183">
        <v>0</v>
      </c>
      <c r="I50" s="166">
        <f aca="true" t="shared" si="9" ref="I50:I90">ROUND(G50*H50,2)</f>
        <v>0</v>
      </c>
      <c r="J50" s="167">
        <v>9E-05</v>
      </c>
      <c r="K50" s="165">
        <f aca="true" t="shared" si="10" ref="K50:K90">G50*J50</f>
        <v>0.01455111</v>
      </c>
      <c r="L50" s="167">
        <v>0</v>
      </c>
      <c r="M50" s="165">
        <f aca="true" t="shared" si="11" ref="M50:M90">G50*L50</f>
        <v>0</v>
      </c>
      <c r="N50" s="168">
        <v>21</v>
      </c>
      <c r="O50" s="169">
        <v>4</v>
      </c>
      <c r="P50" s="16" t="s">
        <v>285</v>
      </c>
    </row>
    <row r="51" spans="1:16" s="16" customFormat="1" ht="13.5" customHeight="1">
      <c r="A51" s="163" t="s">
        <v>388</v>
      </c>
      <c r="B51" s="163" t="s">
        <v>280</v>
      </c>
      <c r="C51" s="163" t="s">
        <v>369</v>
      </c>
      <c r="D51" s="16" t="s">
        <v>389</v>
      </c>
      <c r="E51" s="164" t="s">
        <v>390</v>
      </c>
      <c r="F51" s="163" t="s">
        <v>284</v>
      </c>
      <c r="G51" s="165">
        <v>24.269</v>
      </c>
      <c r="H51" s="183">
        <v>0</v>
      </c>
      <c r="I51" s="166">
        <f t="shared" si="9"/>
        <v>0</v>
      </c>
      <c r="J51" s="167">
        <v>0.01713</v>
      </c>
      <c r="K51" s="165">
        <f t="shared" si="10"/>
        <v>0.41572796999999995</v>
      </c>
      <c r="L51" s="167">
        <v>0</v>
      </c>
      <c r="M51" s="165">
        <f t="shared" si="11"/>
        <v>0</v>
      </c>
      <c r="N51" s="168">
        <v>21</v>
      </c>
      <c r="O51" s="169">
        <v>4</v>
      </c>
      <c r="P51" s="16" t="s">
        <v>285</v>
      </c>
    </row>
    <row r="52" spans="1:16" s="16" customFormat="1" ht="13.5" customHeight="1">
      <c r="A52" s="163" t="s">
        <v>391</v>
      </c>
      <c r="B52" s="163" t="s">
        <v>280</v>
      </c>
      <c r="C52" s="163" t="s">
        <v>369</v>
      </c>
      <c r="D52" s="16" t="s">
        <v>392</v>
      </c>
      <c r="E52" s="164" t="s">
        <v>393</v>
      </c>
      <c r="F52" s="163" t="s">
        <v>284</v>
      </c>
      <c r="G52" s="165">
        <v>24.269</v>
      </c>
      <c r="H52" s="183">
        <v>0</v>
      </c>
      <c r="I52" s="166">
        <f t="shared" si="9"/>
        <v>0</v>
      </c>
      <c r="J52" s="167">
        <v>0.00064</v>
      </c>
      <c r="K52" s="165">
        <f t="shared" si="10"/>
        <v>0.01553216</v>
      </c>
      <c r="L52" s="167">
        <v>0</v>
      </c>
      <c r="M52" s="165">
        <f t="shared" si="11"/>
        <v>0</v>
      </c>
      <c r="N52" s="168">
        <v>21</v>
      </c>
      <c r="O52" s="169">
        <v>4</v>
      </c>
      <c r="P52" s="16" t="s">
        <v>285</v>
      </c>
    </row>
    <row r="53" spans="1:16" s="16" customFormat="1" ht="13.5" customHeight="1">
      <c r="A53" s="163" t="s">
        <v>394</v>
      </c>
      <c r="B53" s="163" t="s">
        <v>280</v>
      </c>
      <c r="C53" s="163" t="s">
        <v>345</v>
      </c>
      <c r="D53" s="16" t="s">
        <v>395</v>
      </c>
      <c r="E53" s="164" t="s">
        <v>396</v>
      </c>
      <c r="F53" s="163" t="s">
        <v>348</v>
      </c>
      <c r="G53" s="165">
        <v>46</v>
      </c>
      <c r="H53" s="183">
        <v>0</v>
      </c>
      <c r="I53" s="166">
        <f t="shared" si="9"/>
        <v>0</v>
      </c>
      <c r="J53" s="167">
        <v>0.04546</v>
      </c>
      <c r="K53" s="165">
        <f t="shared" si="10"/>
        <v>2.09116</v>
      </c>
      <c r="L53" s="167">
        <v>0</v>
      </c>
      <c r="M53" s="165">
        <f t="shared" si="11"/>
        <v>0</v>
      </c>
      <c r="N53" s="168">
        <v>21</v>
      </c>
      <c r="O53" s="169">
        <v>4</v>
      </c>
      <c r="P53" s="16" t="s">
        <v>285</v>
      </c>
    </row>
    <row r="54" spans="1:16" s="16" customFormat="1" ht="13.5" customHeight="1">
      <c r="A54" s="163" t="s">
        <v>397</v>
      </c>
      <c r="B54" s="163" t="s">
        <v>280</v>
      </c>
      <c r="C54" s="163" t="s">
        <v>345</v>
      </c>
      <c r="D54" s="16" t="s">
        <v>398</v>
      </c>
      <c r="E54" s="164" t="s">
        <v>399</v>
      </c>
      <c r="F54" s="163" t="s">
        <v>364</v>
      </c>
      <c r="G54" s="165">
        <v>581.85</v>
      </c>
      <c r="H54" s="183">
        <v>0</v>
      </c>
      <c r="I54" s="166">
        <f t="shared" si="9"/>
        <v>0</v>
      </c>
      <c r="J54" s="167">
        <v>0.00431</v>
      </c>
      <c r="K54" s="165">
        <f t="shared" si="10"/>
        <v>2.5077735</v>
      </c>
      <c r="L54" s="167">
        <v>0</v>
      </c>
      <c r="M54" s="165">
        <f t="shared" si="11"/>
        <v>0</v>
      </c>
      <c r="N54" s="168">
        <v>21</v>
      </c>
      <c r="O54" s="169">
        <v>4</v>
      </c>
      <c r="P54" s="16" t="s">
        <v>285</v>
      </c>
    </row>
    <row r="55" spans="1:16" s="16" customFormat="1" ht="13.5" customHeight="1">
      <c r="A55" s="163" t="s">
        <v>400</v>
      </c>
      <c r="B55" s="163" t="s">
        <v>280</v>
      </c>
      <c r="C55" s="163" t="s">
        <v>369</v>
      </c>
      <c r="D55" s="16" t="s">
        <v>401</v>
      </c>
      <c r="E55" s="164" t="s">
        <v>402</v>
      </c>
      <c r="F55" s="163" t="s">
        <v>284</v>
      </c>
      <c r="G55" s="165">
        <v>26.8</v>
      </c>
      <c r="H55" s="183">
        <v>0</v>
      </c>
      <c r="I55" s="166">
        <f t="shared" si="9"/>
        <v>0</v>
      </c>
      <c r="J55" s="167">
        <v>0.01314</v>
      </c>
      <c r="K55" s="165">
        <f t="shared" si="10"/>
        <v>0.352152</v>
      </c>
      <c r="L55" s="167">
        <v>0</v>
      </c>
      <c r="M55" s="165">
        <f t="shared" si="11"/>
        <v>0</v>
      </c>
      <c r="N55" s="168">
        <v>21</v>
      </c>
      <c r="O55" s="169">
        <v>4</v>
      </c>
      <c r="P55" s="16" t="s">
        <v>285</v>
      </c>
    </row>
    <row r="56" spans="1:16" s="16" customFormat="1" ht="24" customHeight="1">
      <c r="A56" s="163" t="s">
        <v>403</v>
      </c>
      <c r="B56" s="163" t="s">
        <v>280</v>
      </c>
      <c r="C56" s="163" t="s">
        <v>369</v>
      </c>
      <c r="D56" s="16" t="s">
        <v>404</v>
      </c>
      <c r="E56" s="164" t="s">
        <v>405</v>
      </c>
      <c r="F56" s="163" t="s">
        <v>284</v>
      </c>
      <c r="G56" s="165">
        <v>4.1</v>
      </c>
      <c r="H56" s="183">
        <v>0</v>
      </c>
      <c r="I56" s="166">
        <f t="shared" si="9"/>
        <v>0</v>
      </c>
      <c r="J56" s="167">
        <v>0.00474</v>
      </c>
      <c r="K56" s="165">
        <f t="shared" si="10"/>
        <v>0.019434</v>
      </c>
      <c r="L56" s="167">
        <v>0</v>
      </c>
      <c r="M56" s="165">
        <f t="shared" si="11"/>
        <v>0</v>
      </c>
      <c r="N56" s="168">
        <v>21</v>
      </c>
      <c r="O56" s="169">
        <v>4</v>
      </c>
      <c r="P56" s="16" t="s">
        <v>285</v>
      </c>
    </row>
    <row r="57" spans="1:16" s="16" customFormat="1" ht="13.5" customHeight="1">
      <c r="A57" s="163" t="s">
        <v>406</v>
      </c>
      <c r="B57" s="163" t="s">
        <v>280</v>
      </c>
      <c r="C57" s="163" t="s">
        <v>369</v>
      </c>
      <c r="D57" s="16" t="s">
        <v>407</v>
      </c>
      <c r="E57" s="164" t="s">
        <v>408</v>
      </c>
      <c r="F57" s="163" t="s">
        <v>284</v>
      </c>
      <c r="G57" s="165">
        <v>2.4</v>
      </c>
      <c r="H57" s="183">
        <v>0</v>
      </c>
      <c r="I57" s="166">
        <f t="shared" si="9"/>
        <v>0</v>
      </c>
      <c r="J57" s="167">
        <v>0.03036</v>
      </c>
      <c r="K57" s="165">
        <f t="shared" si="10"/>
        <v>0.072864</v>
      </c>
      <c r="L57" s="167">
        <v>0</v>
      </c>
      <c r="M57" s="165">
        <f t="shared" si="11"/>
        <v>0</v>
      </c>
      <c r="N57" s="168">
        <v>21</v>
      </c>
      <c r="O57" s="169">
        <v>4</v>
      </c>
      <c r="P57" s="16" t="s">
        <v>285</v>
      </c>
    </row>
    <row r="58" spans="1:16" s="16" customFormat="1" ht="13.5" customHeight="1">
      <c r="A58" s="163" t="s">
        <v>409</v>
      </c>
      <c r="B58" s="163" t="s">
        <v>280</v>
      </c>
      <c r="C58" s="163" t="s">
        <v>369</v>
      </c>
      <c r="D58" s="16" t="s">
        <v>410</v>
      </c>
      <c r="E58" s="164" t="s">
        <v>411</v>
      </c>
      <c r="F58" s="163" t="s">
        <v>284</v>
      </c>
      <c r="G58" s="165">
        <v>10.7</v>
      </c>
      <c r="H58" s="183">
        <v>0</v>
      </c>
      <c r="I58" s="166">
        <f t="shared" si="9"/>
        <v>0</v>
      </c>
      <c r="J58" s="167">
        <v>0.00059</v>
      </c>
      <c r="K58" s="165">
        <f t="shared" si="10"/>
        <v>0.006313</v>
      </c>
      <c r="L58" s="167">
        <v>0</v>
      </c>
      <c r="M58" s="165">
        <f t="shared" si="11"/>
        <v>0</v>
      </c>
      <c r="N58" s="168">
        <v>21</v>
      </c>
      <c r="O58" s="169">
        <v>4</v>
      </c>
      <c r="P58" s="16" t="s">
        <v>285</v>
      </c>
    </row>
    <row r="59" spans="1:16" s="16" customFormat="1" ht="13.5" customHeight="1">
      <c r="A59" s="163" t="s">
        <v>412</v>
      </c>
      <c r="B59" s="163" t="s">
        <v>280</v>
      </c>
      <c r="C59" s="163" t="s">
        <v>369</v>
      </c>
      <c r="D59" s="16" t="s">
        <v>413</v>
      </c>
      <c r="E59" s="164" t="s">
        <v>414</v>
      </c>
      <c r="F59" s="163" t="s">
        <v>284</v>
      </c>
      <c r="G59" s="165">
        <v>67.4</v>
      </c>
      <c r="H59" s="183">
        <v>0</v>
      </c>
      <c r="I59" s="166">
        <f t="shared" si="9"/>
        <v>0</v>
      </c>
      <c r="J59" s="167">
        <v>0.01314</v>
      </c>
      <c r="K59" s="165">
        <f t="shared" si="10"/>
        <v>0.8856360000000001</v>
      </c>
      <c r="L59" s="167">
        <v>0</v>
      </c>
      <c r="M59" s="165">
        <f t="shared" si="11"/>
        <v>0</v>
      </c>
      <c r="N59" s="168">
        <v>21</v>
      </c>
      <c r="O59" s="169">
        <v>4</v>
      </c>
      <c r="P59" s="16" t="s">
        <v>285</v>
      </c>
    </row>
    <row r="60" spans="1:16" s="16" customFormat="1" ht="24" customHeight="1">
      <c r="A60" s="163" t="s">
        <v>415</v>
      </c>
      <c r="B60" s="163" t="s">
        <v>280</v>
      </c>
      <c r="C60" s="163" t="s">
        <v>369</v>
      </c>
      <c r="D60" s="16" t="s">
        <v>416</v>
      </c>
      <c r="E60" s="164" t="s">
        <v>417</v>
      </c>
      <c r="F60" s="163" t="s">
        <v>284</v>
      </c>
      <c r="G60" s="165">
        <v>784.046</v>
      </c>
      <c r="H60" s="183">
        <v>0</v>
      </c>
      <c r="I60" s="166">
        <f t="shared" si="9"/>
        <v>0</v>
      </c>
      <c r="J60" s="167">
        <v>0.0035</v>
      </c>
      <c r="K60" s="165">
        <f t="shared" si="10"/>
        <v>2.744161</v>
      </c>
      <c r="L60" s="167">
        <v>0</v>
      </c>
      <c r="M60" s="165">
        <f t="shared" si="11"/>
        <v>0</v>
      </c>
      <c r="N60" s="168">
        <v>21</v>
      </c>
      <c r="O60" s="169">
        <v>4</v>
      </c>
      <c r="P60" s="16" t="s">
        <v>285</v>
      </c>
    </row>
    <row r="61" spans="1:16" s="16" customFormat="1" ht="34.5" customHeight="1">
      <c r="A61" s="163" t="s">
        <v>418</v>
      </c>
      <c r="B61" s="163" t="s">
        <v>280</v>
      </c>
      <c r="C61" s="163" t="s">
        <v>369</v>
      </c>
      <c r="D61" s="16" t="s">
        <v>419</v>
      </c>
      <c r="E61" s="164" t="s">
        <v>420</v>
      </c>
      <c r="F61" s="163" t="s">
        <v>284</v>
      </c>
      <c r="G61" s="165">
        <v>118.24</v>
      </c>
      <c r="H61" s="183">
        <v>0</v>
      </c>
      <c r="I61" s="166">
        <f t="shared" si="9"/>
        <v>0</v>
      </c>
      <c r="J61" s="167">
        <v>0</v>
      </c>
      <c r="K61" s="165">
        <f t="shared" si="10"/>
        <v>0</v>
      </c>
      <c r="L61" s="167">
        <v>0</v>
      </c>
      <c r="M61" s="165">
        <f t="shared" si="11"/>
        <v>0</v>
      </c>
      <c r="N61" s="168">
        <v>21</v>
      </c>
      <c r="O61" s="169">
        <v>4</v>
      </c>
      <c r="P61" s="16" t="s">
        <v>285</v>
      </c>
    </row>
    <row r="62" spans="1:16" s="16" customFormat="1" ht="13.5" customHeight="1">
      <c r="A62" s="163" t="s">
        <v>421</v>
      </c>
      <c r="B62" s="163" t="s">
        <v>280</v>
      </c>
      <c r="C62" s="163" t="s">
        <v>369</v>
      </c>
      <c r="D62" s="16" t="s">
        <v>422</v>
      </c>
      <c r="E62" s="164" t="s">
        <v>423</v>
      </c>
      <c r="F62" s="163" t="s">
        <v>284</v>
      </c>
      <c r="G62" s="165">
        <v>784.046</v>
      </c>
      <c r="H62" s="183">
        <v>0</v>
      </c>
      <c r="I62" s="166">
        <f t="shared" si="9"/>
        <v>0</v>
      </c>
      <c r="J62" s="167">
        <v>0.00025</v>
      </c>
      <c r="K62" s="165">
        <f t="shared" si="10"/>
        <v>0.1960115</v>
      </c>
      <c r="L62" s="167">
        <v>0</v>
      </c>
      <c r="M62" s="165">
        <f t="shared" si="11"/>
        <v>0</v>
      </c>
      <c r="N62" s="168">
        <v>21</v>
      </c>
      <c r="O62" s="169">
        <v>4</v>
      </c>
      <c r="P62" s="16" t="s">
        <v>285</v>
      </c>
    </row>
    <row r="63" spans="1:16" s="16" customFormat="1" ht="13.5" customHeight="1">
      <c r="A63" s="163" t="s">
        <v>424</v>
      </c>
      <c r="B63" s="163" t="s">
        <v>280</v>
      </c>
      <c r="C63" s="163" t="s">
        <v>369</v>
      </c>
      <c r="D63" s="16" t="s">
        <v>425</v>
      </c>
      <c r="E63" s="164" t="s">
        <v>426</v>
      </c>
      <c r="F63" s="163" t="s">
        <v>284</v>
      </c>
      <c r="G63" s="165">
        <v>109.6</v>
      </c>
      <c r="H63" s="183">
        <v>0</v>
      </c>
      <c r="I63" s="166">
        <f t="shared" si="9"/>
        <v>0</v>
      </c>
      <c r="J63" s="167">
        <v>0.00468</v>
      </c>
      <c r="K63" s="165">
        <f t="shared" si="10"/>
        <v>0.5129279999999999</v>
      </c>
      <c r="L63" s="167">
        <v>0</v>
      </c>
      <c r="M63" s="165">
        <f t="shared" si="11"/>
        <v>0</v>
      </c>
      <c r="N63" s="168">
        <v>21</v>
      </c>
      <c r="O63" s="169">
        <v>4</v>
      </c>
      <c r="P63" s="16" t="s">
        <v>285</v>
      </c>
    </row>
    <row r="64" spans="1:16" s="16" customFormat="1" ht="13.5" customHeight="1">
      <c r="A64" s="163" t="s">
        <v>427</v>
      </c>
      <c r="B64" s="163" t="s">
        <v>280</v>
      </c>
      <c r="C64" s="163" t="s">
        <v>428</v>
      </c>
      <c r="D64" s="16" t="s">
        <v>429</v>
      </c>
      <c r="E64" s="164" t="s">
        <v>430</v>
      </c>
      <c r="F64" s="163" t="s">
        <v>284</v>
      </c>
      <c r="G64" s="165">
        <v>6.2</v>
      </c>
      <c r="H64" s="183">
        <v>0</v>
      </c>
      <c r="I64" s="166">
        <f t="shared" si="9"/>
        <v>0</v>
      </c>
      <c r="J64" s="167">
        <v>0.00122</v>
      </c>
      <c r="K64" s="165">
        <f t="shared" si="10"/>
        <v>0.0075639999999999995</v>
      </c>
      <c r="L64" s="167">
        <v>0</v>
      </c>
      <c r="M64" s="165">
        <f t="shared" si="11"/>
        <v>0</v>
      </c>
      <c r="N64" s="168">
        <v>21</v>
      </c>
      <c r="O64" s="169">
        <v>4</v>
      </c>
      <c r="P64" s="16" t="s">
        <v>285</v>
      </c>
    </row>
    <row r="65" spans="1:16" s="16" customFormat="1" ht="13.5" customHeight="1">
      <c r="A65" s="163" t="s">
        <v>431</v>
      </c>
      <c r="B65" s="163" t="s">
        <v>280</v>
      </c>
      <c r="C65" s="163" t="s">
        <v>369</v>
      </c>
      <c r="D65" s="16" t="s">
        <v>432</v>
      </c>
      <c r="E65" s="164" t="s">
        <v>433</v>
      </c>
      <c r="F65" s="163" t="s">
        <v>284</v>
      </c>
      <c r="G65" s="165">
        <v>161.679</v>
      </c>
      <c r="H65" s="183">
        <v>0</v>
      </c>
      <c r="I65" s="166">
        <f t="shared" si="9"/>
        <v>0</v>
      </c>
      <c r="J65" s="167">
        <v>0.00011</v>
      </c>
      <c r="K65" s="165">
        <f t="shared" si="10"/>
        <v>0.017784690000000002</v>
      </c>
      <c r="L65" s="167">
        <v>0</v>
      </c>
      <c r="M65" s="165">
        <f t="shared" si="11"/>
        <v>0</v>
      </c>
      <c r="N65" s="168">
        <v>21</v>
      </c>
      <c r="O65" s="169">
        <v>4</v>
      </c>
      <c r="P65" s="16" t="s">
        <v>285</v>
      </c>
    </row>
    <row r="66" spans="1:16" s="16" customFormat="1" ht="13.5" customHeight="1">
      <c r="A66" s="163" t="s">
        <v>434</v>
      </c>
      <c r="B66" s="163" t="s">
        <v>280</v>
      </c>
      <c r="C66" s="163" t="s">
        <v>369</v>
      </c>
      <c r="D66" s="16" t="s">
        <v>435</v>
      </c>
      <c r="E66" s="164" t="s">
        <v>436</v>
      </c>
      <c r="F66" s="163" t="s">
        <v>284</v>
      </c>
      <c r="G66" s="165">
        <v>35.6</v>
      </c>
      <c r="H66" s="183">
        <v>0</v>
      </c>
      <c r="I66" s="166">
        <f t="shared" si="9"/>
        <v>0</v>
      </c>
      <c r="J66" s="167">
        <v>0.00014</v>
      </c>
      <c r="K66" s="165">
        <f t="shared" si="10"/>
        <v>0.004984</v>
      </c>
      <c r="L66" s="167">
        <v>0</v>
      </c>
      <c r="M66" s="165">
        <f t="shared" si="11"/>
        <v>0</v>
      </c>
      <c r="N66" s="168">
        <v>21</v>
      </c>
      <c r="O66" s="169">
        <v>4</v>
      </c>
      <c r="P66" s="16" t="s">
        <v>285</v>
      </c>
    </row>
    <row r="67" spans="1:16" s="16" customFormat="1" ht="13.5" customHeight="1">
      <c r="A67" s="163" t="s">
        <v>437</v>
      </c>
      <c r="B67" s="163" t="s">
        <v>280</v>
      </c>
      <c r="C67" s="163" t="s">
        <v>369</v>
      </c>
      <c r="D67" s="16" t="s">
        <v>438</v>
      </c>
      <c r="E67" s="164" t="s">
        <v>439</v>
      </c>
      <c r="F67" s="163" t="s">
        <v>284</v>
      </c>
      <c r="G67" s="165">
        <v>59.1</v>
      </c>
      <c r="H67" s="183">
        <v>0</v>
      </c>
      <c r="I67" s="166">
        <f t="shared" si="9"/>
        <v>0</v>
      </c>
      <c r="J67" s="167">
        <v>0.04593</v>
      </c>
      <c r="K67" s="165">
        <f t="shared" si="10"/>
        <v>2.714463</v>
      </c>
      <c r="L67" s="167">
        <v>0</v>
      </c>
      <c r="M67" s="165">
        <f t="shared" si="11"/>
        <v>0</v>
      </c>
      <c r="N67" s="168">
        <v>21</v>
      </c>
      <c r="O67" s="169">
        <v>4</v>
      </c>
      <c r="P67" s="16" t="s">
        <v>285</v>
      </c>
    </row>
    <row r="68" spans="1:16" s="16" customFormat="1" ht="13.5" customHeight="1">
      <c r="A68" s="163" t="s">
        <v>440</v>
      </c>
      <c r="B68" s="163" t="s">
        <v>280</v>
      </c>
      <c r="C68" s="163" t="s">
        <v>369</v>
      </c>
      <c r="D68" s="16" t="s">
        <v>441</v>
      </c>
      <c r="E68" s="164" t="s">
        <v>442</v>
      </c>
      <c r="F68" s="163" t="s">
        <v>284</v>
      </c>
      <c r="G68" s="165">
        <v>24.6</v>
      </c>
      <c r="H68" s="183">
        <v>0</v>
      </c>
      <c r="I68" s="166">
        <f t="shared" si="9"/>
        <v>0</v>
      </c>
      <c r="J68" s="167">
        <v>0.04816</v>
      </c>
      <c r="K68" s="165">
        <f t="shared" si="10"/>
        <v>1.184736</v>
      </c>
      <c r="L68" s="167">
        <v>0</v>
      </c>
      <c r="M68" s="165">
        <f t="shared" si="11"/>
        <v>0</v>
      </c>
      <c r="N68" s="168">
        <v>21</v>
      </c>
      <c r="O68" s="169">
        <v>4</v>
      </c>
      <c r="P68" s="16" t="s">
        <v>285</v>
      </c>
    </row>
    <row r="69" spans="1:16" s="16" customFormat="1" ht="34.5" customHeight="1">
      <c r="A69" s="163" t="s">
        <v>443</v>
      </c>
      <c r="B69" s="163" t="s">
        <v>280</v>
      </c>
      <c r="C69" s="163" t="s">
        <v>369</v>
      </c>
      <c r="D69" s="16" t="s">
        <v>444</v>
      </c>
      <c r="E69" s="164" t="s">
        <v>445</v>
      </c>
      <c r="F69" s="163" t="s">
        <v>284</v>
      </c>
      <c r="G69" s="165">
        <v>27.6</v>
      </c>
      <c r="H69" s="183">
        <v>0</v>
      </c>
      <c r="I69" s="166">
        <f t="shared" si="9"/>
        <v>0</v>
      </c>
      <c r="J69" s="167">
        <v>0.0870625</v>
      </c>
      <c r="K69" s="165">
        <f t="shared" si="10"/>
        <v>2.402925</v>
      </c>
      <c r="L69" s="167">
        <v>0</v>
      </c>
      <c r="M69" s="165">
        <f t="shared" si="11"/>
        <v>0</v>
      </c>
      <c r="N69" s="168">
        <v>21</v>
      </c>
      <c r="O69" s="169">
        <v>4</v>
      </c>
      <c r="P69" s="16" t="s">
        <v>285</v>
      </c>
    </row>
    <row r="70" spans="1:16" s="16" customFormat="1" ht="24" customHeight="1">
      <c r="A70" s="163" t="s">
        <v>446</v>
      </c>
      <c r="B70" s="163" t="s">
        <v>280</v>
      </c>
      <c r="C70" s="163" t="s">
        <v>345</v>
      </c>
      <c r="D70" s="16" t="s">
        <v>447</v>
      </c>
      <c r="E70" s="164" t="s">
        <v>448</v>
      </c>
      <c r="F70" s="163" t="s">
        <v>284</v>
      </c>
      <c r="G70" s="165">
        <v>425.121</v>
      </c>
      <c r="H70" s="183">
        <v>0</v>
      </c>
      <c r="I70" s="166">
        <f t="shared" si="9"/>
        <v>0</v>
      </c>
      <c r="J70" s="167">
        <v>0.02001</v>
      </c>
      <c r="K70" s="165">
        <f t="shared" si="10"/>
        <v>8.50667121</v>
      </c>
      <c r="L70" s="167">
        <v>0</v>
      </c>
      <c r="M70" s="165">
        <f t="shared" si="11"/>
        <v>0</v>
      </c>
      <c r="N70" s="168">
        <v>21</v>
      </c>
      <c r="O70" s="169">
        <v>4</v>
      </c>
      <c r="P70" s="16" t="s">
        <v>285</v>
      </c>
    </row>
    <row r="71" spans="1:16" s="16" customFormat="1" ht="24" customHeight="1">
      <c r="A71" s="163" t="s">
        <v>449</v>
      </c>
      <c r="B71" s="163" t="s">
        <v>280</v>
      </c>
      <c r="C71" s="163" t="s">
        <v>345</v>
      </c>
      <c r="D71" s="16" t="s">
        <v>450</v>
      </c>
      <c r="E71" s="164" t="s">
        <v>451</v>
      </c>
      <c r="F71" s="163" t="s">
        <v>284</v>
      </c>
      <c r="G71" s="165">
        <v>420.714</v>
      </c>
      <c r="H71" s="183">
        <v>0</v>
      </c>
      <c r="I71" s="166">
        <f t="shared" si="9"/>
        <v>0</v>
      </c>
      <c r="J71" s="167">
        <v>0.0332</v>
      </c>
      <c r="K71" s="165">
        <f t="shared" si="10"/>
        <v>13.9677048</v>
      </c>
      <c r="L71" s="167">
        <v>0</v>
      </c>
      <c r="M71" s="165">
        <f t="shared" si="11"/>
        <v>0</v>
      </c>
      <c r="N71" s="168">
        <v>21</v>
      </c>
      <c r="O71" s="169">
        <v>4</v>
      </c>
      <c r="P71" s="16" t="s">
        <v>285</v>
      </c>
    </row>
    <row r="72" spans="1:16" s="16" customFormat="1" ht="13.5" customHeight="1">
      <c r="A72" s="163" t="s">
        <v>452</v>
      </c>
      <c r="B72" s="163" t="s">
        <v>280</v>
      </c>
      <c r="C72" s="163" t="s">
        <v>369</v>
      </c>
      <c r="D72" s="16" t="s">
        <v>453</v>
      </c>
      <c r="E72" s="164" t="s">
        <v>454</v>
      </c>
      <c r="F72" s="163" t="s">
        <v>284</v>
      </c>
      <c r="G72" s="165">
        <v>24.1</v>
      </c>
      <c r="H72" s="183">
        <v>0</v>
      </c>
      <c r="I72" s="166">
        <f t="shared" si="9"/>
        <v>0</v>
      </c>
      <c r="J72" s="167">
        <v>0.00064</v>
      </c>
      <c r="K72" s="165">
        <f t="shared" si="10"/>
        <v>0.015424000000000002</v>
      </c>
      <c r="L72" s="167">
        <v>0</v>
      </c>
      <c r="M72" s="165">
        <f t="shared" si="11"/>
        <v>0</v>
      </c>
      <c r="N72" s="168">
        <v>21</v>
      </c>
      <c r="O72" s="169">
        <v>4</v>
      </c>
      <c r="P72" s="16" t="s">
        <v>285</v>
      </c>
    </row>
    <row r="73" spans="1:16" s="16" customFormat="1" ht="24" customHeight="1">
      <c r="A73" s="163" t="s">
        <v>455</v>
      </c>
      <c r="B73" s="163" t="s">
        <v>280</v>
      </c>
      <c r="C73" s="163" t="s">
        <v>369</v>
      </c>
      <c r="D73" s="16" t="s">
        <v>456</v>
      </c>
      <c r="E73" s="164" t="s">
        <v>457</v>
      </c>
      <c r="F73" s="163" t="s">
        <v>284</v>
      </c>
      <c r="G73" s="165">
        <v>4.936</v>
      </c>
      <c r="H73" s="183">
        <v>0</v>
      </c>
      <c r="I73" s="166">
        <f t="shared" si="9"/>
        <v>0</v>
      </c>
      <c r="J73" s="167">
        <v>0.00985</v>
      </c>
      <c r="K73" s="165">
        <f t="shared" si="10"/>
        <v>0.0486196</v>
      </c>
      <c r="L73" s="167">
        <v>0</v>
      </c>
      <c r="M73" s="165">
        <f t="shared" si="11"/>
        <v>0</v>
      </c>
      <c r="N73" s="168">
        <v>21</v>
      </c>
      <c r="O73" s="169">
        <v>4</v>
      </c>
      <c r="P73" s="16" t="s">
        <v>285</v>
      </c>
    </row>
    <row r="74" spans="1:16" s="16" customFormat="1" ht="24" customHeight="1">
      <c r="A74" s="163" t="s">
        <v>458</v>
      </c>
      <c r="B74" s="163" t="s">
        <v>280</v>
      </c>
      <c r="C74" s="163" t="s">
        <v>369</v>
      </c>
      <c r="D74" s="16" t="s">
        <v>459</v>
      </c>
      <c r="E74" s="164" t="s">
        <v>460</v>
      </c>
      <c r="F74" s="163" t="s">
        <v>284</v>
      </c>
      <c r="G74" s="165">
        <v>118.24</v>
      </c>
      <c r="H74" s="183">
        <v>0</v>
      </c>
      <c r="I74" s="166">
        <f t="shared" si="9"/>
        <v>0</v>
      </c>
      <c r="J74" s="167">
        <v>0.01282</v>
      </c>
      <c r="K74" s="165">
        <f t="shared" si="10"/>
        <v>1.5158368</v>
      </c>
      <c r="L74" s="167">
        <v>0</v>
      </c>
      <c r="M74" s="165">
        <f t="shared" si="11"/>
        <v>0</v>
      </c>
      <c r="N74" s="168">
        <v>21</v>
      </c>
      <c r="O74" s="169">
        <v>4</v>
      </c>
      <c r="P74" s="16" t="s">
        <v>285</v>
      </c>
    </row>
    <row r="75" spans="1:16" s="16" customFormat="1" ht="24" customHeight="1">
      <c r="A75" s="163" t="s">
        <v>461</v>
      </c>
      <c r="B75" s="163" t="s">
        <v>280</v>
      </c>
      <c r="C75" s="163" t="s">
        <v>369</v>
      </c>
      <c r="D75" s="16" t="s">
        <v>462</v>
      </c>
      <c r="E75" s="164" t="s">
        <v>463</v>
      </c>
      <c r="F75" s="163" t="s">
        <v>284</v>
      </c>
      <c r="G75" s="165">
        <v>683.21</v>
      </c>
      <c r="H75" s="183">
        <v>0</v>
      </c>
      <c r="I75" s="166">
        <f t="shared" si="9"/>
        <v>0</v>
      </c>
      <c r="J75" s="167">
        <v>0.01351</v>
      </c>
      <c r="K75" s="165">
        <f t="shared" si="10"/>
        <v>9.230167100000001</v>
      </c>
      <c r="L75" s="167">
        <v>0</v>
      </c>
      <c r="M75" s="165">
        <f t="shared" si="11"/>
        <v>0</v>
      </c>
      <c r="N75" s="168">
        <v>21</v>
      </c>
      <c r="O75" s="169">
        <v>4</v>
      </c>
      <c r="P75" s="16" t="s">
        <v>285</v>
      </c>
    </row>
    <row r="76" spans="1:16" s="16" customFormat="1" ht="24" customHeight="1">
      <c r="A76" s="163" t="s">
        <v>464</v>
      </c>
      <c r="B76" s="163" t="s">
        <v>280</v>
      </c>
      <c r="C76" s="163" t="s">
        <v>369</v>
      </c>
      <c r="D76" s="16" t="s">
        <v>465</v>
      </c>
      <c r="E76" s="164" t="s">
        <v>466</v>
      </c>
      <c r="F76" s="163" t="s">
        <v>284</v>
      </c>
      <c r="G76" s="165">
        <v>8.5</v>
      </c>
      <c r="H76" s="183">
        <v>0</v>
      </c>
      <c r="I76" s="166">
        <f t="shared" si="9"/>
        <v>0</v>
      </c>
      <c r="J76" s="167">
        <v>0.01219</v>
      </c>
      <c r="K76" s="165">
        <f t="shared" si="10"/>
        <v>0.103615</v>
      </c>
      <c r="L76" s="167">
        <v>0</v>
      </c>
      <c r="M76" s="165">
        <f t="shared" si="11"/>
        <v>0</v>
      </c>
      <c r="N76" s="168">
        <v>21</v>
      </c>
      <c r="O76" s="169">
        <v>4</v>
      </c>
      <c r="P76" s="16" t="s">
        <v>285</v>
      </c>
    </row>
    <row r="77" spans="1:16" s="16" customFormat="1" ht="24" customHeight="1">
      <c r="A77" s="163" t="s">
        <v>467</v>
      </c>
      <c r="B77" s="163" t="s">
        <v>280</v>
      </c>
      <c r="C77" s="163" t="s">
        <v>369</v>
      </c>
      <c r="D77" s="16" t="s">
        <v>468</v>
      </c>
      <c r="E77" s="164" t="s">
        <v>469</v>
      </c>
      <c r="F77" s="163" t="s">
        <v>284</v>
      </c>
      <c r="G77" s="165">
        <v>103</v>
      </c>
      <c r="H77" s="183">
        <v>0</v>
      </c>
      <c r="I77" s="166">
        <f t="shared" si="9"/>
        <v>0</v>
      </c>
      <c r="J77" s="167">
        <v>0.01385</v>
      </c>
      <c r="K77" s="165">
        <f t="shared" si="10"/>
        <v>1.42655</v>
      </c>
      <c r="L77" s="167">
        <v>0</v>
      </c>
      <c r="M77" s="165">
        <f t="shared" si="11"/>
        <v>0</v>
      </c>
      <c r="N77" s="168">
        <v>21</v>
      </c>
      <c r="O77" s="169">
        <v>4</v>
      </c>
      <c r="P77" s="16" t="s">
        <v>285</v>
      </c>
    </row>
    <row r="78" spans="1:16" s="16" customFormat="1" ht="24" customHeight="1">
      <c r="A78" s="163" t="s">
        <v>470</v>
      </c>
      <c r="B78" s="163" t="s">
        <v>280</v>
      </c>
      <c r="C78" s="163" t="s">
        <v>369</v>
      </c>
      <c r="D78" s="16" t="s">
        <v>471</v>
      </c>
      <c r="E78" s="164" t="s">
        <v>472</v>
      </c>
      <c r="F78" s="163" t="s">
        <v>284</v>
      </c>
      <c r="G78" s="165">
        <v>10.319</v>
      </c>
      <c r="H78" s="183">
        <v>0</v>
      </c>
      <c r="I78" s="166">
        <f t="shared" si="9"/>
        <v>0</v>
      </c>
      <c r="J78" s="167">
        <v>0.01221</v>
      </c>
      <c r="K78" s="165">
        <f t="shared" si="10"/>
        <v>0.12599499</v>
      </c>
      <c r="L78" s="167">
        <v>0</v>
      </c>
      <c r="M78" s="165">
        <f t="shared" si="11"/>
        <v>0</v>
      </c>
      <c r="N78" s="168">
        <v>21</v>
      </c>
      <c r="O78" s="169">
        <v>4</v>
      </c>
      <c r="P78" s="16" t="s">
        <v>285</v>
      </c>
    </row>
    <row r="79" spans="1:16" s="16" customFormat="1" ht="13.5" customHeight="1">
      <c r="A79" s="163" t="s">
        <v>473</v>
      </c>
      <c r="B79" s="163" t="s">
        <v>280</v>
      </c>
      <c r="C79" s="163" t="s">
        <v>369</v>
      </c>
      <c r="D79" s="16" t="s">
        <v>474</v>
      </c>
      <c r="E79" s="164" t="s">
        <v>475</v>
      </c>
      <c r="F79" s="163" t="s">
        <v>364</v>
      </c>
      <c r="G79" s="165">
        <v>54.6</v>
      </c>
      <c r="H79" s="183">
        <v>0</v>
      </c>
      <c r="I79" s="166">
        <f t="shared" si="9"/>
        <v>0</v>
      </c>
      <c r="J79" s="167">
        <v>0.00058</v>
      </c>
      <c r="K79" s="165">
        <f t="shared" si="10"/>
        <v>0.031668</v>
      </c>
      <c r="L79" s="167">
        <v>0</v>
      </c>
      <c r="M79" s="165">
        <f t="shared" si="11"/>
        <v>0</v>
      </c>
      <c r="N79" s="168">
        <v>21</v>
      </c>
      <c r="O79" s="169">
        <v>4</v>
      </c>
      <c r="P79" s="16" t="s">
        <v>285</v>
      </c>
    </row>
    <row r="80" spans="1:16" s="16" customFormat="1" ht="13.5" customHeight="1">
      <c r="A80" s="163" t="s">
        <v>476</v>
      </c>
      <c r="B80" s="163" t="s">
        <v>280</v>
      </c>
      <c r="C80" s="163" t="s">
        <v>369</v>
      </c>
      <c r="D80" s="16" t="s">
        <v>477</v>
      </c>
      <c r="E80" s="164" t="s">
        <v>478</v>
      </c>
      <c r="F80" s="163" t="s">
        <v>364</v>
      </c>
      <c r="G80" s="165">
        <v>67.51</v>
      </c>
      <c r="H80" s="183">
        <v>0</v>
      </c>
      <c r="I80" s="166">
        <f t="shared" si="9"/>
        <v>0</v>
      </c>
      <c r="J80" s="167">
        <v>0.00062</v>
      </c>
      <c r="K80" s="165">
        <f t="shared" si="10"/>
        <v>0.0418562</v>
      </c>
      <c r="L80" s="167">
        <v>0</v>
      </c>
      <c r="M80" s="165">
        <f t="shared" si="11"/>
        <v>0</v>
      </c>
      <c r="N80" s="168">
        <v>21</v>
      </c>
      <c r="O80" s="169">
        <v>4</v>
      </c>
      <c r="P80" s="16" t="s">
        <v>285</v>
      </c>
    </row>
    <row r="81" spans="1:16" s="16" customFormat="1" ht="13.5" customHeight="1">
      <c r="A81" s="163" t="s">
        <v>479</v>
      </c>
      <c r="B81" s="163" t="s">
        <v>280</v>
      </c>
      <c r="C81" s="163" t="s">
        <v>369</v>
      </c>
      <c r="D81" s="16" t="s">
        <v>480</v>
      </c>
      <c r="E81" s="164" t="s">
        <v>481</v>
      </c>
      <c r="F81" s="163" t="s">
        <v>364</v>
      </c>
      <c r="G81" s="165">
        <v>595.54</v>
      </c>
      <c r="H81" s="183">
        <v>0</v>
      </c>
      <c r="I81" s="166">
        <f t="shared" si="9"/>
        <v>0</v>
      </c>
      <c r="J81" s="167">
        <v>3E-05</v>
      </c>
      <c r="K81" s="165">
        <f t="shared" si="10"/>
        <v>0.0178662</v>
      </c>
      <c r="L81" s="167">
        <v>0</v>
      </c>
      <c r="M81" s="165">
        <f t="shared" si="11"/>
        <v>0</v>
      </c>
      <c r="N81" s="168">
        <v>21</v>
      </c>
      <c r="O81" s="169">
        <v>4</v>
      </c>
      <c r="P81" s="16" t="s">
        <v>285</v>
      </c>
    </row>
    <row r="82" spans="1:16" s="16" customFormat="1" ht="13.5" customHeight="1">
      <c r="A82" s="163" t="s">
        <v>482</v>
      </c>
      <c r="B82" s="163" t="s">
        <v>280</v>
      </c>
      <c r="C82" s="163" t="s">
        <v>369</v>
      </c>
      <c r="D82" s="16" t="s">
        <v>483</v>
      </c>
      <c r="E82" s="164" t="s">
        <v>484</v>
      </c>
      <c r="F82" s="163" t="s">
        <v>364</v>
      </c>
      <c r="G82" s="165">
        <v>24</v>
      </c>
      <c r="H82" s="183">
        <v>0</v>
      </c>
      <c r="I82" s="166">
        <f t="shared" si="9"/>
        <v>0</v>
      </c>
      <c r="J82" s="167">
        <v>0.0005</v>
      </c>
      <c r="K82" s="165">
        <f t="shared" si="10"/>
        <v>0.012</v>
      </c>
      <c r="L82" s="167">
        <v>0</v>
      </c>
      <c r="M82" s="165">
        <f t="shared" si="11"/>
        <v>0</v>
      </c>
      <c r="N82" s="168">
        <v>21</v>
      </c>
      <c r="O82" s="169">
        <v>4</v>
      </c>
      <c r="P82" s="16" t="s">
        <v>285</v>
      </c>
    </row>
    <row r="83" spans="1:16" s="16" customFormat="1" ht="13.5" customHeight="1">
      <c r="A83" s="163" t="s">
        <v>485</v>
      </c>
      <c r="B83" s="163" t="s">
        <v>280</v>
      </c>
      <c r="C83" s="163" t="s">
        <v>369</v>
      </c>
      <c r="D83" s="16" t="s">
        <v>486</v>
      </c>
      <c r="E83" s="164" t="s">
        <v>487</v>
      </c>
      <c r="F83" s="163" t="s">
        <v>364</v>
      </c>
      <c r="G83" s="165">
        <v>9</v>
      </c>
      <c r="H83" s="183">
        <v>0</v>
      </c>
      <c r="I83" s="166">
        <f t="shared" si="9"/>
        <v>0</v>
      </c>
      <c r="J83" s="167">
        <v>0.0005</v>
      </c>
      <c r="K83" s="165">
        <f t="shared" si="10"/>
        <v>0.0045000000000000005</v>
      </c>
      <c r="L83" s="167">
        <v>0</v>
      </c>
      <c r="M83" s="165">
        <f t="shared" si="11"/>
        <v>0</v>
      </c>
      <c r="N83" s="168">
        <v>21</v>
      </c>
      <c r="O83" s="169">
        <v>4</v>
      </c>
      <c r="P83" s="16" t="s">
        <v>285</v>
      </c>
    </row>
    <row r="84" spans="1:16" s="16" customFormat="1" ht="13.5" customHeight="1">
      <c r="A84" s="163" t="s">
        <v>488</v>
      </c>
      <c r="B84" s="163" t="s">
        <v>280</v>
      </c>
      <c r="C84" s="163" t="s">
        <v>369</v>
      </c>
      <c r="D84" s="16" t="s">
        <v>489</v>
      </c>
      <c r="E84" s="164" t="s">
        <v>490</v>
      </c>
      <c r="F84" s="163" t="s">
        <v>364</v>
      </c>
      <c r="G84" s="165">
        <v>398.12</v>
      </c>
      <c r="H84" s="183">
        <v>0</v>
      </c>
      <c r="I84" s="166">
        <f t="shared" si="9"/>
        <v>0</v>
      </c>
      <c r="J84" s="167">
        <v>0.0003</v>
      </c>
      <c r="K84" s="165">
        <f t="shared" si="10"/>
        <v>0.11943599999999999</v>
      </c>
      <c r="L84" s="167">
        <v>0</v>
      </c>
      <c r="M84" s="165">
        <f t="shared" si="11"/>
        <v>0</v>
      </c>
      <c r="N84" s="168">
        <v>21</v>
      </c>
      <c r="O84" s="169">
        <v>4</v>
      </c>
      <c r="P84" s="16" t="s">
        <v>285</v>
      </c>
    </row>
    <row r="85" spans="1:16" s="16" customFormat="1" ht="13.5" customHeight="1">
      <c r="A85" s="163" t="s">
        <v>491</v>
      </c>
      <c r="B85" s="163" t="s">
        <v>280</v>
      </c>
      <c r="C85" s="163" t="s">
        <v>369</v>
      </c>
      <c r="D85" s="16" t="s">
        <v>492</v>
      </c>
      <c r="E85" s="164" t="s">
        <v>493</v>
      </c>
      <c r="F85" s="163" t="s">
        <v>364</v>
      </c>
      <c r="G85" s="165">
        <v>103.19</v>
      </c>
      <c r="H85" s="183">
        <v>0</v>
      </c>
      <c r="I85" s="166">
        <f t="shared" si="9"/>
        <v>0</v>
      </c>
      <c r="J85" s="167">
        <v>0.0002</v>
      </c>
      <c r="K85" s="165">
        <f t="shared" si="10"/>
        <v>0.020638</v>
      </c>
      <c r="L85" s="167">
        <v>0</v>
      </c>
      <c r="M85" s="165">
        <f t="shared" si="11"/>
        <v>0</v>
      </c>
      <c r="N85" s="168">
        <v>21</v>
      </c>
      <c r="O85" s="169">
        <v>4</v>
      </c>
      <c r="P85" s="16" t="s">
        <v>285</v>
      </c>
    </row>
    <row r="86" spans="1:16" s="16" customFormat="1" ht="13.5" customHeight="1">
      <c r="A86" s="163" t="s">
        <v>494</v>
      </c>
      <c r="B86" s="163" t="s">
        <v>280</v>
      </c>
      <c r="C86" s="163" t="s">
        <v>369</v>
      </c>
      <c r="D86" s="16" t="s">
        <v>495</v>
      </c>
      <c r="E86" s="164" t="s">
        <v>496</v>
      </c>
      <c r="F86" s="163" t="s">
        <v>284</v>
      </c>
      <c r="G86" s="165">
        <v>48</v>
      </c>
      <c r="H86" s="183">
        <v>0</v>
      </c>
      <c r="I86" s="166">
        <f t="shared" si="9"/>
        <v>0</v>
      </c>
      <c r="J86" s="167">
        <v>0.02214</v>
      </c>
      <c r="K86" s="165">
        <f t="shared" si="10"/>
        <v>1.06272</v>
      </c>
      <c r="L86" s="167">
        <v>0</v>
      </c>
      <c r="M86" s="165">
        <f t="shared" si="11"/>
        <v>0</v>
      </c>
      <c r="N86" s="168">
        <v>21</v>
      </c>
      <c r="O86" s="169">
        <v>4</v>
      </c>
      <c r="P86" s="16" t="s">
        <v>285</v>
      </c>
    </row>
    <row r="87" spans="1:16" s="16" customFormat="1" ht="13.5" customHeight="1">
      <c r="A87" s="163" t="s">
        <v>497</v>
      </c>
      <c r="B87" s="163" t="s">
        <v>280</v>
      </c>
      <c r="C87" s="163" t="s">
        <v>369</v>
      </c>
      <c r="D87" s="16" t="s">
        <v>498</v>
      </c>
      <c r="E87" s="164" t="s">
        <v>499</v>
      </c>
      <c r="F87" s="163" t="s">
        <v>284</v>
      </c>
      <c r="G87" s="165">
        <v>95.418</v>
      </c>
      <c r="H87" s="183">
        <v>0</v>
      </c>
      <c r="I87" s="166">
        <f t="shared" si="9"/>
        <v>0</v>
      </c>
      <c r="J87" s="167">
        <v>0.042</v>
      </c>
      <c r="K87" s="165">
        <f t="shared" si="10"/>
        <v>4.007556</v>
      </c>
      <c r="L87" s="167">
        <v>0</v>
      </c>
      <c r="M87" s="165">
        <f t="shared" si="11"/>
        <v>0</v>
      </c>
      <c r="N87" s="168">
        <v>21</v>
      </c>
      <c r="O87" s="169">
        <v>4</v>
      </c>
      <c r="P87" s="16" t="s">
        <v>285</v>
      </c>
    </row>
    <row r="88" spans="1:16" s="16" customFormat="1" ht="24" customHeight="1">
      <c r="A88" s="163" t="s">
        <v>500</v>
      </c>
      <c r="B88" s="163" t="s">
        <v>280</v>
      </c>
      <c r="C88" s="163" t="s">
        <v>369</v>
      </c>
      <c r="D88" s="16" t="s">
        <v>501</v>
      </c>
      <c r="E88" s="164" t="s">
        <v>502</v>
      </c>
      <c r="F88" s="163" t="s">
        <v>284</v>
      </c>
      <c r="G88" s="165">
        <v>15.25</v>
      </c>
      <c r="H88" s="183">
        <v>0</v>
      </c>
      <c r="I88" s="166">
        <f t="shared" si="9"/>
        <v>0</v>
      </c>
      <c r="J88" s="167">
        <v>0.148975</v>
      </c>
      <c r="K88" s="165">
        <f t="shared" si="10"/>
        <v>2.27186875</v>
      </c>
      <c r="L88" s="167">
        <v>0</v>
      </c>
      <c r="M88" s="165">
        <f t="shared" si="11"/>
        <v>0</v>
      </c>
      <c r="N88" s="168">
        <v>21</v>
      </c>
      <c r="O88" s="169">
        <v>4</v>
      </c>
      <c r="P88" s="16" t="s">
        <v>285</v>
      </c>
    </row>
    <row r="89" spans="1:16" s="16" customFormat="1" ht="13.5" customHeight="1">
      <c r="A89" s="170" t="s">
        <v>503</v>
      </c>
      <c r="B89" s="170" t="s">
        <v>314</v>
      </c>
      <c r="C89" s="170" t="s">
        <v>315</v>
      </c>
      <c r="D89" s="171" t="s">
        <v>504</v>
      </c>
      <c r="E89" s="172" t="s">
        <v>505</v>
      </c>
      <c r="F89" s="170" t="s">
        <v>284</v>
      </c>
      <c r="G89" s="173">
        <v>4</v>
      </c>
      <c r="H89" s="182">
        <v>0</v>
      </c>
      <c r="I89" s="174">
        <f t="shared" si="9"/>
        <v>0</v>
      </c>
      <c r="J89" s="175">
        <v>0.108</v>
      </c>
      <c r="K89" s="173">
        <f t="shared" si="10"/>
        <v>0.432</v>
      </c>
      <c r="L89" s="175">
        <v>0</v>
      </c>
      <c r="M89" s="173">
        <f t="shared" si="11"/>
        <v>0</v>
      </c>
      <c r="N89" s="176">
        <v>21</v>
      </c>
      <c r="O89" s="177">
        <v>8</v>
      </c>
      <c r="P89" s="171" t="s">
        <v>285</v>
      </c>
    </row>
    <row r="90" spans="1:16" s="16" customFormat="1" ht="24" customHeight="1">
      <c r="A90" s="170" t="s">
        <v>506</v>
      </c>
      <c r="B90" s="170" t="s">
        <v>314</v>
      </c>
      <c r="C90" s="170" t="s">
        <v>315</v>
      </c>
      <c r="D90" s="171" t="s">
        <v>507</v>
      </c>
      <c r="E90" s="172" t="s">
        <v>508</v>
      </c>
      <c r="F90" s="170" t="s">
        <v>284</v>
      </c>
      <c r="G90" s="173">
        <v>11.25</v>
      </c>
      <c r="H90" s="182">
        <v>0</v>
      </c>
      <c r="I90" s="174">
        <f t="shared" si="9"/>
        <v>0</v>
      </c>
      <c r="J90" s="175">
        <v>0.108</v>
      </c>
      <c r="K90" s="173">
        <f t="shared" si="10"/>
        <v>1.215</v>
      </c>
      <c r="L90" s="175">
        <v>0</v>
      </c>
      <c r="M90" s="173">
        <f t="shared" si="11"/>
        <v>0</v>
      </c>
      <c r="N90" s="176">
        <v>21</v>
      </c>
      <c r="O90" s="177">
        <v>8</v>
      </c>
      <c r="P90" s="171" t="s">
        <v>285</v>
      </c>
    </row>
    <row r="91" spans="2:16" s="135" customFormat="1" ht="12.75" customHeight="1">
      <c r="B91" s="140" t="s">
        <v>234</v>
      </c>
      <c r="D91" s="141" t="s">
        <v>309</v>
      </c>
      <c r="E91" s="141" t="s">
        <v>509</v>
      </c>
      <c r="H91" s="181"/>
      <c r="I91" s="142">
        <f>I92+SUM(I93:I182)</f>
        <v>0</v>
      </c>
      <c r="K91" s="143">
        <f>K92+SUM(K93:K182)</f>
        <v>0.39209582000000004</v>
      </c>
      <c r="M91" s="143">
        <f>M92+SUM(M93:M182)</f>
        <v>119.01261199999999</v>
      </c>
      <c r="P91" s="141" t="s">
        <v>278</v>
      </c>
    </row>
    <row r="92" spans="1:16" s="16" customFormat="1" ht="13.5" customHeight="1">
      <c r="A92" s="163" t="s">
        <v>510</v>
      </c>
      <c r="B92" s="163" t="s">
        <v>280</v>
      </c>
      <c r="C92" s="163" t="s">
        <v>511</v>
      </c>
      <c r="D92" s="16" t="s">
        <v>512</v>
      </c>
      <c r="E92" s="164" t="s">
        <v>513</v>
      </c>
      <c r="F92" s="163" t="s">
        <v>514</v>
      </c>
      <c r="G92" s="165">
        <v>0</v>
      </c>
      <c r="H92" s="183">
        <v>0</v>
      </c>
      <c r="I92" s="166">
        <f aca="true" t="shared" si="12" ref="I92:I123">ROUND(G92*H92,2)</f>
        <v>0</v>
      </c>
      <c r="J92" s="167">
        <v>0</v>
      </c>
      <c r="K92" s="165">
        <f aca="true" t="shared" si="13" ref="K92:K123">G92*J92</f>
        <v>0</v>
      </c>
      <c r="L92" s="167">
        <v>0</v>
      </c>
      <c r="M92" s="165">
        <f aca="true" t="shared" si="14" ref="M92:M123">G92*L92</f>
        <v>0</v>
      </c>
      <c r="N92" s="168">
        <v>21</v>
      </c>
      <c r="O92" s="169">
        <v>4</v>
      </c>
      <c r="P92" s="16" t="s">
        <v>285</v>
      </c>
    </row>
    <row r="93" spans="1:16" s="16" customFormat="1" ht="13.5" customHeight="1">
      <c r="A93" s="163" t="s">
        <v>515</v>
      </c>
      <c r="B93" s="163" t="s">
        <v>280</v>
      </c>
      <c r="C93" s="163" t="s">
        <v>511</v>
      </c>
      <c r="D93" s="16" t="s">
        <v>516</v>
      </c>
      <c r="E93" s="164" t="s">
        <v>517</v>
      </c>
      <c r="F93" s="163" t="s">
        <v>514</v>
      </c>
      <c r="G93" s="165">
        <v>1</v>
      </c>
      <c r="H93" s="183">
        <v>0</v>
      </c>
      <c r="I93" s="166">
        <f t="shared" si="12"/>
        <v>0</v>
      </c>
      <c r="J93" s="167">
        <v>0</v>
      </c>
      <c r="K93" s="165">
        <f t="shared" si="13"/>
        <v>0</v>
      </c>
      <c r="L93" s="167">
        <v>0</v>
      </c>
      <c r="M93" s="165">
        <f t="shared" si="14"/>
        <v>0</v>
      </c>
      <c r="N93" s="168">
        <v>21</v>
      </c>
      <c r="O93" s="169">
        <v>4</v>
      </c>
      <c r="P93" s="16" t="s">
        <v>285</v>
      </c>
    </row>
    <row r="94" spans="1:16" s="16" customFormat="1" ht="24" customHeight="1">
      <c r="A94" s="163" t="s">
        <v>518</v>
      </c>
      <c r="B94" s="163" t="s">
        <v>280</v>
      </c>
      <c r="C94" s="163" t="s">
        <v>511</v>
      </c>
      <c r="D94" s="16" t="s">
        <v>519</v>
      </c>
      <c r="E94" s="164" t="s">
        <v>520</v>
      </c>
      <c r="F94" s="163" t="s">
        <v>514</v>
      </c>
      <c r="G94" s="165">
        <v>1</v>
      </c>
      <c r="H94" s="183">
        <v>0</v>
      </c>
      <c r="I94" s="166">
        <f t="shared" si="12"/>
        <v>0</v>
      </c>
      <c r="J94" s="167">
        <v>0</v>
      </c>
      <c r="K94" s="165">
        <f t="shared" si="13"/>
        <v>0</v>
      </c>
      <c r="L94" s="167">
        <v>0</v>
      </c>
      <c r="M94" s="165">
        <f t="shared" si="14"/>
        <v>0</v>
      </c>
      <c r="N94" s="168">
        <v>21</v>
      </c>
      <c r="O94" s="169">
        <v>4</v>
      </c>
      <c r="P94" s="16" t="s">
        <v>285</v>
      </c>
    </row>
    <row r="95" spans="1:16" s="16" customFormat="1" ht="24" customHeight="1">
      <c r="A95" s="163" t="s">
        <v>521</v>
      </c>
      <c r="B95" s="163" t="s">
        <v>280</v>
      </c>
      <c r="C95" s="163" t="s">
        <v>511</v>
      </c>
      <c r="D95" s="16" t="s">
        <v>522</v>
      </c>
      <c r="E95" s="164" t="s">
        <v>523</v>
      </c>
      <c r="F95" s="163" t="s">
        <v>514</v>
      </c>
      <c r="G95" s="165">
        <v>1</v>
      </c>
      <c r="H95" s="183">
        <v>0</v>
      </c>
      <c r="I95" s="166">
        <f t="shared" si="12"/>
        <v>0</v>
      </c>
      <c r="J95" s="167">
        <v>0</v>
      </c>
      <c r="K95" s="165">
        <f t="shared" si="13"/>
        <v>0</v>
      </c>
      <c r="L95" s="167">
        <v>0</v>
      </c>
      <c r="M95" s="165">
        <f t="shared" si="14"/>
        <v>0</v>
      </c>
      <c r="N95" s="168">
        <v>21</v>
      </c>
      <c r="O95" s="169">
        <v>4</v>
      </c>
      <c r="P95" s="16" t="s">
        <v>285</v>
      </c>
    </row>
    <row r="96" spans="1:16" s="16" customFormat="1" ht="13.5" customHeight="1">
      <c r="A96" s="163" t="s">
        <v>524</v>
      </c>
      <c r="B96" s="163" t="s">
        <v>280</v>
      </c>
      <c r="C96" s="163" t="s">
        <v>511</v>
      </c>
      <c r="D96" s="16" t="s">
        <v>525</v>
      </c>
      <c r="E96" s="164" t="s">
        <v>526</v>
      </c>
      <c r="F96" s="163" t="s">
        <v>514</v>
      </c>
      <c r="G96" s="165">
        <v>1</v>
      </c>
      <c r="H96" s="183">
        <v>0</v>
      </c>
      <c r="I96" s="166">
        <f t="shared" si="12"/>
        <v>0</v>
      </c>
      <c r="J96" s="167">
        <v>0</v>
      </c>
      <c r="K96" s="165">
        <f t="shared" si="13"/>
        <v>0</v>
      </c>
      <c r="L96" s="167">
        <v>0</v>
      </c>
      <c r="M96" s="165">
        <f t="shared" si="14"/>
        <v>0</v>
      </c>
      <c r="N96" s="168">
        <v>21</v>
      </c>
      <c r="O96" s="169">
        <v>4</v>
      </c>
      <c r="P96" s="16" t="s">
        <v>285</v>
      </c>
    </row>
    <row r="97" spans="1:16" s="16" customFormat="1" ht="24" customHeight="1">
      <c r="A97" s="163" t="s">
        <v>527</v>
      </c>
      <c r="B97" s="163" t="s">
        <v>280</v>
      </c>
      <c r="C97" s="163" t="s">
        <v>511</v>
      </c>
      <c r="D97" s="16" t="s">
        <v>528</v>
      </c>
      <c r="E97" s="164" t="s">
        <v>529</v>
      </c>
      <c r="F97" s="163" t="s">
        <v>514</v>
      </c>
      <c r="G97" s="165">
        <v>1</v>
      </c>
      <c r="H97" s="183">
        <v>0</v>
      </c>
      <c r="I97" s="166">
        <f t="shared" si="12"/>
        <v>0</v>
      </c>
      <c r="J97" s="167">
        <v>0</v>
      </c>
      <c r="K97" s="165">
        <f t="shared" si="13"/>
        <v>0</v>
      </c>
      <c r="L97" s="167">
        <v>0</v>
      </c>
      <c r="M97" s="165">
        <f t="shared" si="14"/>
        <v>0</v>
      </c>
      <c r="N97" s="168">
        <v>21</v>
      </c>
      <c r="O97" s="169">
        <v>4</v>
      </c>
      <c r="P97" s="16" t="s">
        <v>285</v>
      </c>
    </row>
    <row r="98" spans="1:16" s="16" customFormat="1" ht="34.5" customHeight="1">
      <c r="A98" s="163" t="s">
        <v>530</v>
      </c>
      <c r="B98" s="163" t="s">
        <v>280</v>
      </c>
      <c r="C98" s="163" t="s">
        <v>511</v>
      </c>
      <c r="D98" s="16" t="s">
        <v>531</v>
      </c>
      <c r="E98" s="164" t="s">
        <v>532</v>
      </c>
      <c r="F98" s="163" t="s">
        <v>514</v>
      </c>
      <c r="G98" s="165">
        <v>1</v>
      </c>
      <c r="H98" s="183">
        <v>0</v>
      </c>
      <c r="I98" s="166">
        <f t="shared" si="12"/>
        <v>0</v>
      </c>
      <c r="J98" s="167">
        <v>0</v>
      </c>
      <c r="K98" s="165">
        <f t="shared" si="13"/>
        <v>0</v>
      </c>
      <c r="L98" s="167">
        <v>0</v>
      </c>
      <c r="M98" s="165">
        <f t="shared" si="14"/>
        <v>0</v>
      </c>
      <c r="N98" s="168">
        <v>21</v>
      </c>
      <c r="O98" s="169">
        <v>4</v>
      </c>
      <c r="P98" s="16" t="s">
        <v>285</v>
      </c>
    </row>
    <row r="99" spans="1:16" s="16" customFormat="1" ht="24" customHeight="1">
      <c r="A99" s="163" t="s">
        <v>533</v>
      </c>
      <c r="B99" s="163" t="s">
        <v>280</v>
      </c>
      <c r="C99" s="163" t="s">
        <v>511</v>
      </c>
      <c r="D99" s="16" t="s">
        <v>534</v>
      </c>
      <c r="E99" s="164" t="s">
        <v>535</v>
      </c>
      <c r="F99" s="163" t="s">
        <v>514</v>
      </c>
      <c r="G99" s="165">
        <v>1</v>
      </c>
      <c r="H99" s="183">
        <v>0</v>
      </c>
      <c r="I99" s="166">
        <f t="shared" si="12"/>
        <v>0</v>
      </c>
      <c r="J99" s="167">
        <v>0</v>
      </c>
      <c r="K99" s="165">
        <f t="shared" si="13"/>
        <v>0</v>
      </c>
      <c r="L99" s="167">
        <v>0</v>
      </c>
      <c r="M99" s="165">
        <f t="shared" si="14"/>
        <v>0</v>
      </c>
      <c r="N99" s="168">
        <v>21</v>
      </c>
      <c r="O99" s="169">
        <v>4</v>
      </c>
      <c r="P99" s="16" t="s">
        <v>285</v>
      </c>
    </row>
    <row r="100" spans="1:16" s="16" customFormat="1" ht="13.5" customHeight="1">
      <c r="A100" s="163" t="s">
        <v>536</v>
      </c>
      <c r="B100" s="163" t="s">
        <v>280</v>
      </c>
      <c r="C100" s="163" t="s">
        <v>511</v>
      </c>
      <c r="D100" s="16" t="s">
        <v>537</v>
      </c>
      <c r="E100" s="164" t="s">
        <v>538</v>
      </c>
      <c r="F100" s="163" t="s">
        <v>514</v>
      </c>
      <c r="G100" s="165">
        <v>1</v>
      </c>
      <c r="H100" s="183">
        <v>0</v>
      </c>
      <c r="I100" s="166">
        <f t="shared" si="12"/>
        <v>0</v>
      </c>
      <c r="J100" s="167">
        <v>0</v>
      </c>
      <c r="K100" s="165">
        <f t="shared" si="13"/>
        <v>0</v>
      </c>
      <c r="L100" s="167">
        <v>0</v>
      </c>
      <c r="M100" s="165">
        <f t="shared" si="14"/>
        <v>0</v>
      </c>
      <c r="N100" s="168">
        <v>21</v>
      </c>
      <c r="O100" s="169">
        <v>4</v>
      </c>
      <c r="P100" s="16" t="s">
        <v>285</v>
      </c>
    </row>
    <row r="101" spans="1:16" s="16" customFormat="1" ht="13.5" customHeight="1">
      <c r="A101" s="163" t="s">
        <v>539</v>
      </c>
      <c r="B101" s="163" t="s">
        <v>280</v>
      </c>
      <c r="C101" s="163" t="s">
        <v>511</v>
      </c>
      <c r="D101" s="16" t="s">
        <v>540</v>
      </c>
      <c r="E101" s="164" t="s">
        <v>541</v>
      </c>
      <c r="F101" s="163" t="s">
        <v>514</v>
      </c>
      <c r="G101" s="165">
        <v>1</v>
      </c>
      <c r="H101" s="183">
        <v>0</v>
      </c>
      <c r="I101" s="166">
        <f t="shared" si="12"/>
        <v>0</v>
      </c>
      <c r="J101" s="167">
        <v>0</v>
      </c>
      <c r="K101" s="165">
        <f t="shared" si="13"/>
        <v>0</v>
      </c>
      <c r="L101" s="167">
        <v>0</v>
      </c>
      <c r="M101" s="165">
        <f t="shared" si="14"/>
        <v>0</v>
      </c>
      <c r="N101" s="168">
        <v>21</v>
      </c>
      <c r="O101" s="169">
        <v>4</v>
      </c>
      <c r="P101" s="16" t="s">
        <v>285</v>
      </c>
    </row>
    <row r="102" spans="1:16" s="16" customFormat="1" ht="24" customHeight="1">
      <c r="A102" s="163" t="s">
        <v>542</v>
      </c>
      <c r="B102" s="163" t="s">
        <v>280</v>
      </c>
      <c r="C102" s="163" t="s">
        <v>511</v>
      </c>
      <c r="D102" s="16" t="s">
        <v>543</v>
      </c>
      <c r="E102" s="164" t="s">
        <v>544</v>
      </c>
      <c r="F102" s="163" t="s">
        <v>514</v>
      </c>
      <c r="G102" s="165">
        <v>1</v>
      </c>
      <c r="H102" s="183">
        <v>0</v>
      </c>
      <c r="I102" s="166">
        <f t="shared" si="12"/>
        <v>0</v>
      </c>
      <c r="J102" s="167">
        <v>0</v>
      </c>
      <c r="K102" s="165">
        <f t="shared" si="13"/>
        <v>0</v>
      </c>
      <c r="L102" s="167">
        <v>0</v>
      </c>
      <c r="M102" s="165">
        <f t="shared" si="14"/>
        <v>0</v>
      </c>
      <c r="N102" s="168">
        <v>21</v>
      </c>
      <c r="O102" s="169">
        <v>4</v>
      </c>
      <c r="P102" s="16" t="s">
        <v>285</v>
      </c>
    </row>
    <row r="103" spans="1:16" s="16" customFormat="1" ht="24" customHeight="1">
      <c r="A103" s="163" t="s">
        <v>545</v>
      </c>
      <c r="B103" s="163" t="s">
        <v>280</v>
      </c>
      <c r="C103" s="163" t="s">
        <v>511</v>
      </c>
      <c r="D103" s="16" t="s">
        <v>546</v>
      </c>
      <c r="E103" s="164" t="s">
        <v>547</v>
      </c>
      <c r="F103" s="163" t="s">
        <v>514</v>
      </c>
      <c r="G103" s="165">
        <v>1</v>
      </c>
      <c r="H103" s="183">
        <v>0</v>
      </c>
      <c r="I103" s="166">
        <f t="shared" si="12"/>
        <v>0</v>
      </c>
      <c r="J103" s="167">
        <v>0</v>
      </c>
      <c r="K103" s="165">
        <f t="shared" si="13"/>
        <v>0</v>
      </c>
      <c r="L103" s="167">
        <v>0</v>
      </c>
      <c r="M103" s="165">
        <f t="shared" si="14"/>
        <v>0</v>
      </c>
      <c r="N103" s="168">
        <v>21</v>
      </c>
      <c r="O103" s="169">
        <v>4</v>
      </c>
      <c r="P103" s="16" t="s">
        <v>285</v>
      </c>
    </row>
    <row r="104" spans="1:16" s="16" customFormat="1" ht="34.5" customHeight="1">
      <c r="A104" s="163" t="s">
        <v>548</v>
      </c>
      <c r="B104" s="163" t="s">
        <v>280</v>
      </c>
      <c r="C104" s="163" t="s">
        <v>511</v>
      </c>
      <c r="D104" s="16" t="s">
        <v>549</v>
      </c>
      <c r="E104" s="164" t="s">
        <v>550</v>
      </c>
      <c r="F104" s="163" t="s">
        <v>514</v>
      </c>
      <c r="G104" s="165">
        <v>1</v>
      </c>
      <c r="H104" s="183">
        <v>0</v>
      </c>
      <c r="I104" s="166">
        <f t="shared" si="12"/>
        <v>0</v>
      </c>
      <c r="J104" s="167">
        <v>0</v>
      </c>
      <c r="K104" s="165">
        <f t="shared" si="13"/>
        <v>0</v>
      </c>
      <c r="L104" s="167">
        <v>0</v>
      </c>
      <c r="M104" s="165">
        <f t="shared" si="14"/>
        <v>0</v>
      </c>
      <c r="N104" s="168">
        <v>21</v>
      </c>
      <c r="O104" s="169">
        <v>4</v>
      </c>
      <c r="P104" s="16" t="s">
        <v>285</v>
      </c>
    </row>
    <row r="105" spans="1:16" s="16" customFormat="1" ht="13.5" customHeight="1">
      <c r="A105" s="163" t="s">
        <v>551</v>
      </c>
      <c r="B105" s="163" t="s">
        <v>280</v>
      </c>
      <c r="C105" s="163" t="s">
        <v>511</v>
      </c>
      <c r="D105" s="16" t="s">
        <v>552</v>
      </c>
      <c r="E105" s="164" t="s">
        <v>553</v>
      </c>
      <c r="F105" s="163" t="s">
        <v>514</v>
      </c>
      <c r="G105" s="165">
        <v>1</v>
      </c>
      <c r="H105" s="183">
        <v>0</v>
      </c>
      <c r="I105" s="166">
        <f t="shared" si="12"/>
        <v>0</v>
      </c>
      <c r="J105" s="167">
        <v>0</v>
      </c>
      <c r="K105" s="165">
        <f t="shared" si="13"/>
        <v>0</v>
      </c>
      <c r="L105" s="167">
        <v>0</v>
      </c>
      <c r="M105" s="165">
        <f t="shared" si="14"/>
        <v>0</v>
      </c>
      <c r="N105" s="168">
        <v>21</v>
      </c>
      <c r="O105" s="169">
        <v>4</v>
      </c>
      <c r="P105" s="16" t="s">
        <v>285</v>
      </c>
    </row>
    <row r="106" spans="1:16" s="16" customFormat="1" ht="13.5" customHeight="1">
      <c r="A106" s="163" t="s">
        <v>554</v>
      </c>
      <c r="B106" s="163" t="s">
        <v>280</v>
      </c>
      <c r="C106" s="163" t="s">
        <v>511</v>
      </c>
      <c r="D106" s="16" t="s">
        <v>555</v>
      </c>
      <c r="E106" s="164" t="s">
        <v>556</v>
      </c>
      <c r="F106" s="163" t="s">
        <v>514</v>
      </c>
      <c r="G106" s="165">
        <v>1</v>
      </c>
      <c r="H106" s="183">
        <v>0</v>
      </c>
      <c r="I106" s="166">
        <f t="shared" si="12"/>
        <v>0</v>
      </c>
      <c r="J106" s="167">
        <v>0</v>
      </c>
      <c r="K106" s="165">
        <f t="shared" si="13"/>
        <v>0</v>
      </c>
      <c r="L106" s="167">
        <v>0</v>
      </c>
      <c r="M106" s="165">
        <f t="shared" si="14"/>
        <v>0</v>
      </c>
      <c r="N106" s="168">
        <v>21</v>
      </c>
      <c r="O106" s="169">
        <v>4</v>
      </c>
      <c r="P106" s="16" t="s">
        <v>285</v>
      </c>
    </row>
    <row r="107" spans="1:16" s="16" customFormat="1" ht="24" customHeight="1">
      <c r="A107" s="163" t="s">
        <v>557</v>
      </c>
      <c r="B107" s="163" t="s">
        <v>280</v>
      </c>
      <c r="C107" s="163" t="s">
        <v>511</v>
      </c>
      <c r="D107" s="16" t="s">
        <v>558</v>
      </c>
      <c r="E107" s="164" t="s">
        <v>559</v>
      </c>
      <c r="F107" s="163" t="s">
        <v>514</v>
      </c>
      <c r="G107" s="165">
        <v>1</v>
      </c>
      <c r="H107" s="183">
        <v>0</v>
      </c>
      <c r="I107" s="166">
        <f t="shared" si="12"/>
        <v>0</v>
      </c>
      <c r="J107" s="167">
        <v>0</v>
      </c>
      <c r="K107" s="165">
        <f t="shared" si="13"/>
        <v>0</v>
      </c>
      <c r="L107" s="167">
        <v>0</v>
      </c>
      <c r="M107" s="165">
        <f t="shared" si="14"/>
        <v>0</v>
      </c>
      <c r="N107" s="168">
        <v>21</v>
      </c>
      <c r="O107" s="169">
        <v>4</v>
      </c>
      <c r="P107" s="16" t="s">
        <v>285</v>
      </c>
    </row>
    <row r="108" spans="1:16" s="16" customFormat="1" ht="24" customHeight="1">
      <c r="A108" s="163" t="s">
        <v>560</v>
      </c>
      <c r="B108" s="163" t="s">
        <v>280</v>
      </c>
      <c r="C108" s="163" t="s">
        <v>511</v>
      </c>
      <c r="D108" s="16" t="s">
        <v>561</v>
      </c>
      <c r="E108" s="164" t="s">
        <v>562</v>
      </c>
      <c r="F108" s="163" t="s">
        <v>514</v>
      </c>
      <c r="G108" s="165">
        <v>1</v>
      </c>
      <c r="H108" s="183">
        <v>0</v>
      </c>
      <c r="I108" s="166">
        <f t="shared" si="12"/>
        <v>0</v>
      </c>
      <c r="J108" s="167">
        <v>0</v>
      </c>
      <c r="K108" s="165">
        <f t="shared" si="13"/>
        <v>0</v>
      </c>
      <c r="L108" s="167">
        <v>0</v>
      </c>
      <c r="M108" s="165">
        <f t="shared" si="14"/>
        <v>0</v>
      </c>
      <c r="N108" s="168">
        <v>21</v>
      </c>
      <c r="O108" s="169">
        <v>4</v>
      </c>
      <c r="P108" s="16" t="s">
        <v>285</v>
      </c>
    </row>
    <row r="109" spans="1:16" s="16" customFormat="1" ht="24" customHeight="1">
      <c r="A109" s="163" t="s">
        <v>563</v>
      </c>
      <c r="B109" s="163" t="s">
        <v>280</v>
      </c>
      <c r="C109" s="163" t="s">
        <v>511</v>
      </c>
      <c r="D109" s="16" t="s">
        <v>564</v>
      </c>
      <c r="E109" s="164" t="s">
        <v>565</v>
      </c>
      <c r="F109" s="163" t="s">
        <v>514</v>
      </c>
      <c r="G109" s="165">
        <v>1</v>
      </c>
      <c r="H109" s="183">
        <v>0</v>
      </c>
      <c r="I109" s="166">
        <f t="shared" si="12"/>
        <v>0</v>
      </c>
      <c r="J109" s="167">
        <v>0</v>
      </c>
      <c r="K109" s="165">
        <f t="shared" si="13"/>
        <v>0</v>
      </c>
      <c r="L109" s="167">
        <v>0</v>
      </c>
      <c r="M109" s="165">
        <f t="shared" si="14"/>
        <v>0</v>
      </c>
      <c r="N109" s="168">
        <v>21</v>
      </c>
      <c r="O109" s="169">
        <v>4</v>
      </c>
      <c r="P109" s="16" t="s">
        <v>285</v>
      </c>
    </row>
    <row r="110" spans="1:16" s="16" customFormat="1" ht="24" customHeight="1">
      <c r="A110" s="163" t="s">
        <v>566</v>
      </c>
      <c r="B110" s="163" t="s">
        <v>280</v>
      </c>
      <c r="C110" s="163" t="s">
        <v>511</v>
      </c>
      <c r="D110" s="16" t="s">
        <v>567</v>
      </c>
      <c r="E110" s="164" t="s">
        <v>568</v>
      </c>
      <c r="F110" s="163" t="s">
        <v>514</v>
      </c>
      <c r="G110" s="165">
        <v>1</v>
      </c>
      <c r="H110" s="183">
        <v>0</v>
      </c>
      <c r="I110" s="166">
        <f t="shared" si="12"/>
        <v>0</v>
      </c>
      <c r="J110" s="167">
        <v>0</v>
      </c>
      <c r="K110" s="165">
        <f t="shared" si="13"/>
        <v>0</v>
      </c>
      <c r="L110" s="167">
        <v>0</v>
      </c>
      <c r="M110" s="165">
        <f t="shared" si="14"/>
        <v>0</v>
      </c>
      <c r="N110" s="168">
        <v>21</v>
      </c>
      <c r="O110" s="169">
        <v>4</v>
      </c>
      <c r="P110" s="16" t="s">
        <v>285</v>
      </c>
    </row>
    <row r="111" spans="1:16" s="16" customFormat="1" ht="24" customHeight="1">
      <c r="A111" s="163" t="s">
        <v>569</v>
      </c>
      <c r="B111" s="163" t="s">
        <v>280</v>
      </c>
      <c r="C111" s="163" t="s">
        <v>511</v>
      </c>
      <c r="D111" s="16" t="s">
        <v>570</v>
      </c>
      <c r="E111" s="164" t="s">
        <v>571</v>
      </c>
      <c r="F111" s="163" t="s">
        <v>514</v>
      </c>
      <c r="G111" s="165">
        <v>1</v>
      </c>
      <c r="H111" s="183">
        <v>0</v>
      </c>
      <c r="I111" s="166">
        <f t="shared" si="12"/>
        <v>0</v>
      </c>
      <c r="J111" s="167">
        <v>0</v>
      </c>
      <c r="K111" s="165">
        <f t="shared" si="13"/>
        <v>0</v>
      </c>
      <c r="L111" s="167">
        <v>0</v>
      </c>
      <c r="M111" s="165">
        <f t="shared" si="14"/>
        <v>0</v>
      </c>
      <c r="N111" s="168">
        <v>21</v>
      </c>
      <c r="O111" s="169">
        <v>4</v>
      </c>
      <c r="P111" s="16" t="s">
        <v>285</v>
      </c>
    </row>
    <row r="112" spans="1:16" s="16" customFormat="1" ht="24" customHeight="1">
      <c r="A112" s="163" t="s">
        <v>572</v>
      </c>
      <c r="B112" s="163" t="s">
        <v>280</v>
      </c>
      <c r="C112" s="163" t="s">
        <v>511</v>
      </c>
      <c r="D112" s="16" t="s">
        <v>573</v>
      </c>
      <c r="E112" s="164" t="s">
        <v>574</v>
      </c>
      <c r="F112" s="163" t="s">
        <v>514</v>
      </c>
      <c r="G112" s="165">
        <v>1</v>
      </c>
      <c r="H112" s="183">
        <v>0</v>
      </c>
      <c r="I112" s="166">
        <f t="shared" si="12"/>
        <v>0</v>
      </c>
      <c r="J112" s="167">
        <v>0</v>
      </c>
      <c r="K112" s="165">
        <f t="shared" si="13"/>
        <v>0</v>
      </c>
      <c r="L112" s="167">
        <v>0</v>
      </c>
      <c r="M112" s="165">
        <f t="shared" si="14"/>
        <v>0</v>
      </c>
      <c r="N112" s="168">
        <v>21</v>
      </c>
      <c r="O112" s="169">
        <v>4</v>
      </c>
      <c r="P112" s="16" t="s">
        <v>285</v>
      </c>
    </row>
    <row r="113" spans="1:16" s="16" customFormat="1" ht="13.5" customHeight="1">
      <c r="A113" s="163" t="s">
        <v>575</v>
      </c>
      <c r="B113" s="163" t="s">
        <v>280</v>
      </c>
      <c r="C113" s="163" t="s">
        <v>511</v>
      </c>
      <c r="D113" s="16" t="s">
        <v>576</v>
      </c>
      <c r="E113" s="164" t="s">
        <v>577</v>
      </c>
      <c r="F113" s="163" t="s">
        <v>514</v>
      </c>
      <c r="G113" s="165">
        <v>1</v>
      </c>
      <c r="H113" s="183">
        <v>0</v>
      </c>
      <c r="I113" s="166">
        <f t="shared" si="12"/>
        <v>0</v>
      </c>
      <c r="J113" s="167">
        <v>0</v>
      </c>
      <c r="K113" s="165">
        <f t="shared" si="13"/>
        <v>0</v>
      </c>
      <c r="L113" s="167">
        <v>0</v>
      </c>
      <c r="M113" s="165">
        <f t="shared" si="14"/>
        <v>0</v>
      </c>
      <c r="N113" s="168">
        <v>21</v>
      </c>
      <c r="O113" s="169">
        <v>4</v>
      </c>
      <c r="P113" s="16" t="s">
        <v>285</v>
      </c>
    </row>
    <row r="114" spans="1:16" s="16" customFormat="1" ht="24" customHeight="1">
      <c r="A114" s="163" t="s">
        <v>578</v>
      </c>
      <c r="B114" s="163" t="s">
        <v>280</v>
      </c>
      <c r="C114" s="163" t="s">
        <v>511</v>
      </c>
      <c r="D114" s="16" t="s">
        <v>579</v>
      </c>
      <c r="E114" s="164" t="s">
        <v>580</v>
      </c>
      <c r="F114" s="163" t="s">
        <v>514</v>
      </c>
      <c r="G114" s="165">
        <v>1</v>
      </c>
      <c r="H114" s="183">
        <v>0</v>
      </c>
      <c r="I114" s="166">
        <f t="shared" si="12"/>
        <v>0</v>
      </c>
      <c r="J114" s="167">
        <v>0</v>
      </c>
      <c r="K114" s="165">
        <f t="shared" si="13"/>
        <v>0</v>
      </c>
      <c r="L114" s="167">
        <v>0</v>
      </c>
      <c r="M114" s="165">
        <f t="shared" si="14"/>
        <v>0</v>
      </c>
      <c r="N114" s="168">
        <v>21</v>
      </c>
      <c r="O114" s="169">
        <v>4</v>
      </c>
      <c r="P114" s="16" t="s">
        <v>285</v>
      </c>
    </row>
    <row r="115" spans="1:16" s="16" customFormat="1" ht="24" customHeight="1">
      <c r="A115" s="163" t="s">
        <v>581</v>
      </c>
      <c r="B115" s="163" t="s">
        <v>280</v>
      </c>
      <c r="C115" s="163" t="s">
        <v>511</v>
      </c>
      <c r="D115" s="16" t="s">
        <v>582</v>
      </c>
      <c r="E115" s="164" t="s">
        <v>583</v>
      </c>
      <c r="F115" s="163" t="s">
        <v>514</v>
      </c>
      <c r="G115" s="165">
        <v>1</v>
      </c>
      <c r="H115" s="183">
        <v>0</v>
      </c>
      <c r="I115" s="166">
        <f t="shared" si="12"/>
        <v>0</v>
      </c>
      <c r="J115" s="167">
        <v>0</v>
      </c>
      <c r="K115" s="165">
        <f t="shared" si="13"/>
        <v>0</v>
      </c>
      <c r="L115" s="167">
        <v>0</v>
      </c>
      <c r="M115" s="165">
        <f t="shared" si="14"/>
        <v>0</v>
      </c>
      <c r="N115" s="168">
        <v>21</v>
      </c>
      <c r="O115" s="169">
        <v>4</v>
      </c>
      <c r="P115" s="16" t="s">
        <v>285</v>
      </c>
    </row>
    <row r="116" spans="1:16" s="16" customFormat="1" ht="13.5" customHeight="1">
      <c r="A116" s="163" t="s">
        <v>584</v>
      </c>
      <c r="B116" s="163" t="s">
        <v>280</v>
      </c>
      <c r="C116" s="163" t="s">
        <v>511</v>
      </c>
      <c r="D116" s="16" t="s">
        <v>585</v>
      </c>
      <c r="E116" s="164" t="s">
        <v>586</v>
      </c>
      <c r="F116" s="163" t="s">
        <v>514</v>
      </c>
      <c r="G116" s="165">
        <v>1</v>
      </c>
      <c r="H116" s="183">
        <v>0</v>
      </c>
      <c r="I116" s="166">
        <f t="shared" si="12"/>
        <v>0</v>
      </c>
      <c r="J116" s="167">
        <v>0</v>
      </c>
      <c r="K116" s="165">
        <f t="shared" si="13"/>
        <v>0</v>
      </c>
      <c r="L116" s="167">
        <v>0</v>
      </c>
      <c r="M116" s="165">
        <f t="shared" si="14"/>
        <v>0</v>
      </c>
      <c r="N116" s="168">
        <v>21</v>
      </c>
      <c r="O116" s="169">
        <v>4</v>
      </c>
      <c r="P116" s="16" t="s">
        <v>285</v>
      </c>
    </row>
    <row r="117" spans="1:16" s="16" customFormat="1" ht="13.5" customHeight="1">
      <c r="A117" s="163" t="s">
        <v>587</v>
      </c>
      <c r="B117" s="163" t="s">
        <v>280</v>
      </c>
      <c r="C117" s="163" t="s">
        <v>511</v>
      </c>
      <c r="D117" s="16" t="s">
        <v>588</v>
      </c>
      <c r="E117" s="164" t="s">
        <v>589</v>
      </c>
      <c r="F117" s="163" t="s">
        <v>514</v>
      </c>
      <c r="G117" s="165">
        <v>1</v>
      </c>
      <c r="H117" s="183">
        <v>0</v>
      </c>
      <c r="I117" s="166">
        <f t="shared" si="12"/>
        <v>0</v>
      </c>
      <c r="J117" s="167">
        <v>0</v>
      </c>
      <c r="K117" s="165">
        <f t="shared" si="13"/>
        <v>0</v>
      </c>
      <c r="L117" s="167">
        <v>0</v>
      </c>
      <c r="M117" s="165">
        <f t="shared" si="14"/>
        <v>0</v>
      </c>
      <c r="N117" s="168">
        <v>21</v>
      </c>
      <c r="O117" s="169">
        <v>4</v>
      </c>
      <c r="P117" s="16" t="s">
        <v>285</v>
      </c>
    </row>
    <row r="118" spans="1:16" s="16" customFormat="1" ht="24" customHeight="1">
      <c r="A118" s="163" t="s">
        <v>590</v>
      </c>
      <c r="B118" s="163" t="s">
        <v>280</v>
      </c>
      <c r="C118" s="163" t="s">
        <v>511</v>
      </c>
      <c r="D118" s="16" t="s">
        <v>591</v>
      </c>
      <c r="E118" s="164" t="s">
        <v>592</v>
      </c>
      <c r="F118" s="163" t="s">
        <v>514</v>
      </c>
      <c r="G118" s="165">
        <v>1</v>
      </c>
      <c r="H118" s="183">
        <v>0</v>
      </c>
      <c r="I118" s="166">
        <f t="shared" si="12"/>
        <v>0</v>
      </c>
      <c r="J118" s="167">
        <v>0</v>
      </c>
      <c r="K118" s="165">
        <f t="shared" si="13"/>
        <v>0</v>
      </c>
      <c r="L118" s="167">
        <v>0</v>
      </c>
      <c r="M118" s="165">
        <f t="shared" si="14"/>
        <v>0</v>
      </c>
      <c r="N118" s="168">
        <v>21</v>
      </c>
      <c r="O118" s="169">
        <v>4</v>
      </c>
      <c r="P118" s="16" t="s">
        <v>285</v>
      </c>
    </row>
    <row r="119" spans="1:16" s="16" customFormat="1" ht="24" customHeight="1">
      <c r="A119" s="163" t="s">
        <v>593</v>
      </c>
      <c r="B119" s="163" t="s">
        <v>280</v>
      </c>
      <c r="C119" s="163" t="s">
        <v>511</v>
      </c>
      <c r="D119" s="16" t="s">
        <v>594</v>
      </c>
      <c r="E119" s="164" t="s">
        <v>595</v>
      </c>
      <c r="F119" s="163" t="s">
        <v>514</v>
      </c>
      <c r="G119" s="165">
        <v>1</v>
      </c>
      <c r="H119" s="183">
        <v>0</v>
      </c>
      <c r="I119" s="166">
        <f t="shared" si="12"/>
        <v>0</v>
      </c>
      <c r="J119" s="167">
        <v>0</v>
      </c>
      <c r="K119" s="165">
        <f t="shared" si="13"/>
        <v>0</v>
      </c>
      <c r="L119" s="167">
        <v>0</v>
      </c>
      <c r="M119" s="165">
        <f t="shared" si="14"/>
        <v>0</v>
      </c>
      <c r="N119" s="168">
        <v>21</v>
      </c>
      <c r="O119" s="169">
        <v>4</v>
      </c>
      <c r="P119" s="16" t="s">
        <v>285</v>
      </c>
    </row>
    <row r="120" spans="1:16" s="16" customFormat="1" ht="13.5" customHeight="1">
      <c r="A120" s="163" t="s">
        <v>596</v>
      </c>
      <c r="B120" s="163" t="s">
        <v>280</v>
      </c>
      <c r="C120" s="163" t="s">
        <v>511</v>
      </c>
      <c r="D120" s="16" t="s">
        <v>597</v>
      </c>
      <c r="E120" s="164" t="s">
        <v>598</v>
      </c>
      <c r="F120" s="163" t="s">
        <v>514</v>
      </c>
      <c r="G120" s="165">
        <v>1</v>
      </c>
      <c r="H120" s="183">
        <v>0</v>
      </c>
      <c r="I120" s="166">
        <f t="shared" si="12"/>
        <v>0</v>
      </c>
      <c r="J120" s="167">
        <v>0</v>
      </c>
      <c r="K120" s="165">
        <f t="shared" si="13"/>
        <v>0</v>
      </c>
      <c r="L120" s="167">
        <v>0</v>
      </c>
      <c r="M120" s="165">
        <f t="shared" si="14"/>
        <v>0</v>
      </c>
      <c r="N120" s="168">
        <v>21</v>
      </c>
      <c r="O120" s="169">
        <v>4</v>
      </c>
      <c r="P120" s="16" t="s">
        <v>285</v>
      </c>
    </row>
    <row r="121" spans="1:16" s="16" customFormat="1" ht="13.5" customHeight="1">
      <c r="A121" s="163" t="s">
        <v>599</v>
      </c>
      <c r="B121" s="163" t="s">
        <v>280</v>
      </c>
      <c r="C121" s="163" t="s">
        <v>511</v>
      </c>
      <c r="D121" s="16" t="s">
        <v>600</v>
      </c>
      <c r="E121" s="164" t="s">
        <v>601</v>
      </c>
      <c r="F121" s="163" t="s">
        <v>514</v>
      </c>
      <c r="G121" s="165">
        <v>1</v>
      </c>
      <c r="H121" s="183">
        <v>0</v>
      </c>
      <c r="I121" s="166">
        <f t="shared" si="12"/>
        <v>0</v>
      </c>
      <c r="J121" s="167">
        <v>0</v>
      </c>
      <c r="K121" s="165">
        <f t="shared" si="13"/>
        <v>0</v>
      </c>
      <c r="L121" s="167">
        <v>0</v>
      </c>
      <c r="M121" s="165">
        <f t="shared" si="14"/>
        <v>0</v>
      </c>
      <c r="N121" s="168">
        <v>21</v>
      </c>
      <c r="O121" s="169">
        <v>4</v>
      </c>
      <c r="P121" s="16" t="s">
        <v>285</v>
      </c>
    </row>
    <row r="122" spans="1:16" s="16" customFormat="1" ht="24" customHeight="1">
      <c r="A122" s="163" t="s">
        <v>602</v>
      </c>
      <c r="B122" s="163" t="s">
        <v>280</v>
      </c>
      <c r="C122" s="163" t="s">
        <v>511</v>
      </c>
      <c r="D122" s="16" t="s">
        <v>603</v>
      </c>
      <c r="E122" s="164" t="s">
        <v>604</v>
      </c>
      <c r="F122" s="163" t="s">
        <v>514</v>
      </c>
      <c r="G122" s="165">
        <v>1</v>
      </c>
      <c r="H122" s="183">
        <v>0</v>
      </c>
      <c r="I122" s="166">
        <f t="shared" si="12"/>
        <v>0</v>
      </c>
      <c r="J122" s="167">
        <v>0</v>
      </c>
      <c r="K122" s="165">
        <f t="shared" si="13"/>
        <v>0</v>
      </c>
      <c r="L122" s="167">
        <v>0</v>
      </c>
      <c r="M122" s="165">
        <f t="shared" si="14"/>
        <v>0</v>
      </c>
      <c r="N122" s="168">
        <v>21</v>
      </c>
      <c r="O122" s="169">
        <v>4</v>
      </c>
      <c r="P122" s="16" t="s">
        <v>285</v>
      </c>
    </row>
    <row r="123" spans="1:16" s="16" customFormat="1" ht="13.5" customHeight="1">
      <c r="A123" s="163" t="s">
        <v>605</v>
      </c>
      <c r="B123" s="163" t="s">
        <v>280</v>
      </c>
      <c r="C123" s="163" t="s">
        <v>511</v>
      </c>
      <c r="D123" s="16" t="s">
        <v>606</v>
      </c>
      <c r="E123" s="164" t="s">
        <v>607</v>
      </c>
      <c r="F123" s="163" t="s">
        <v>514</v>
      </c>
      <c r="G123" s="165">
        <v>1</v>
      </c>
      <c r="H123" s="183">
        <v>0</v>
      </c>
      <c r="I123" s="166">
        <f t="shared" si="12"/>
        <v>0</v>
      </c>
      <c r="J123" s="167">
        <v>0</v>
      </c>
      <c r="K123" s="165">
        <f t="shared" si="13"/>
        <v>0</v>
      </c>
      <c r="L123" s="167">
        <v>0</v>
      </c>
      <c r="M123" s="165">
        <f t="shared" si="14"/>
        <v>0</v>
      </c>
      <c r="N123" s="168">
        <v>21</v>
      </c>
      <c r="O123" s="169">
        <v>4</v>
      </c>
      <c r="P123" s="16" t="s">
        <v>285</v>
      </c>
    </row>
    <row r="124" spans="1:16" s="16" customFormat="1" ht="24" customHeight="1">
      <c r="A124" s="163" t="s">
        <v>608</v>
      </c>
      <c r="B124" s="163" t="s">
        <v>280</v>
      </c>
      <c r="C124" s="163" t="s">
        <v>511</v>
      </c>
      <c r="D124" s="16" t="s">
        <v>609</v>
      </c>
      <c r="E124" s="164" t="s">
        <v>610</v>
      </c>
      <c r="F124" s="163" t="s">
        <v>514</v>
      </c>
      <c r="G124" s="165">
        <v>1</v>
      </c>
      <c r="H124" s="183">
        <v>0</v>
      </c>
      <c r="I124" s="166">
        <f aca="true" t="shared" si="15" ref="I124:I155">ROUND(G124*H124,2)</f>
        <v>0</v>
      </c>
      <c r="J124" s="167">
        <v>0</v>
      </c>
      <c r="K124" s="165">
        <f aca="true" t="shared" si="16" ref="K124:K155">G124*J124</f>
        <v>0</v>
      </c>
      <c r="L124" s="167">
        <v>0</v>
      </c>
      <c r="M124" s="165">
        <f aca="true" t="shared" si="17" ref="M124:M155">G124*L124</f>
        <v>0</v>
      </c>
      <c r="N124" s="168">
        <v>21</v>
      </c>
      <c r="O124" s="169">
        <v>4</v>
      </c>
      <c r="P124" s="16" t="s">
        <v>285</v>
      </c>
    </row>
    <row r="125" spans="1:16" s="16" customFormat="1" ht="34.5" customHeight="1">
      <c r="A125" s="163" t="s">
        <v>611</v>
      </c>
      <c r="B125" s="163" t="s">
        <v>280</v>
      </c>
      <c r="C125" s="163" t="s">
        <v>511</v>
      </c>
      <c r="D125" s="16" t="s">
        <v>612</v>
      </c>
      <c r="E125" s="164" t="s">
        <v>613</v>
      </c>
      <c r="F125" s="163" t="s">
        <v>514</v>
      </c>
      <c r="G125" s="165">
        <v>1</v>
      </c>
      <c r="H125" s="183">
        <v>0</v>
      </c>
      <c r="I125" s="166">
        <f t="shared" si="15"/>
        <v>0</v>
      </c>
      <c r="J125" s="167">
        <v>0</v>
      </c>
      <c r="K125" s="165">
        <f t="shared" si="16"/>
        <v>0</v>
      </c>
      <c r="L125" s="167">
        <v>0</v>
      </c>
      <c r="M125" s="165">
        <f t="shared" si="17"/>
        <v>0</v>
      </c>
      <c r="N125" s="168">
        <v>21</v>
      </c>
      <c r="O125" s="169">
        <v>4</v>
      </c>
      <c r="P125" s="16" t="s">
        <v>285</v>
      </c>
    </row>
    <row r="126" spans="1:16" s="16" customFormat="1" ht="13.5" customHeight="1">
      <c r="A126" s="163" t="s">
        <v>614</v>
      </c>
      <c r="B126" s="163" t="s">
        <v>280</v>
      </c>
      <c r="C126" s="163" t="s">
        <v>511</v>
      </c>
      <c r="D126" s="16" t="s">
        <v>615</v>
      </c>
      <c r="E126" s="164" t="s">
        <v>616</v>
      </c>
      <c r="F126" s="163" t="s">
        <v>514</v>
      </c>
      <c r="G126" s="165">
        <v>1</v>
      </c>
      <c r="H126" s="183">
        <v>0</v>
      </c>
      <c r="I126" s="166">
        <f t="shared" si="15"/>
        <v>0</v>
      </c>
      <c r="J126" s="167">
        <v>0</v>
      </c>
      <c r="K126" s="165">
        <f t="shared" si="16"/>
        <v>0</v>
      </c>
      <c r="L126" s="167">
        <v>0</v>
      </c>
      <c r="M126" s="165">
        <f t="shared" si="17"/>
        <v>0</v>
      </c>
      <c r="N126" s="168">
        <v>21</v>
      </c>
      <c r="O126" s="169">
        <v>4</v>
      </c>
      <c r="P126" s="16" t="s">
        <v>285</v>
      </c>
    </row>
    <row r="127" spans="1:16" s="16" customFormat="1" ht="13.5" customHeight="1">
      <c r="A127" s="163" t="s">
        <v>617</v>
      </c>
      <c r="B127" s="163" t="s">
        <v>280</v>
      </c>
      <c r="C127" s="163" t="s">
        <v>511</v>
      </c>
      <c r="D127" s="16" t="s">
        <v>618</v>
      </c>
      <c r="E127" s="164" t="s">
        <v>619</v>
      </c>
      <c r="F127" s="163" t="s">
        <v>514</v>
      </c>
      <c r="G127" s="165">
        <v>1</v>
      </c>
      <c r="H127" s="183">
        <v>0</v>
      </c>
      <c r="I127" s="166">
        <f t="shared" si="15"/>
        <v>0</v>
      </c>
      <c r="J127" s="167">
        <v>0</v>
      </c>
      <c r="K127" s="165">
        <f t="shared" si="16"/>
        <v>0</v>
      </c>
      <c r="L127" s="167">
        <v>0</v>
      </c>
      <c r="M127" s="165">
        <f t="shared" si="17"/>
        <v>0</v>
      </c>
      <c r="N127" s="168">
        <v>21</v>
      </c>
      <c r="O127" s="169">
        <v>4</v>
      </c>
      <c r="P127" s="16" t="s">
        <v>285</v>
      </c>
    </row>
    <row r="128" spans="1:16" s="16" customFormat="1" ht="24" customHeight="1">
      <c r="A128" s="163" t="s">
        <v>620</v>
      </c>
      <c r="B128" s="163" t="s">
        <v>280</v>
      </c>
      <c r="C128" s="163" t="s">
        <v>511</v>
      </c>
      <c r="D128" s="16" t="s">
        <v>621</v>
      </c>
      <c r="E128" s="164" t="s">
        <v>622</v>
      </c>
      <c r="F128" s="163" t="s">
        <v>514</v>
      </c>
      <c r="G128" s="165">
        <v>1</v>
      </c>
      <c r="H128" s="183">
        <v>0</v>
      </c>
      <c r="I128" s="166">
        <f t="shared" si="15"/>
        <v>0</v>
      </c>
      <c r="J128" s="167">
        <v>0</v>
      </c>
      <c r="K128" s="165">
        <f t="shared" si="16"/>
        <v>0</v>
      </c>
      <c r="L128" s="167">
        <v>0</v>
      </c>
      <c r="M128" s="165">
        <f t="shared" si="17"/>
        <v>0</v>
      </c>
      <c r="N128" s="168">
        <v>21</v>
      </c>
      <c r="O128" s="169">
        <v>4</v>
      </c>
      <c r="P128" s="16" t="s">
        <v>285</v>
      </c>
    </row>
    <row r="129" spans="1:16" s="16" customFormat="1" ht="34.5" customHeight="1">
      <c r="A129" s="163" t="s">
        <v>623</v>
      </c>
      <c r="B129" s="163" t="s">
        <v>280</v>
      </c>
      <c r="C129" s="163" t="s">
        <v>511</v>
      </c>
      <c r="D129" s="16" t="s">
        <v>624</v>
      </c>
      <c r="E129" s="164" t="s">
        <v>625</v>
      </c>
      <c r="F129" s="163" t="s">
        <v>514</v>
      </c>
      <c r="G129" s="165">
        <v>1</v>
      </c>
      <c r="H129" s="183">
        <v>0</v>
      </c>
      <c r="I129" s="166">
        <f t="shared" si="15"/>
        <v>0</v>
      </c>
      <c r="J129" s="167">
        <v>0</v>
      </c>
      <c r="K129" s="165">
        <f t="shared" si="16"/>
        <v>0</v>
      </c>
      <c r="L129" s="167">
        <v>0</v>
      </c>
      <c r="M129" s="165">
        <f t="shared" si="17"/>
        <v>0</v>
      </c>
      <c r="N129" s="168">
        <v>21</v>
      </c>
      <c r="O129" s="169">
        <v>4</v>
      </c>
      <c r="P129" s="16" t="s">
        <v>285</v>
      </c>
    </row>
    <row r="130" spans="1:16" s="16" customFormat="1" ht="24" customHeight="1">
      <c r="A130" s="163" t="s">
        <v>626</v>
      </c>
      <c r="B130" s="163" t="s">
        <v>280</v>
      </c>
      <c r="C130" s="163" t="s">
        <v>511</v>
      </c>
      <c r="D130" s="16" t="s">
        <v>627</v>
      </c>
      <c r="E130" s="164" t="s">
        <v>628</v>
      </c>
      <c r="F130" s="163" t="s">
        <v>514</v>
      </c>
      <c r="G130" s="165">
        <v>1</v>
      </c>
      <c r="H130" s="183">
        <v>0</v>
      </c>
      <c r="I130" s="166">
        <f t="shared" si="15"/>
        <v>0</v>
      </c>
      <c r="J130" s="167">
        <v>0</v>
      </c>
      <c r="K130" s="165">
        <f t="shared" si="16"/>
        <v>0</v>
      </c>
      <c r="L130" s="167">
        <v>0</v>
      </c>
      <c r="M130" s="165">
        <f t="shared" si="17"/>
        <v>0</v>
      </c>
      <c r="N130" s="168">
        <v>21</v>
      </c>
      <c r="O130" s="169">
        <v>4</v>
      </c>
      <c r="P130" s="16" t="s">
        <v>285</v>
      </c>
    </row>
    <row r="131" spans="1:16" s="16" customFormat="1" ht="24" customHeight="1">
      <c r="A131" s="163" t="s">
        <v>629</v>
      </c>
      <c r="B131" s="163" t="s">
        <v>280</v>
      </c>
      <c r="C131" s="163" t="s">
        <v>511</v>
      </c>
      <c r="D131" s="16" t="s">
        <v>630</v>
      </c>
      <c r="E131" s="164" t="s">
        <v>631</v>
      </c>
      <c r="F131" s="163" t="s">
        <v>514</v>
      </c>
      <c r="G131" s="165">
        <v>1</v>
      </c>
      <c r="H131" s="183">
        <v>0</v>
      </c>
      <c r="I131" s="166">
        <f t="shared" si="15"/>
        <v>0</v>
      </c>
      <c r="J131" s="167">
        <v>0</v>
      </c>
      <c r="K131" s="165">
        <f t="shared" si="16"/>
        <v>0</v>
      </c>
      <c r="L131" s="167">
        <v>0</v>
      </c>
      <c r="M131" s="165">
        <f t="shared" si="17"/>
        <v>0</v>
      </c>
      <c r="N131" s="168">
        <v>21</v>
      </c>
      <c r="O131" s="169">
        <v>4</v>
      </c>
      <c r="P131" s="16" t="s">
        <v>285</v>
      </c>
    </row>
    <row r="132" spans="1:16" s="16" customFormat="1" ht="34.5" customHeight="1">
      <c r="A132" s="170" t="s">
        <v>632</v>
      </c>
      <c r="B132" s="170" t="s">
        <v>314</v>
      </c>
      <c r="C132" s="170" t="s">
        <v>315</v>
      </c>
      <c r="D132" s="171" t="s">
        <v>633</v>
      </c>
      <c r="E132" s="172" t="s">
        <v>634</v>
      </c>
      <c r="F132" s="170" t="s">
        <v>514</v>
      </c>
      <c r="G132" s="173">
        <v>1</v>
      </c>
      <c r="H132" s="182">
        <v>0</v>
      </c>
      <c r="I132" s="174">
        <f t="shared" si="15"/>
        <v>0</v>
      </c>
      <c r="J132" s="175">
        <v>0</v>
      </c>
      <c r="K132" s="173">
        <f t="shared" si="16"/>
        <v>0</v>
      </c>
      <c r="L132" s="175">
        <v>0</v>
      </c>
      <c r="M132" s="173">
        <f t="shared" si="17"/>
        <v>0</v>
      </c>
      <c r="N132" s="176">
        <v>21</v>
      </c>
      <c r="O132" s="177">
        <v>8</v>
      </c>
      <c r="P132" s="171" t="s">
        <v>285</v>
      </c>
    </row>
    <row r="133" spans="1:16" s="16" customFormat="1" ht="13.5" customHeight="1">
      <c r="A133" s="163" t="s">
        <v>635</v>
      </c>
      <c r="B133" s="163" t="s">
        <v>280</v>
      </c>
      <c r="C133" s="163" t="s">
        <v>636</v>
      </c>
      <c r="D133" s="16" t="s">
        <v>637</v>
      </c>
      <c r="E133" s="164" t="s">
        <v>638</v>
      </c>
      <c r="F133" s="163" t="s">
        <v>284</v>
      </c>
      <c r="G133" s="165">
        <v>48</v>
      </c>
      <c r="H133" s="183">
        <v>0</v>
      </c>
      <c r="I133" s="166">
        <f t="shared" si="15"/>
        <v>0</v>
      </c>
      <c r="J133" s="167">
        <v>0.00041</v>
      </c>
      <c r="K133" s="165">
        <f t="shared" si="16"/>
        <v>0.01968</v>
      </c>
      <c r="L133" s="167">
        <v>0.023</v>
      </c>
      <c r="M133" s="165">
        <f t="shared" si="17"/>
        <v>1.104</v>
      </c>
      <c r="N133" s="168">
        <v>21</v>
      </c>
      <c r="O133" s="169">
        <v>4</v>
      </c>
      <c r="P133" s="16" t="s">
        <v>285</v>
      </c>
    </row>
    <row r="134" spans="1:16" s="16" customFormat="1" ht="24" customHeight="1">
      <c r="A134" s="163" t="s">
        <v>639</v>
      </c>
      <c r="B134" s="163" t="s">
        <v>280</v>
      </c>
      <c r="C134" s="163" t="s">
        <v>640</v>
      </c>
      <c r="D134" s="16" t="s">
        <v>641</v>
      </c>
      <c r="E134" s="164" t="s">
        <v>642</v>
      </c>
      <c r="F134" s="163" t="s">
        <v>284</v>
      </c>
      <c r="G134" s="165">
        <v>937.82</v>
      </c>
      <c r="H134" s="183">
        <v>0</v>
      </c>
      <c r="I134" s="166">
        <f t="shared" si="15"/>
        <v>0</v>
      </c>
      <c r="J134" s="167">
        <v>0</v>
      </c>
      <c r="K134" s="165">
        <f t="shared" si="16"/>
        <v>0</v>
      </c>
      <c r="L134" s="167">
        <v>0</v>
      </c>
      <c r="M134" s="165">
        <f t="shared" si="17"/>
        <v>0</v>
      </c>
      <c r="N134" s="168">
        <v>21</v>
      </c>
      <c r="O134" s="169">
        <v>4</v>
      </c>
      <c r="P134" s="16" t="s">
        <v>285</v>
      </c>
    </row>
    <row r="135" spans="1:16" s="16" customFormat="1" ht="24" customHeight="1">
      <c r="A135" s="163" t="s">
        <v>643</v>
      </c>
      <c r="B135" s="163" t="s">
        <v>280</v>
      </c>
      <c r="C135" s="163" t="s">
        <v>640</v>
      </c>
      <c r="D135" s="16" t="s">
        <v>644</v>
      </c>
      <c r="E135" s="164" t="s">
        <v>645</v>
      </c>
      <c r="F135" s="163" t="s">
        <v>284</v>
      </c>
      <c r="G135" s="165">
        <v>84403.8</v>
      </c>
      <c r="H135" s="183">
        <v>0</v>
      </c>
      <c r="I135" s="166">
        <f t="shared" si="15"/>
        <v>0</v>
      </c>
      <c r="J135" s="167">
        <v>0</v>
      </c>
      <c r="K135" s="165">
        <f t="shared" si="16"/>
        <v>0</v>
      </c>
      <c r="L135" s="167">
        <v>0</v>
      </c>
      <c r="M135" s="165">
        <f t="shared" si="17"/>
        <v>0</v>
      </c>
      <c r="N135" s="168">
        <v>21</v>
      </c>
      <c r="O135" s="169">
        <v>4</v>
      </c>
      <c r="P135" s="16" t="s">
        <v>285</v>
      </c>
    </row>
    <row r="136" spans="1:16" s="16" customFormat="1" ht="24" customHeight="1">
      <c r="A136" s="163" t="s">
        <v>646</v>
      </c>
      <c r="B136" s="163" t="s">
        <v>280</v>
      </c>
      <c r="C136" s="163" t="s">
        <v>640</v>
      </c>
      <c r="D136" s="16" t="s">
        <v>647</v>
      </c>
      <c r="E136" s="164" t="s">
        <v>648</v>
      </c>
      <c r="F136" s="163" t="s">
        <v>284</v>
      </c>
      <c r="G136" s="165">
        <v>937.82</v>
      </c>
      <c r="H136" s="183">
        <v>0</v>
      </c>
      <c r="I136" s="166">
        <f t="shared" si="15"/>
        <v>0</v>
      </c>
      <c r="J136" s="167">
        <v>0</v>
      </c>
      <c r="K136" s="165">
        <f t="shared" si="16"/>
        <v>0</v>
      </c>
      <c r="L136" s="167">
        <v>0</v>
      </c>
      <c r="M136" s="165">
        <f t="shared" si="17"/>
        <v>0</v>
      </c>
      <c r="N136" s="168">
        <v>21</v>
      </c>
      <c r="O136" s="169">
        <v>4</v>
      </c>
      <c r="P136" s="16" t="s">
        <v>285</v>
      </c>
    </row>
    <row r="137" spans="1:16" s="16" customFormat="1" ht="24" customHeight="1">
      <c r="A137" s="163" t="s">
        <v>649</v>
      </c>
      <c r="B137" s="163" t="s">
        <v>280</v>
      </c>
      <c r="C137" s="163" t="s">
        <v>640</v>
      </c>
      <c r="D137" s="16" t="s">
        <v>650</v>
      </c>
      <c r="E137" s="164" t="s">
        <v>651</v>
      </c>
      <c r="F137" s="163" t="s">
        <v>364</v>
      </c>
      <c r="G137" s="165">
        <v>97.11</v>
      </c>
      <c r="H137" s="183">
        <v>0</v>
      </c>
      <c r="I137" s="166">
        <f t="shared" si="15"/>
        <v>0</v>
      </c>
      <c r="J137" s="167">
        <v>0</v>
      </c>
      <c r="K137" s="165">
        <f t="shared" si="16"/>
        <v>0</v>
      </c>
      <c r="L137" s="167">
        <v>0</v>
      </c>
      <c r="M137" s="165">
        <f t="shared" si="17"/>
        <v>0</v>
      </c>
      <c r="N137" s="168">
        <v>21</v>
      </c>
      <c r="O137" s="169">
        <v>4</v>
      </c>
      <c r="P137" s="16" t="s">
        <v>285</v>
      </c>
    </row>
    <row r="138" spans="1:16" s="16" customFormat="1" ht="24" customHeight="1">
      <c r="A138" s="163" t="s">
        <v>652</v>
      </c>
      <c r="B138" s="163" t="s">
        <v>280</v>
      </c>
      <c r="C138" s="163" t="s">
        <v>640</v>
      </c>
      <c r="D138" s="16" t="s">
        <v>653</v>
      </c>
      <c r="E138" s="164" t="s">
        <v>654</v>
      </c>
      <c r="F138" s="163" t="s">
        <v>364</v>
      </c>
      <c r="G138" s="165">
        <v>8739.9</v>
      </c>
      <c r="H138" s="183">
        <v>0</v>
      </c>
      <c r="I138" s="166">
        <f t="shared" si="15"/>
        <v>0</v>
      </c>
      <c r="J138" s="167">
        <v>0</v>
      </c>
      <c r="K138" s="165">
        <f t="shared" si="16"/>
        <v>0</v>
      </c>
      <c r="L138" s="167">
        <v>0</v>
      </c>
      <c r="M138" s="165">
        <f t="shared" si="17"/>
        <v>0</v>
      </c>
      <c r="N138" s="168">
        <v>21</v>
      </c>
      <c r="O138" s="169">
        <v>4</v>
      </c>
      <c r="P138" s="16" t="s">
        <v>285</v>
      </c>
    </row>
    <row r="139" spans="1:16" s="16" customFormat="1" ht="24" customHeight="1">
      <c r="A139" s="163" t="s">
        <v>655</v>
      </c>
      <c r="B139" s="163" t="s">
        <v>280</v>
      </c>
      <c r="C139" s="163" t="s">
        <v>640</v>
      </c>
      <c r="D139" s="16" t="s">
        <v>656</v>
      </c>
      <c r="E139" s="164" t="s">
        <v>657</v>
      </c>
      <c r="F139" s="163" t="s">
        <v>364</v>
      </c>
      <c r="G139" s="165">
        <v>97.11</v>
      </c>
      <c r="H139" s="183">
        <v>0</v>
      </c>
      <c r="I139" s="166">
        <f t="shared" si="15"/>
        <v>0</v>
      </c>
      <c r="J139" s="167">
        <v>0</v>
      </c>
      <c r="K139" s="165">
        <f t="shared" si="16"/>
        <v>0</v>
      </c>
      <c r="L139" s="167">
        <v>0</v>
      </c>
      <c r="M139" s="165">
        <f t="shared" si="17"/>
        <v>0</v>
      </c>
      <c r="N139" s="168">
        <v>21</v>
      </c>
      <c r="O139" s="169">
        <v>4</v>
      </c>
      <c r="P139" s="16" t="s">
        <v>285</v>
      </c>
    </row>
    <row r="140" spans="1:16" s="16" customFormat="1" ht="13.5" customHeight="1">
      <c r="A140" s="163" t="s">
        <v>658</v>
      </c>
      <c r="B140" s="163" t="s">
        <v>280</v>
      </c>
      <c r="C140" s="163" t="s">
        <v>640</v>
      </c>
      <c r="D140" s="16" t="s">
        <v>659</v>
      </c>
      <c r="E140" s="164" t="s">
        <v>660</v>
      </c>
      <c r="F140" s="163" t="s">
        <v>284</v>
      </c>
      <c r="G140" s="165">
        <v>937.82</v>
      </c>
      <c r="H140" s="183">
        <v>0</v>
      </c>
      <c r="I140" s="166">
        <f t="shared" si="15"/>
        <v>0</v>
      </c>
      <c r="J140" s="167">
        <v>0</v>
      </c>
      <c r="K140" s="165">
        <f t="shared" si="16"/>
        <v>0</v>
      </c>
      <c r="L140" s="167">
        <v>0</v>
      </c>
      <c r="M140" s="165">
        <f t="shared" si="17"/>
        <v>0</v>
      </c>
      <c r="N140" s="168">
        <v>21</v>
      </c>
      <c r="O140" s="169">
        <v>4</v>
      </c>
      <c r="P140" s="16" t="s">
        <v>285</v>
      </c>
    </row>
    <row r="141" spans="1:16" s="16" customFormat="1" ht="13.5" customHeight="1">
      <c r="A141" s="163" t="s">
        <v>661</v>
      </c>
      <c r="B141" s="163" t="s">
        <v>280</v>
      </c>
      <c r="C141" s="163" t="s">
        <v>640</v>
      </c>
      <c r="D141" s="16" t="s">
        <v>662</v>
      </c>
      <c r="E141" s="164" t="s">
        <v>663</v>
      </c>
      <c r="F141" s="163" t="s">
        <v>284</v>
      </c>
      <c r="G141" s="165">
        <v>84403.8</v>
      </c>
      <c r="H141" s="183">
        <v>0</v>
      </c>
      <c r="I141" s="166">
        <f t="shared" si="15"/>
        <v>0</v>
      </c>
      <c r="J141" s="167">
        <v>0</v>
      </c>
      <c r="K141" s="165">
        <f t="shared" si="16"/>
        <v>0</v>
      </c>
      <c r="L141" s="167">
        <v>0</v>
      </c>
      <c r="M141" s="165">
        <f t="shared" si="17"/>
        <v>0</v>
      </c>
      <c r="N141" s="168">
        <v>21</v>
      </c>
      <c r="O141" s="169">
        <v>4</v>
      </c>
      <c r="P141" s="16" t="s">
        <v>285</v>
      </c>
    </row>
    <row r="142" spans="1:16" s="16" customFormat="1" ht="13.5" customHeight="1">
      <c r="A142" s="163" t="s">
        <v>664</v>
      </c>
      <c r="B142" s="163" t="s">
        <v>280</v>
      </c>
      <c r="C142" s="163" t="s">
        <v>640</v>
      </c>
      <c r="D142" s="16" t="s">
        <v>665</v>
      </c>
      <c r="E142" s="164" t="s">
        <v>666</v>
      </c>
      <c r="F142" s="163" t="s">
        <v>284</v>
      </c>
      <c r="G142" s="165">
        <v>937.82</v>
      </c>
      <c r="H142" s="183">
        <v>0</v>
      </c>
      <c r="I142" s="166">
        <f t="shared" si="15"/>
        <v>0</v>
      </c>
      <c r="J142" s="167">
        <v>0</v>
      </c>
      <c r="K142" s="165">
        <f t="shared" si="16"/>
        <v>0</v>
      </c>
      <c r="L142" s="167">
        <v>0</v>
      </c>
      <c r="M142" s="165">
        <f t="shared" si="17"/>
        <v>0</v>
      </c>
      <c r="N142" s="168">
        <v>21</v>
      </c>
      <c r="O142" s="169">
        <v>4</v>
      </c>
      <c r="P142" s="16" t="s">
        <v>285</v>
      </c>
    </row>
    <row r="143" spans="1:16" s="16" customFormat="1" ht="13.5" customHeight="1">
      <c r="A143" s="163" t="s">
        <v>667</v>
      </c>
      <c r="B143" s="163" t="s">
        <v>280</v>
      </c>
      <c r="C143" s="163" t="s">
        <v>640</v>
      </c>
      <c r="D143" s="16" t="s">
        <v>668</v>
      </c>
      <c r="E143" s="164" t="s">
        <v>669</v>
      </c>
      <c r="F143" s="163" t="s">
        <v>364</v>
      </c>
      <c r="G143" s="165">
        <v>4</v>
      </c>
      <c r="H143" s="183">
        <v>0</v>
      </c>
      <c r="I143" s="166">
        <f t="shared" si="15"/>
        <v>0</v>
      </c>
      <c r="J143" s="167">
        <v>0</v>
      </c>
      <c r="K143" s="165">
        <f t="shared" si="16"/>
        <v>0</v>
      </c>
      <c r="L143" s="167">
        <v>0</v>
      </c>
      <c r="M143" s="165">
        <f t="shared" si="17"/>
        <v>0</v>
      </c>
      <c r="N143" s="168">
        <v>21</v>
      </c>
      <c r="O143" s="169">
        <v>4</v>
      </c>
      <c r="P143" s="16" t="s">
        <v>285</v>
      </c>
    </row>
    <row r="144" spans="1:16" s="16" customFormat="1" ht="13.5" customHeight="1">
      <c r="A144" s="163" t="s">
        <v>670</v>
      </c>
      <c r="B144" s="163" t="s">
        <v>280</v>
      </c>
      <c r="C144" s="163" t="s">
        <v>640</v>
      </c>
      <c r="D144" s="16" t="s">
        <v>671</v>
      </c>
      <c r="E144" s="164" t="s">
        <v>672</v>
      </c>
      <c r="F144" s="163" t="s">
        <v>364</v>
      </c>
      <c r="G144" s="165">
        <v>360</v>
      </c>
      <c r="H144" s="183">
        <v>0</v>
      </c>
      <c r="I144" s="166">
        <f t="shared" si="15"/>
        <v>0</v>
      </c>
      <c r="J144" s="167">
        <v>0</v>
      </c>
      <c r="K144" s="165">
        <f t="shared" si="16"/>
        <v>0</v>
      </c>
      <c r="L144" s="167">
        <v>0</v>
      </c>
      <c r="M144" s="165">
        <f t="shared" si="17"/>
        <v>0</v>
      </c>
      <c r="N144" s="168">
        <v>21</v>
      </c>
      <c r="O144" s="169">
        <v>4</v>
      </c>
      <c r="P144" s="16" t="s">
        <v>285</v>
      </c>
    </row>
    <row r="145" spans="1:16" s="16" customFormat="1" ht="13.5" customHeight="1">
      <c r="A145" s="163" t="s">
        <v>673</v>
      </c>
      <c r="B145" s="163" t="s">
        <v>280</v>
      </c>
      <c r="C145" s="163" t="s">
        <v>640</v>
      </c>
      <c r="D145" s="16" t="s">
        <v>674</v>
      </c>
      <c r="E145" s="164" t="s">
        <v>675</v>
      </c>
      <c r="F145" s="163" t="s">
        <v>364</v>
      </c>
      <c r="G145" s="165">
        <v>4</v>
      </c>
      <c r="H145" s="183">
        <v>0</v>
      </c>
      <c r="I145" s="166">
        <f t="shared" si="15"/>
        <v>0</v>
      </c>
      <c r="J145" s="167">
        <v>0</v>
      </c>
      <c r="K145" s="165">
        <f t="shared" si="16"/>
        <v>0</v>
      </c>
      <c r="L145" s="167">
        <v>0</v>
      </c>
      <c r="M145" s="165">
        <f t="shared" si="17"/>
        <v>0</v>
      </c>
      <c r="N145" s="168">
        <v>21</v>
      </c>
      <c r="O145" s="169">
        <v>4</v>
      </c>
      <c r="P145" s="16" t="s">
        <v>285</v>
      </c>
    </row>
    <row r="146" spans="1:16" s="16" customFormat="1" ht="24" customHeight="1">
      <c r="A146" s="163" t="s">
        <v>676</v>
      </c>
      <c r="B146" s="163" t="s">
        <v>280</v>
      </c>
      <c r="C146" s="163" t="s">
        <v>640</v>
      </c>
      <c r="D146" s="16" t="s">
        <v>677</v>
      </c>
      <c r="E146" s="164" t="s">
        <v>678</v>
      </c>
      <c r="F146" s="163" t="s">
        <v>284</v>
      </c>
      <c r="G146" s="165">
        <v>1330</v>
      </c>
      <c r="H146" s="183">
        <v>0</v>
      </c>
      <c r="I146" s="166">
        <f t="shared" si="15"/>
        <v>0</v>
      </c>
      <c r="J146" s="167">
        <v>0</v>
      </c>
      <c r="K146" s="165">
        <f t="shared" si="16"/>
        <v>0</v>
      </c>
      <c r="L146" s="167">
        <v>0</v>
      </c>
      <c r="M146" s="165">
        <f t="shared" si="17"/>
        <v>0</v>
      </c>
      <c r="N146" s="168">
        <v>21</v>
      </c>
      <c r="O146" s="169">
        <v>4</v>
      </c>
      <c r="P146" s="16" t="s">
        <v>285</v>
      </c>
    </row>
    <row r="147" spans="1:16" s="16" customFormat="1" ht="13.5" customHeight="1">
      <c r="A147" s="163" t="s">
        <v>679</v>
      </c>
      <c r="B147" s="163" t="s">
        <v>280</v>
      </c>
      <c r="C147" s="163" t="s">
        <v>640</v>
      </c>
      <c r="D147" s="16" t="s">
        <v>680</v>
      </c>
      <c r="E147" s="164" t="s">
        <v>681</v>
      </c>
      <c r="F147" s="163" t="s">
        <v>364</v>
      </c>
      <c r="G147" s="165">
        <v>14</v>
      </c>
      <c r="H147" s="183">
        <v>0</v>
      </c>
      <c r="I147" s="166">
        <f t="shared" si="15"/>
        <v>0</v>
      </c>
      <c r="J147" s="167">
        <v>0</v>
      </c>
      <c r="K147" s="165">
        <f t="shared" si="16"/>
        <v>0</v>
      </c>
      <c r="L147" s="167">
        <v>0</v>
      </c>
      <c r="M147" s="165">
        <f t="shared" si="17"/>
        <v>0</v>
      </c>
      <c r="N147" s="168">
        <v>21</v>
      </c>
      <c r="O147" s="169">
        <v>4</v>
      </c>
      <c r="P147" s="16" t="s">
        <v>285</v>
      </c>
    </row>
    <row r="148" spans="1:16" s="16" customFormat="1" ht="13.5" customHeight="1">
      <c r="A148" s="163" t="s">
        <v>682</v>
      </c>
      <c r="B148" s="163" t="s">
        <v>280</v>
      </c>
      <c r="C148" s="163" t="s">
        <v>640</v>
      </c>
      <c r="D148" s="16" t="s">
        <v>683</v>
      </c>
      <c r="E148" s="164" t="s">
        <v>684</v>
      </c>
      <c r="F148" s="163" t="s">
        <v>364</v>
      </c>
      <c r="G148" s="165">
        <v>420</v>
      </c>
      <c r="H148" s="183">
        <v>0</v>
      </c>
      <c r="I148" s="166">
        <f t="shared" si="15"/>
        <v>0</v>
      </c>
      <c r="J148" s="167">
        <v>0</v>
      </c>
      <c r="K148" s="165">
        <f t="shared" si="16"/>
        <v>0</v>
      </c>
      <c r="L148" s="167">
        <v>0</v>
      </c>
      <c r="M148" s="165">
        <f t="shared" si="17"/>
        <v>0</v>
      </c>
      <c r="N148" s="168">
        <v>21</v>
      </c>
      <c r="O148" s="169">
        <v>4</v>
      </c>
      <c r="P148" s="16" t="s">
        <v>285</v>
      </c>
    </row>
    <row r="149" spans="1:16" s="16" customFormat="1" ht="13.5" customHeight="1">
      <c r="A149" s="163" t="s">
        <v>685</v>
      </c>
      <c r="B149" s="163" t="s">
        <v>280</v>
      </c>
      <c r="C149" s="163" t="s">
        <v>640</v>
      </c>
      <c r="D149" s="16" t="s">
        <v>686</v>
      </c>
      <c r="E149" s="164" t="s">
        <v>687</v>
      </c>
      <c r="F149" s="163" t="s">
        <v>364</v>
      </c>
      <c r="G149" s="165">
        <v>14</v>
      </c>
      <c r="H149" s="183">
        <v>0</v>
      </c>
      <c r="I149" s="166">
        <f t="shared" si="15"/>
        <v>0</v>
      </c>
      <c r="J149" s="167">
        <v>0</v>
      </c>
      <c r="K149" s="165">
        <f t="shared" si="16"/>
        <v>0</v>
      </c>
      <c r="L149" s="167">
        <v>0</v>
      </c>
      <c r="M149" s="165">
        <f t="shared" si="17"/>
        <v>0</v>
      </c>
      <c r="N149" s="168">
        <v>21</v>
      </c>
      <c r="O149" s="169">
        <v>4</v>
      </c>
      <c r="P149" s="16" t="s">
        <v>285</v>
      </c>
    </row>
    <row r="150" spans="1:16" s="16" customFormat="1" ht="13.5" customHeight="1">
      <c r="A150" s="163" t="s">
        <v>688</v>
      </c>
      <c r="B150" s="163" t="s">
        <v>280</v>
      </c>
      <c r="C150" s="163" t="s">
        <v>369</v>
      </c>
      <c r="D150" s="16" t="s">
        <v>689</v>
      </c>
      <c r="E150" s="164" t="s">
        <v>690</v>
      </c>
      <c r="F150" s="163" t="s">
        <v>284</v>
      </c>
      <c r="G150" s="165">
        <v>1330.227</v>
      </c>
      <c r="H150" s="183">
        <v>0</v>
      </c>
      <c r="I150" s="166">
        <f t="shared" si="15"/>
        <v>0</v>
      </c>
      <c r="J150" s="167">
        <v>4E-05</v>
      </c>
      <c r="K150" s="165">
        <f t="shared" si="16"/>
        <v>0.053209080000000006</v>
      </c>
      <c r="L150" s="167">
        <v>0</v>
      </c>
      <c r="M150" s="165">
        <f t="shared" si="17"/>
        <v>0</v>
      </c>
      <c r="N150" s="168">
        <v>21</v>
      </c>
      <c r="O150" s="169">
        <v>4</v>
      </c>
      <c r="P150" s="16" t="s">
        <v>285</v>
      </c>
    </row>
    <row r="151" spans="1:16" s="16" customFormat="1" ht="13.5" customHeight="1">
      <c r="A151" s="163" t="s">
        <v>691</v>
      </c>
      <c r="B151" s="163" t="s">
        <v>280</v>
      </c>
      <c r="C151" s="163" t="s">
        <v>345</v>
      </c>
      <c r="D151" s="16" t="s">
        <v>692</v>
      </c>
      <c r="E151" s="164" t="s">
        <v>693</v>
      </c>
      <c r="F151" s="163" t="s">
        <v>364</v>
      </c>
      <c r="G151" s="165">
        <v>113.3</v>
      </c>
      <c r="H151" s="183">
        <v>0</v>
      </c>
      <c r="I151" s="166">
        <f t="shared" si="15"/>
        <v>0</v>
      </c>
      <c r="J151" s="167">
        <v>0</v>
      </c>
      <c r="K151" s="165">
        <f t="shared" si="16"/>
        <v>0</v>
      </c>
      <c r="L151" s="167">
        <v>0</v>
      </c>
      <c r="M151" s="165">
        <f t="shared" si="17"/>
        <v>0</v>
      </c>
      <c r="N151" s="168">
        <v>21</v>
      </c>
      <c r="O151" s="169">
        <v>4</v>
      </c>
      <c r="P151" s="16" t="s">
        <v>285</v>
      </c>
    </row>
    <row r="152" spans="1:16" s="16" customFormat="1" ht="13.5" customHeight="1">
      <c r="A152" s="163" t="s">
        <v>694</v>
      </c>
      <c r="B152" s="163" t="s">
        <v>280</v>
      </c>
      <c r="C152" s="163" t="s">
        <v>345</v>
      </c>
      <c r="D152" s="16" t="s">
        <v>695</v>
      </c>
      <c r="E152" s="164" t="s">
        <v>696</v>
      </c>
      <c r="F152" s="163" t="s">
        <v>284</v>
      </c>
      <c r="G152" s="165">
        <v>443.409</v>
      </c>
      <c r="H152" s="183">
        <v>0</v>
      </c>
      <c r="I152" s="166">
        <f t="shared" si="15"/>
        <v>0</v>
      </c>
      <c r="J152" s="167">
        <v>0</v>
      </c>
      <c r="K152" s="165">
        <f t="shared" si="16"/>
        <v>0</v>
      </c>
      <c r="L152" s="167">
        <v>0</v>
      </c>
      <c r="M152" s="165">
        <f t="shared" si="17"/>
        <v>0</v>
      </c>
      <c r="N152" s="168">
        <v>21</v>
      </c>
      <c r="O152" s="169">
        <v>4</v>
      </c>
      <c r="P152" s="16" t="s">
        <v>285</v>
      </c>
    </row>
    <row r="153" spans="1:16" s="16" customFormat="1" ht="24" customHeight="1">
      <c r="A153" s="163" t="s">
        <v>697</v>
      </c>
      <c r="B153" s="163" t="s">
        <v>280</v>
      </c>
      <c r="C153" s="163" t="s">
        <v>369</v>
      </c>
      <c r="D153" s="16" t="s">
        <v>698</v>
      </c>
      <c r="E153" s="164" t="s">
        <v>699</v>
      </c>
      <c r="F153" s="163" t="s">
        <v>348</v>
      </c>
      <c r="G153" s="165">
        <v>4</v>
      </c>
      <c r="H153" s="183">
        <v>0</v>
      </c>
      <c r="I153" s="166">
        <f t="shared" si="15"/>
        <v>0</v>
      </c>
      <c r="J153" s="167">
        <v>0.0042</v>
      </c>
      <c r="K153" s="165">
        <f t="shared" si="16"/>
        <v>0.0168</v>
      </c>
      <c r="L153" s="167">
        <v>0</v>
      </c>
      <c r="M153" s="165">
        <f t="shared" si="17"/>
        <v>0</v>
      </c>
      <c r="N153" s="168">
        <v>21</v>
      </c>
      <c r="O153" s="169">
        <v>4</v>
      </c>
      <c r="P153" s="16" t="s">
        <v>285</v>
      </c>
    </row>
    <row r="154" spans="1:16" s="16" customFormat="1" ht="24" customHeight="1">
      <c r="A154" s="163" t="s">
        <v>700</v>
      </c>
      <c r="B154" s="163" t="s">
        <v>280</v>
      </c>
      <c r="C154" s="163" t="s">
        <v>369</v>
      </c>
      <c r="D154" s="16" t="s">
        <v>701</v>
      </c>
      <c r="E154" s="164" t="s">
        <v>702</v>
      </c>
      <c r="F154" s="163" t="s">
        <v>348</v>
      </c>
      <c r="G154" s="165">
        <v>198</v>
      </c>
      <c r="H154" s="183">
        <v>0</v>
      </c>
      <c r="I154" s="166">
        <f t="shared" si="15"/>
        <v>0</v>
      </c>
      <c r="J154" s="167">
        <v>0.00028</v>
      </c>
      <c r="K154" s="165">
        <f t="shared" si="16"/>
        <v>0.055439999999999996</v>
      </c>
      <c r="L154" s="167">
        <v>0</v>
      </c>
      <c r="M154" s="165">
        <f t="shared" si="17"/>
        <v>0</v>
      </c>
      <c r="N154" s="168">
        <v>21</v>
      </c>
      <c r="O154" s="169">
        <v>4</v>
      </c>
      <c r="P154" s="16" t="s">
        <v>285</v>
      </c>
    </row>
    <row r="155" spans="1:16" s="16" customFormat="1" ht="13.5" customHeight="1">
      <c r="A155" s="163" t="s">
        <v>703</v>
      </c>
      <c r="B155" s="163" t="s">
        <v>280</v>
      </c>
      <c r="C155" s="163" t="s">
        <v>345</v>
      </c>
      <c r="D155" s="16" t="s">
        <v>704</v>
      </c>
      <c r="E155" s="164" t="s">
        <v>705</v>
      </c>
      <c r="F155" s="163" t="s">
        <v>348</v>
      </c>
      <c r="G155" s="165">
        <v>353.4</v>
      </c>
      <c r="H155" s="183">
        <v>0</v>
      </c>
      <c r="I155" s="166">
        <f t="shared" si="15"/>
        <v>0</v>
      </c>
      <c r="J155" s="167">
        <v>0</v>
      </c>
      <c r="K155" s="165">
        <f t="shared" si="16"/>
        <v>0</v>
      </c>
      <c r="L155" s="167">
        <v>0</v>
      </c>
      <c r="M155" s="165">
        <f t="shared" si="17"/>
        <v>0</v>
      </c>
      <c r="N155" s="168">
        <v>21</v>
      </c>
      <c r="O155" s="169">
        <v>4</v>
      </c>
      <c r="P155" s="16" t="s">
        <v>285</v>
      </c>
    </row>
    <row r="156" spans="1:16" s="16" customFormat="1" ht="13.5" customHeight="1">
      <c r="A156" s="163" t="s">
        <v>706</v>
      </c>
      <c r="B156" s="163" t="s">
        <v>280</v>
      </c>
      <c r="C156" s="163" t="s">
        <v>707</v>
      </c>
      <c r="D156" s="16" t="s">
        <v>708</v>
      </c>
      <c r="E156" s="164" t="s">
        <v>709</v>
      </c>
      <c r="F156" s="163" t="s">
        <v>289</v>
      </c>
      <c r="G156" s="165">
        <v>0.35</v>
      </c>
      <c r="H156" s="183">
        <v>0</v>
      </c>
      <c r="I156" s="166">
        <f aca="true" t="shared" si="18" ref="I156:I181">ROUND(G156*H156,2)</f>
        <v>0</v>
      </c>
      <c r="J156" s="167">
        <v>0.00131</v>
      </c>
      <c r="K156" s="165">
        <f aca="true" t="shared" si="19" ref="K156:K181">G156*J156</f>
        <v>0.0004585</v>
      </c>
      <c r="L156" s="167">
        <v>1.8</v>
      </c>
      <c r="M156" s="165">
        <f aca="true" t="shared" si="20" ref="M156:M181">G156*L156</f>
        <v>0.63</v>
      </c>
      <c r="N156" s="168">
        <v>21</v>
      </c>
      <c r="O156" s="169">
        <v>4</v>
      </c>
      <c r="P156" s="16" t="s">
        <v>285</v>
      </c>
    </row>
    <row r="157" spans="1:16" s="16" customFormat="1" ht="13.5" customHeight="1">
      <c r="A157" s="163" t="s">
        <v>710</v>
      </c>
      <c r="B157" s="163" t="s">
        <v>280</v>
      </c>
      <c r="C157" s="163" t="s">
        <v>707</v>
      </c>
      <c r="D157" s="16" t="s">
        <v>711</v>
      </c>
      <c r="E157" s="164" t="s">
        <v>712</v>
      </c>
      <c r="F157" s="163" t="s">
        <v>364</v>
      </c>
      <c r="G157" s="165">
        <v>12.4</v>
      </c>
      <c r="H157" s="183">
        <v>0</v>
      </c>
      <c r="I157" s="166">
        <f t="shared" si="18"/>
        <v>0</v>
      </c>
      <c r="J157" s="167">
        <v>0</v>
      </c>
      <c r="K157" s="165">
        <f t="shared" si="19"/>
        <v>0</v>
      </c>
      <c r="L157" s="167">
        <v>0.37</v>
      </c>
      <c r="M157" s="165">
        <f t="shared" si="20"/>
        <v>4.588</v>
      </c>
      <c r="N157" s="168">
        <v>21</v>
      </c>
      <c r="O157" s="169">
        <v>4</v>
      </c>
      <c r="P157" s="16" t="s">
        <v>285</v>
      </c>
    </row>
    <row r="158" spans="1:16" s="16" customFormat="1" ht="13.5" customHeight="1">
      <c r="A158" s="163" t="s">
        <v>713</v>
      </c>
      <c r="B158" s="163" t="s">
        <v>280</v>
      </c>
      <c r="C158" s="163" t="s">
        <v>707</v>
      </c>
      <c r="D158" s="16" t="s">
        <v>714</v>
      </c>
      <c r="E158" s="164" t="s">
        <v>715</v>
      </c>
      <c r="F158" s="163" t="s">
        <v>289</v>
      </c>
      <c r="G158" s="165">
        <v>0.4</v>
      </c>
      <c r="H158" s="183">
        <v>0</v>
      </c>
      <c r="I158" s="166">
        <f t="shared" si="18"/>
        <v>0</v>
      </c>
      <c r="J158" s="167">
        <v>0.00683</v>
      </c>
      <c r="K158" s="165">
        <f t="shared" si="19"/>
        <v>0.002732</v>
      </c>
      <c r="L158" s="167">
        <v>2.4</v>
      </c>
      <c r="M158" s="165">
        <f t="shared" si="20"/>
        <v>0.96</v>
      </c>
      <c r="N158" s="168">
        <v>21</v>
      </c>
      <c r="O158" s="169">
        <v>4</v>
      </c>
      <c r="P158" s="16" t="s">
        <v>285</v>
      </c>
    </row>
    <row r="159" spans="1:16" s="16" customFormat="1" ht="13.5" customHeight="1">
      <c r="A159" s="163" t="s">
        <v>716</v>
      </c>
      <c r="B159" s="163" t="s">
        <v>280</v>
      </c>
      <c r="C159" s="163" t="s">
        <v>707</v>
      </c>
      <c r="D159" s="16" t="s">
        <v>717</v>
      </c>
      <c r="E159" s="164" t="s">
        <v>718</v>
      </c>
      <c r="F159" s="163" t="s">
        <v>348</v>
      </c>
      <c r="G159" s="165">
        <v>10</v>
      </c>
      <c r="H159" s="183">
        <v>0</v>
      </c>
      <c r="I159" s="166">
        <f t="shared" si="18"/>
        <v>0</v>
      </c>
      <c r="J159" s="167">
        <v>0.00166</v>
      </c>
      <c r="K159" s="165">
        <f t="shared" si="19"/>
        <v>0.0166</v>
      </c>
      <c r="L159" s="167">
        <v>0.048</v>
      </c>
      <c r="M159" s="165">
        <f t="shared" si="20"/>
        <v>0.48</v>
      </c>
      <c r="N159" s="168">
        <v>21</v>
      </c>
      <c r="O159" s="169">
        <v>4</v>
      </c>
      <c r="P159" s="16" t="s">
        <v>285</v>
      </c>
    </row>
    <row r="160" spans="1:16" s="16" customFormat="1" ht="24" customHeight="1">
      <c r="A160" s="163" t="s">
        <v>719</v>
      </c>
      <c r="B160" s="163" t="s">
        <v>280</v>
      </c>
      <c r="C160" s="163" t="s">
        <v>707</v>
      </c>
      <c r="D160" s="16" t="s">
        <v>720</v>
      </c>
      <c r="E160" s="164" t="s">
        <v>721</v>
      </c>
      <c r="F160" s="163" t="s">
        <v>289</v>
      </c>
      <c r="G160" s="165">
        <v>0.34</v>
      </c>
      <c r="H160" s="183">
        <v>0</v>
      </c>
      <c r="I160" s="166">
        <f t="shared" si="18"/>
        <v>0</v>
      </c>
      <c r="J160" s="167">
        <v>0</v>
      </c>
      <c r="K160" s="165">
        <f t="shared" si="19"/>
        <v>0</v>
      </c>
      <c r="L160" s="167">
        <v>2.2</v>
      </c>
      <c r="M160" s="165">
        <f t="shared" si="20"/>
        <v>0.7480000000000001</v>
      </c>
      <c r="N160" s="168">
        <v>21</v>
      </c>
      <c r="O160" s="169">
        <v>4</v>
      </c>
      <c r="P160" s="16" t="s">
        <v>285</v>
      </c>
    </row>
    <row r="161" spans="1:16" s="16" customFormat="1" ht="24" customHeight="1">
      <c r="A161" s="163" t="s">
        <v>722</v>
      </c>
      <c r="B161" s="163" t="s">
        <v>280</v>
      </c>
      <c r="C161" s="163" t="s">
        <v>707</v>
      </c>
      <c r="D161" s="16" t="s">
        <v>723</v>
      </c>
      <c r="E161" s="164" t="s">
        <v>724</v>
      </c>
      <c r="F161" s="163" t="s">
        <v>289</v>
      </c>
      <c r="G161" s="165">
        <v>22.17</v>
      </c>
      <c r="H161" s="183">
        <v>0</v>
      </c>
      <c r="I161" s="166">
        <f t="shared" si="18"/>
        <v>0</v>
      </c>
      <c r="J161" s="167">
        <v>0</v>
      </c>
      <c r="K161" s="165">
        <f t="shared" si="19"/>
        <v>0</v>
      </c>
      <c r="L161" s="167">
        <v>2.2</v>
      </c>
      <c r="M161" s="165">
        <f t="shared" si="20"/>
        <v>48.77400000000001</v>
      </c>
      <c r="N161" s="168">
        <v>21</v>
      </c>
      <c r="O161" s="169">
        <v>4</v>
      </c>
      <c r="P161" s="16" t="s">
        <v>285</v>
      </c>
    </row>
    <row r="162" spans="1:16" s="16" customFormat="1" ht="13.5" customHeight="1">
      <c r="A162" s="163" t="s">
        <v>725</v>
      </c>
      <c r="B162" s="163" t="s">
        <v>280</v>
      </c>
      <c r="C162" s="163" t="s">
        <v>707</v>
      </c>
      <c r="D162" s="16" t="s">
        <v>726</v>
      </c>
      <c r="E162" s="164" t="s">
        <v>727</v>
      </c>
      <c r="F162" s="163" t="s">
        <v>284</v>
      </c>
      <c r="G162" s="165">
        <v>443.409</v>
      </c>
      <c r="H162" s="183">
        <v>0</v>
      </c>
      <c r="I162" s="166">
        <f t="shared" si="18"/>
        <v>0</v>
      </c>
      <c r="J162" s="167">
        <v>0</v>
      </c>
      <c r="K162" s="165">
        <f t="shared" si="19"/>
        <v>0</v>
      </c>
      <c r="L162" s="167">
        <v>0.045</v>
      </c>
      <c r="M162" s="165">
        <f t="shared" si="20"/>
        <v>19.953405</v>
      </c>
      <c r="N162" s="168">
        <v>21</v>
      </c>
      <c r="O162" s="169">
        <v>4</v>
      </c>
      <c r="P162" s="16" t="s">
        <v>285</v>
      </c>
    </row>
    <row r="163" spans="1:16" s="16" customFormat="1" ht="13.5" customHeight="1">
      <c r="A163" s="163" t="s">
        <v>728</v>
      </c>
      <c r="B163" s="163" t="s">
        <v>280</v>
      </c>
      <c r="C163" s="163" t="s">
        <v>707</v>
      </c>
      <c r="D163" s="16" t="s">
        <v>729</v>
      </c>
      <c r="E163" s="164" t="s">
        <v>730</v>
      </c>
      <c r="F163" s="163" t="s">
        <v>364</v>
      </c>
      <c r="G163" s="165">
        <v>8</v>
      </c>
      <c r="H163" s="183">
        <v>0</v>
      </c>
      <c r="I163" s="166">
        <f t="shared" si="18"/>
        <v>0</v>
      </c>
      <c r="J163" s="167">
        <v>0</v>
      </c>
      <c r="K163" s="165">
        <f t="shared" si="19"/>
        <v>0</v>
      </c>
      <c r="L163" s="167">
        <v>0.082</v>
      </c>
      <c r="M163" s="165">
        <f t="shared" si="20"/>
        <v>0.656</v>
      </c>
      <c r="N163" s="168">
        <v>21</v>
      </c>
      <c r="O163" s="169">
        <v>4</v>
      </c>
      <c r="P163" s="16" t="s">
        <v>285</v>
      </c>
    </row>
    <row r="164" spans="1:16" s="16" customFormat="1" ht="13.5" customHeight="1">
      <c r="A164" s="163" t="s">
        <v>731</v>
      </c>
      <c r="B164" s="163" t="s">
        <v>280</v>
      </c>
      <c r="C164" s="163" t="s">
        <v>707</v>
      </c>
      <c r="D164" s="16" t="s">
        <v>732</v>
      </c>
      <c r="E164" s="164" t="s">
        <v>733</v>
      </c>
      <c r="F164" s="163" t="s">
        <v>284</v>
      </c>
      <c r="G164" s="165">
        <v>28.3</v>
      </c>
      <c r="H164" s="183">
        <v>0</v>
      </c>
      <c r="I164" s="166">
        <f t="shared" si="18"/>
        <v>0</v>
      </c>
      <c r="J164" s="167">
        <v>0</v>
      </c>
      <c r="K164" s="165">
        <f t="shared" si="19"/>
        <v>0</v>
      </c>
      <c r="L164" s="167">
        <v>0.055</v>
      </c>
      <c r="M164" s="165">
        <f t="shared" si="20"/>
        <v>1.5565</v>
      </c>
      <c r="N164" s="168">
        <v>21</v>
      </c>
      <c r="O164" s="169">
        <v>4</v>
      </c>
      <c r="P164" s="16" t="s">
        <v>285</v>
      </c>
    </row>
    <row r="165" spans="1:16" s="16" customFormat="1" ht="13.5" customHeight="1">
      <c r="A165" s="163" t="s">
        <v>734</v>
      </c>
      <c r="B165" s="163" t="s">
        <v>280</v>
      </c>
      <c r="C165" s="163" t="s">
        <v>707</v>
      </c>
      <c r="D165" s="16" t="s">
        <v>735</v>
      </c>
      <c r="E165" s="164" t="s">
        <v>736</v>
      </c>
      <c r="F165" s="163" t="s">
        <v>284</v>
      </c>
      <c r="G165" s="165">
        <v>11.959</v>
      </c>
      <c r="H165" s="183">
        <v>0</v>
      </c>
      <c r="I165" s="166">
        <f t="shared" si="18"/>
        <v>0</v>
      </c>
      <c r="J165" s="167">
        <v>0.00225</v>
      </c>
      <c r="K165" s="165">
        <f t="shared" si="19"/>
        <v>0.026907749999999998</v>
      </c>
      <c r="L165" s="167">
        <v>0.075</v>
      </c>
      <c r="M165" s="165">
        <f t="shared" si="20"/>
        <v>0.896925</v>
      </c>
      <c r="N165" s="168">
        <v>21</v>
      </c>
      <c r="O165" s="169">
        <v>4</v>
      </c>
      <c r="P165" s="16" t="s">
        <v>285</v>
      </c>
    </row>
    <row r="166" spans="1:16" s="16" customFormat="1" ht="13.5" customHeight="1">
      <c r="A166" s="163" t="s">
        <v>737</v>
      </c>
      <c r="B166" s="163" t="s">
        <v>280</v>
      </c>
      <c r="C166" s="163" t="s">
        <v>707</v>
      </c>
      <c r="D166" s="16" t="s">
        <v>738</v>
      </c>
      <c r="E166" s="164" t="s">
        <v>739</v>
      </c>
      <c r="F166" s="163" t="s">
        <v>284</v>
      </c>
      <c r="G166" s="165">
        <v>21.24</v>
      </c>
      <c r="H166" s="183">
        <v>0</v>
      </c>
      <c r="I166" s="166">
        <f t="shared" si="18"/>
        <v>0</v>
      </c>
      <c r="J166" s="167">
        <v>0.00103</v>
      </c>
      <c r="K166" s="165">
        <f t="shared" si="19"/>
        <v>0.0218772</v>
      </c>
      <c r="L166" s="167">
        <v>0.062</v>
      </c>
      <c r="M166" s="165">
        <f t="shared" si="20"/>
        <v>1.3168799999999998</v>
      </c>
      <c r="N166" s="168">
        <v>21</v>
      </c>
      <c r="O166" s="169">
        <v>4</v>
      </c>
      <c r="P166" s="16" t="s">
        <v>285</v>
      </c>
    </row>
    <row r="167" spans="1:16" s="16" customFormat="1" ht="13.5" customHeight="1">
      <c r="A167" s="163" t="s">
        <v>740</v>
      </c>
      <c r="B167" s="163" t="s">
        <v>280</v>
      </c>
      <c r="C167" s="163" t="s">
        <v>707</v>
      </c>
      <c r="D167" s="16" t="s">
        <v>741</v>
      </c>
      <c r="E167" s="164" t="s">
        <v>742</v>
      </c>
      <c r="F167" s="163" t="s">
        <v>284</v>
      </c>
      <c r="G167" s="165">
        <v>156.784</v>
      </c>
      <c r="H167" s="183">
        <v>0</v>
      </c>
      <c r="I167" s="166">
        <f t="shared" si="18"/>
        <v>0</v>
      </c>
      <c r="J167" s="167">
        <v>0.00094</v>
      </c>
      <c r="K167" s="165">
        <f t="shared" si="19"/>
        <v>0.14737696</v>
      </c>
      <c r="L167" s="167">
        <v>0.054</v>
      </c>
      <c r="M167" s="165">
        <f t="shared" si="20"/>
        <v>8.466336</v>
      </c>
      <c r="N167" s="168">
        <v>21</v>
      </c>
      <c r="O167" s="169">
        <v>4</v>
      </c>
      <c r="P167" s="16" t="s">
        <v>285</v>
      </c>
    </row>
    <row r="168" spans="1:16" s="16" customFormat="1" ht="13.5" customHeight="1">
      <c r="A168" s="163" t="s">
        <v>743</v>
      </c>
      <c r="B168" s="163" t="s">
        <v>280</v>
      </c>
      <c r="C168" s="163" t="s">
        <v>707</v>
      </c>
      <c r="D168" s="16" t="s">
        <v>744</v>
      </c>
      <c r="E168" s="164" t="s">
        <v>745</v>
      </c>
      <c r="F168" s="163" t="s">
        <v>284</v>
      </c>
      <c r="G168" s="165">
        <v>3.611</v>
      </c>
      <c r="H168" s="183">
        <v>0</v>
      </c>
      <c r="I168" s="166">
        <f t="shared" si="18"/>
        <v>0</v>
      </c>
      <c r="J168" s="167">
        <v>0.00103</v>
      </c>
      <c r="K168" s="165">
        <f t="shared" si="19"/>
        <v>0.0037193300000000007</v>
      </c>
      <c r="L168" s="167">
        <v>0.067</v>
      </c>
      <c r="M168" s="165">
        <f t="shared" si="20"/>
        <v>0.24193700000000004</v>
      </c>
      <c r="N168" s="168">
        <v>21</v>
      </c>
      <c r="O168" s="169">
        <v>4</v>
      </c>
      <c r="P168" s="16" t="s">
        <v>285</v>
      </c>
    </row>
    <row r="169" spans="1:16" s="16" customFormat="1" ht="24" customHeight="1">
      <c r="A169" s="163" t="s">
        <v>746</v>
      </c>
      <c r="B169" s="163" t="s">
        <v>280</v>
      </c>
      <c r="C169" s="163" t="s">
        <v>707</v>
      </c>
      <c r="D169" s="16" t="s">
        <v>747</v>
      </c>
      <c r="E169" s="164" t="s">
        <v>748</v>
      </c>
      <c r="F169" s="163" t="s">
        <v>348</v>
      </c>
      <c r="G169" s="165">
        <v>4</v>
      </c>
      <c r="H169" s="183">
        <v>0</v>
      </c>
      <c r="I169" s="166">
        <f t="shared" si="18"/>
        <v>0</v>
      </c>
      <c r="J169" s="167">
        <v>0.00034</v>
      </c>
      <c r="K169" s="165">
        <f t="shared" si="19"/>
        <v>0.00136</v>
      </c>
      <c r="L169" s="167">
        <v>0.054</v>
      </c>
      <c r="M169" s="165">
        <f t="shared" si="20"/>
        <v>0.216</v>
      </c>
      <c r="N169" s="168">
        <v>21</v>
      </c>
      <c r="O169" s="169">
        <v>4</v>
      </c>
      <c r="P169" s="16" t="s">
        <v>285</v>
      </c>
    </row>
    <row r="170" spans="1:16" s="16" customFormat="1" ht="24" customHeight="1">
      <c r="A170" s="163" t="s">
        <v>749</v>
      </c>
      <c r="B170" s="163" t="s">
        <v>280</v>
      </c>
      <c r="C170" s="163" t="s">
        <v>707</v>
      </c>
      <c r="D170" s="16" t="s">
        <v>750</v>
      </c>
      <c r="E170" s="164" t="s">
        <v>751</v>
      </c>
      <c r="F170" s="163" t="s">
        <v>348</v>
      </c>
      <c r="G170" s="165">
        <v>4</v>
      </c>
      <c r="H170" s="183">
        <v>0</v>
      </c>
      <c r="I170" s="166">
        <f t="shared" si="18"/>
        <v>0</v>
      </c>
      <c r="J170" s="167">
        <v>0.00137</v>
      </c>
      <c r="K170" s="165">
        <f t="shared" si="19"/>
        <v>0.00548</v>
      </c>
      <c r="L170" s="167">
        <v>0.207</v>
      </c>
      <c r="M170" s="165">
        <f t="shared" si="20"/>
        <v>0.828</v>
      </c>
      <c r="N170" s="168">
        <v>21</v>
      </c>
      <c r="O170" s="169">
        <v>4</v>
      </c>
      <c r="P170" s="16" t="s">
        <v>285</v>
      </c>
    </row>
    <row r="171" spans="1:16" s="16" customFormat="1" ht="24" customHeight="1">
      <c r="A171" s="163" t="s">
        <v>752</v>
      </c>
      <c r="B171" s="163" t="s">
        <v>280</v>
      </c>
      <c r="C171" s="163" t="s">
        <v>707</v>
      </c>
      <c r="D171" s="16" t="s">
        <v>753</v>
      </c>
      <c r="E171" s="164" t="s">
        <v>754</v>
      </c>
      <c r="F171" s="163" t="s">
        <v>348</v>
      </c>
      <c r="G171" s="165">
        <v>13</v>
      </c>
      <c r="H171" s="183">
        <v>0</v>
      </c>
      <c r="I171" s="166">
        <f t="shared" si="18"/>
        <v>0</v>
      </c>
      <c r="J171" s="167">
        <v>0.00137</v>
      </c>
      <c r="K171" s="165">
        <f t="shared" si="19"/>
        <v>0.01781</v>
      </c>
      <c r="L171" s="167">
        <v>0.344</v>
      </c>
      <c r="M171" s="165">
        <f t="shared" si="20"/>
        <v>4.4719999999999995</v>
      </c>
      <c r="N171" s="168">
        <v>21</v>
      </c>
      <c r="O171" s="169">
        <v>4</v>
      </c>
      <c r="P171" s="16" t="s">
        <v>285</v>
      </c>
    </row>
    <row r="172" spans="1:16" s="16" customFormat="1" ht="24" customHeight="1">
      <c r="A172" s="163" t="s">
        <v>755</v>
      </c>
      <c r="B172" s="163" t="s">
        <v>280</v>
      </c>
      <c r="C172" s="163" t="s">
        <v>707</v>
      </c>
      <c r="D172" s="16" t="s">
        <v>756</v>
      </c>
      <c r="E172" s="164" t="s">
        <v>757</v>
      </c>
      <c r="F172" s="163" t="s">
        <v>348</v>
      </c>
      <c r="G172" s="165">
        <v>1</v>
      </c>
      <c r="H172" s="183">
        <v>0</v>
      </c>
      <c r="I172" s="166">
        <f t="shared" si="18"/>
        <v>0</v>
      </c>
      <c r="J172" s="167">
        <v>0.00137</v>
      </c>
      <c r="K172" s="165">
        <f t="shared" si="19"/>
        <v>0.00137</v>
      </c>
      <c r="L172" s="167">
        <v>0.413</v>
      </c>
      <c r="M172" s="165">
        <f t="shared" si="20"/>
        <v>0.413</v>
      </c>
      <c r="N172" s="168">
        <v>21</v>
      </c>
      <c r="O172" s="169">
        <v>4</v>
      </c>
      <c r="P172" s="16" t="s">
        <v>285</v>
      </c>
    </row>
    <row r="173" spans="1:16" s="16" customFormat="1" ht="24" customHeight="1">
      <c r="A173" s="163" t="s">
        <v>758</v>
      </c>
      <c r="B173" s="163" t="s">
        <v>280</v>
      </c>
      <c r="C173" s="163" t="s">
        <v>707</v>
      </c>
      <c r="D173" s="16" t="s">
        <v>759</v>
      </c>
      <c r="E173" s="164" t="s">
        <v>760</v>
      </c>
      <c r="F173" s="163" t="s">
        <v>364</v>
      </c>
      <c r="G173" s="165">
        <v>75.9</v>
      </c>
      <c r="H173" s="183">
        <v>0</v>
      </c>
      <c r="I173" s="166">
        <f t="shared" si="18"/>
        <v>0</v>
      </c>
      <c r="J173" s="167">
        <v>0</v>
      </c>
      <c r="K173" s="165">
        <f t="shared" si="19"/>
        <v>0</v>
      </c>
      <c r="L173" s="167">
        <v>0.042</v>
      </c>
      <c r="M173" s="165">
        <f t="shared" si="20"/>
        <v>3.1878000000000006</v>
      </c>
      <c r="N173" s="168">
        <v>21</v>
      </c>
      <c r="O173" s="169">
        <v>4</v>
      </c>
      <c r="P173" s="16" t="s">
        <v>285</v>
      </c>
    </row>
    <row r="174" spans="1:16" s="16" customFormat="1" ht="13.5" customHeight="1">
      <c r="A174" s="163" t="s">
        <v>761</v>
      </c>
      <c r="B174" s="163" t="s">
        <v>280</v>
      </c>
      <c r="C174" s="163" t="s">
        <v>707</v>
      </c>
      <c r="D174" s="16" t="s">
        <v>762</v>
      </c>
      <c r="E174" s="164" t="s">
        <v>763</v>
      </c>
      <c r="F174" s="163" t="s">
        <v>364</v>
      </c>
      <c r="G174" s="165">
        <v>2.5</v>
      </c>
      <c r="H174" s="183">
        <v>0</v>
      </c>
      <c r="I174" s="166">
        <f t="shared" si="18"/>
        <v>0</v>
      </c>
      <c r="J174" s="167">
        <v>0.00051</v>
      </c>
      <c r="K174" s="165">
        <f t="shared" si="19"/>
        <v>0.001275</v>
      </c>
      <c r="L174" s="167">
        <v>0</v>
      </c>
      <c r="M174" s="165">
        <f t="shared" si="20"/>
        <v>0</v>
      </c>
      <c r="N174" s="168">
        <v>21</v>
      </c>
      <c r="O174" s="169">
        <v>4</v>
      </c>
      <c r="P174" s="16" t="s">
        <v>285</v>
      </c>
    </row>
    <row r="175" spans="1:16" s="16" customFormat="1" ht="13.5" customHeight="1">
      <c r="A175" s="163" t="s">
        <v>764</v>
      </c>
      <c r="B175" s="163" t="s">
        <v>280</v>
      </c>
      <c r="C175" s="163" t="s">
        <v>707</v>
      </c>
      <c r="D175" s="16" t="s">
        <v>765</v>
      </c>
      <c r="E175" s="164" t="s">
        <v>766</v>
      </c>
      <c r="F175" s="163" t="s">
        <v>284</v>
      </c>
      <c r="G175" s="165">
        <v>35.6</v>
      </c>
      <c r="H175" s="183">
        <v>0</v>
      </c>
      <c r="I175" s="166">
        <f t="shared" si="18"/>
        <v>0</v>
      </c>
      <c r="J175" s="167">
        <v>0</v>
      </c>
      <c r="K175" s="165">
        <f t="shared" si="19"/>
        <v>0</v>
      </c>
      <c r="L175" s="167">
        <v>0.014</v>
      </c>
      <c r="M175" s="165">
        <f t="shared" si="20"/>
        <v>0.4984</v>
      </c>
      <c r="N175" s="168">
        <v>21</v>
      </c>
      <c r="O175" s="169">
        <v>4</v>
      </c>
      <c r="P175" s="16" t="s">
        <v>285</v>
      </c>
    </row>
    <row r="176" spans="1:16" s="16" customFormat="1" ht="13.5" customHeight="1">
      <c r="A176" s="163" t="s">
        <v>767</v>
      </c>
      <c r="B176" s="163" t="s">
        <v>280</v>
      </c>
      <c r="C176" s="163" t="s">
        <v>707</v>
      </c>
      <c r="D176" s="16" t="s">
        <v>768</v>
      </c>
      <c r="E176" s="164" t="s">
        <v>769</v>
      </c>
      <c r="F176" s="163" t="s">
        <v>284</v>
      </c>
      <c r="G176" s="165">
        <v>425.121</v>
      </c>
      <c r="H176" s="183">
        <v>0</v>
      </c>
      <c r="I176" s="166">
        <f t="shared" si="18"/>
        <v>0</v>
      </c>
      <c r="J176" s="167">
        <v>0</v>
      </c>
      <c r="K176" s="165">
        <f t="shared" si="19"/>
        <v>0</v>
      </c>
      <c r="L176" s="167">
        <v>0.005</v>
      </c>
      <c r="M176" s="165">
        <f t="shared" si="20"/>
        <v>2.1256049999999997</v>
      </c>
      <c r="N176" s="168">
        <v>21</v>
      </c>
      <c r="O176" s="169">
        <v>4</v>
      </c>
      <c r="P176" s="16" t="s">
        <v>285</v>
      </c>
    </row>
    <row r="177" spans="1:16" s="16" customFormat="1" ht="13.5" customHeight="1">
      <c r="A177" s="163" t="s">
        <v>770</v>
      </c>
      <c r="B177" s="163" t="s">
        <v>280</v>
      </c>
      <c r="C177" s="163" t="s">
        <v>707</v>
      </c>
      <c r="D177" s="16" t="s">
        <v>771</v>
      </c>
      <c r="E177" s="164" t="s">
        <v>772</v>
      </c>
      <c r="F177" s="163" t="s">
        <v>284</v>
      </c>
      <c r="G177" s="165">
        <v>420.714</v>
      </c>
      <c r="H177" s="183">
        <v>0</v>
      </c>
      <c r="I177" s="166">
        <f t="shared" si="18"/>
        <v>0</v>
      </c>
      <c r="J177" s="167">
        <v>0</v>
      </c>
      <c r="K177" s="165">
        <f t="shared" si="19"/>
        <v>0</v>
      </c>
      <c r="L177" s="167">
        <v>0.016</v>
      </c>
      <c r="M177" s="165">
        <f t="shared" si="20"/>
        <v>6.7314240000000005</v>
      </c>
      <c r="N177" s="168">
        <v>21</v>
      </c>
      <c r="O177" s="169">
        <v>4</v>
      </c>
      <c r="P177" s="16" t="s">
        <v>285</v>
      </c>
    </row>
    <row r="178" spans="1:16" s="16" customFormat="1" ht="13.5" customHeight="1">
      <c r="A178" s="163" t="s">
        <v>773</v>
      </c>
      <c r="B178" s="163" t="s">
        <v>280</v>
      </c>
      <c r="C178" s="163" t="s">
        <v>707</v>
      </c>
      <c r="D178" s="16" t="s">
        <v>774</v>
      </c>
      <c r="E178" s="164" t="s">
        <v>775</v>
      </c>
      <c r="F178" s="163" t="s">
        <v>284</v>
      </c>
      <c r="G178" s="165">
        <v>22.5</v>
      </c>
      <c r="H178" s="183">
        <v>0</v>
      </c>
      <c r="I178" s="166">
        <f t="shared" si="18"/>
        <v>0</v>
      </c>
      <c r="J178" s="167">
        <v>0</v>
      </c>
      <c r="K178" s="165">
        <f t="shared" si="19"/>
        <v>0</v>
      </c>
      <c r="L178" s="167">
        <v>0.05</v>
      </c>
      <c r="M178" s="165">
        <f t="shared" si="20"/>
        <v>1.125</v>
      </c>
      <c r="N178" s="168">
        <v>21</v>
      </c>
      <c r="O178" s="169">
        <v>4</v>
      </c>
      <c r="P178" s="16" t="s">
        <v>285</v>
      </c>
    </row>
    <row r="179" spans="1:16" s="16" customFormat="1" ht="13.5" customHeight="1">
      <c r="A179" s="163" t="s">
        <v>776</v>
      </c>
      <c r="B179" s="163" t="s">
        <v>280</v>
      </c>
      <c r="C179" s="163" t="s">
        <v>707</v>
      </c>
      <c r="D179" s="16" t="s">
        <v>777</v>
      </c>
      <c r="E179" s="164" t="s">
        <v>778</v>
      </c>
      <c r="F179" s="163" t="s">
        <v>284</v>
      </c>
      <c r="G179" s="165">
        <v>34.5</v>
      </c>
      <c r="H179" s="183">
        <v>0</v>
      </c>
      <c r="I179" s="166">
        <f t="shared" si="18"/>
        <v>0</v>
      </c>
      <c r="J179" s="167">
        <v>0</v>
      </c>
      <c r="K179" s="165">
        <f t="shared" si="19"/>
        <v>0</v>
      </c>
      <c r="L179" s="167">
        <v>0.169</v>
      </c>
      <c r="M179" s="165">
        <f t="shared" si="20"/>
        <v>5.830500000000001</v>
      </c>
      <c r="N179" s="168">
        <v>21</v>
      </c>
      <c r="O179" s="169">
        <v>4</v>
      </c>
      <c r="P179" s="16" t="s">
        <v>285</v>
      </c>
    </row>
    <row r="180" spans="1:16" s="16" customFormat="1" ht="13.5" customHeight="1">
      <c r="A180" s="163" t="s">
        <v>779</v>
      </c>
      <c r="B180" s="163" t="s">
        <v>280</v>
      </c>
      <c r="C180" s="163" t="s">
        <v>707</v>
      </c>
      <c r="D180" s="16" t="s">
        <v>780</v>
      </c>
      <c r="E180" s="164" t="s">
        <v>781</v>
      </c>
      <c r="F180" s="163" t="s">
        <v>284</v>
      </c>
      <c r="G180" s="165">
        <v>36.1</v>
      </c>
      <c r="H180" s="183">
        <v>0</v>
      </c>
      <c r="I180" s="166">
        <f t="shared" si="18"/>
        <v>0</v>
      </c>
      <c r="J180" s="167">
        <v>0</v>
      </c>
      <c r="K180" s="165">
        <f t="shared" si="19"/>
        <v>0</v>
      </c>
      <c r="L180" s="167">
        <v>0.089</v>
      </c>
      <c r="M180" s="165">
        <f t="shared" si="20"/>
        <v>3.2129</v>
      </c>
      <c r="N180" s="168">
        <v>21</v>
      </c>
      <c r="O180" s="169">
        <v>4</v>
      </c>
      <c r="P180" s="16" t="s">
        <v>285</v>
      </c>
    </row>
    <row r="181" spans="1:16" s="16" customFormat="1" ht="24" customHeight="1">
      <c r="A181" s="163" t="s">
        <v>782</v>
      </c>
      <c r="B181" s="163" t="s">
        <v>280</v>
      </c>
      <c r="C181" s="163" t="s">
        <v>281</v>
      </c>
      <c r="D181" s="16" t="s">
        <v>783</v>
      </c>
      <c r="E181" s="164" t="s">
        <v>784</v>
      </c>
      <c r="F181" s="163" t="s">
        <v>284</v>
      </c>
      <c r="G181" s="165">
        <v>30</v>
      </c>
      <c r="H181" s="183">
        <v>0</v>
      </c>
      <c r="I181" s="166">
        <f t="shared" si="18"/>
        <v>0</v>
      </c>
      <c r="J181" s="167">
        <v>0</v>
      </c>
      <c r="K181" s="165">
        <f t="shared" si="19"/>
        <v>0</v>
      </c>
      <c r="L181" s="167">
        <v>0</v>
      </c>
      <c r="M181" s="165">
        <f t="shared" si="20"/>
        <v>0</v>
      </c>
      <c r="N181" s="168">
        <v>21</v>
      </c>
      <c r="O181" s="169">
        <v>4</v>
      </c>
      <c r="P181" s="16" t="s">
        <v>285</v>
      </c>
    </row>
    <row r="182" spans="2:16" s="135" customFormat="1" ht="12.75" customHeight="1">
      <c r="B182" s="144" t="s">
        <v>234</v>
      </c>
      <c r="D182" s="145" t="s">
        <v>596</v>
      </c>
      <c r="E182" s="145" t="s">
        <v>785</v>
      </c>
      <c r="H182" s="184"/>
      <c r="I182" s="146">
        <f>SUM(I183:I194)</f>
        <v>0</v>
      </c>
      <c r="K182" s="147">
        <f>SUM(K183:K194)</f>
        <v>0</v>
      </c>
      <c r="M182" s="147">
        <f>SUM(M183:M194)</f>
        <v>0</v>
      </c>
      <c r="P182" s="145" t="s">
        <v>285</v>
      </c>
    </row>
    <row r="183" spans="1:16" s="16" customFormat="1" ht="34.5" customHeight="1">
      <c r="A183" s="163" t="s">
        <v>786</v>
      </c>
      <c r="B183" s="163" t="s">
        <v>280</v>
      </c>
      <c r="C183" s="163" t="s">
        <v>787</v>
      </c>
      <c r="D183" s="16" t="s">
        <v>788</v>
      </c>
      <c r="E183" s="164" t="s">
        <v>789</v>
      </c>
      <c r="F183" s="163" t="s">
        <v>308</v>
      </c>
      <c r="G183" s="165">
        <v>136.879</v>
      </c>
      <c r="H183" s="183">
        <v>0</v>
      </c>
      <c r="I183" s="166">
        <f aca="true" t="shared" si="21" ref="I183:I194">ROUND(G183*H183,2)</f>
        <v>0</v>
      </c>
      <c r="J183" s="167">
        <v>0</v>
      </c>
      <c r="K183" s="165">
        <f aca="true" t="shared" si="22" ref="K183:K194">G183*J183</f>
        <v>0</v>
      </c>
      <c r="L183" s="167">
        <v>0</v>
      </c>
      <c r="M183" s="165">
        <f aca="true" t="shared" si="23" ref="M183:M194">G183*L183</f>
        <v>0</v>
      </c>
      <c r="N183" s="168">
        <v>21</v>
      </c>
      <c r="O183" s="169">
        <v>4</v>
      </c>
      <c r="P183" s="16" t="s">
        <v>290</v>
      </c>
    </row>
    <row r="184" spans="1:16" s="16" customFormat="1" ht="13.5" customHeight="1">
      <c r="A184" s="163" t="s">
        <v>790</v>
      </c>
      <c r="B184" s="163" t="s">
        <v>280</v>
      </c>
      <c r="C184" s="163" t="s">
        <v>345</v>
      </c>
      <c r="D184" s="16" t="s">
        <v>791</v>
      </c>
      <c r="E184" s="164" t="s">
        <v>792</v>
      </c>
      <c r="F184" s="163" t="s">
        <v>308</v>
      </c>
      <c r="G184" s="165">
        <v>63.361</v>
      </c>
      <c r="H184" s="183">
        <v>0</v>
      </c>
      <c r="I184" s="166">
        <f t="shared" si="21"/>
        <v>0</v>
      </c>
      <c r="J184" s="167">
        <v>0</v>
      </c>
      <c r="K184" s="165">
        <f t="shared" si="22"/>
        <v>0</v>
      </c>
      <c r="L184" s="167">
        <v>0</v>
      </c>
      <c r="M184" s="165">
        <f t="shared" si="23"/>
        <v>0</v>
      </c>
      <c r="N184" s="168">
        <v>21</v>
      </c>
      <c r="O184" s="169">
        <v>4</v>
      </c>
      <c r="P184" s="16" t="s">
        <v>290</v>
      </c>
    </row>
    <row r="185" spans="1:16" s="16" customFormat="1" ht="13.5" customHeight="1">
      <c r="A185" s="163" t="s">
        <v>793</v>
      </c>
      <c r="B185" s="163" t="s">
        <v>280</v>
      </c>
      <c r="C185" s="163" t="s">
        <v>345</v>
      </c>
      <c r="D185" s="16" t="s">
        <v>794</v>
      </c>
      <c r="E185" s="164" t="s">
        <v>795</v>
      </c>
      <c r="F185" s="163" t="s">
        <v>308</v>
      </c>
      <c r="G185" s="165">
        <v>42.24</v>
      </c>
      <c r="H185" s="183">
        <v>0</v>
      </c>
      <c r="I185" s="166">
        <f t="shared" si="21"/>
        <v>0</v>
      </c>
      <c r="J185" s="167">
        <v>0</v>
      </c>
      <c r="K185" s="165">
        <f t="shared" si="22"/>
        <v>0</v>
      </c>
      <c r="L185" s="167">
        <v>0</v>
      </c>
      <c r="M185" s="165">
        <f t="shared" si="23"/>
        <v>0</v>
      </c>
      <c r="N185" s="168">
        <v>21</v>
      </c>
      <c r="O185" s="169">
        <v>4</v>
      </c>
      <c r="P185" s="16" t="s">
        <v>290</v>
      </c>
    </row>
    <row r="186" spans="1:16" s="16" customFormat="1" ht="13.5" customHeight="1">
      <c r="A186" s="163" t="s">
        <v>796</v>
      </c>
      <c r="B186" s="163" t="s">
        <v>280</v>
      </c>
      <c r="C186" s="163" t="s">
        <v>707</v>
      </c>
      <c r="D186" s="16" t="s">
        <v>797</v>
      </c>
      <c r="E186" s="164" t="s">
        <v>798</v>
      </c>
      <c r="F186" s="163" t="s">
        <v>308</v>
      </c>
      <c r="G186" s="165">
        <v>136.879</v>
      </c>
      <c r="H186" s="183">
        <v>0</v>
      </c>
      <c r="I186" s="166">
        <f t="shared" si="21"/>
        <v>0</v>
      </c>
      <c r="J186" s="167">
        <v>0</v>
      </c>
      <c r="K186" s="165">
        <f t="shared" si="22"/>
        <v>0</v>
      </c>
      <c r="L186" s="167">
        <v>0</v>
      </c>
      <c r="M186" s="165">
        <f t="shared" si="23"/>
        <v>0</v>
      </c>
      <c r="N186" s="168">
        <v>21</v>
      </c>
      <c r="O186" s="169">
        <v>4</v>
      </c>
      <c r="P186" s="16" t="s">
        <v>290</v>
      </c>
    </row>
    <row r="187" spans="1:16" s="16" customFormat="1" ht="13.5" customHeight="1">
      <c r="A187" s="163" t="s">
        <v>799</v>
      </c>
      <c r="B187" s="163" t="s">
        <v>280</v>
      </c>
      <c r="C187" s="163" t="s">
        <v>707</v>
      </c>
      <c r="D187" s="16" t="s">
        <v>800</v>
      </c>
      <c r="E187" s="164" t="s">
        <v>801</v>
      </c>
      <c r="F187" s="163" t="s">
        <v>308</v>
      </c>
      <c r="G187" s="165">
        <v>136.879</v>
      </c>
      <c r="H187" s="183">
        <v>0</v>
      </c>
      <c r="I187" s="166">
        <f t="shared" si="21"/>
        <v>0</v>
      </c>
      <c r="J187" s="167">
        <v>0</v>
      </c>
      <c r="K187" s="165">
        <f t="shared" si="22"/>
        <v>0</v>
      </c>
      <c r="L187" s="167">
        <v>0</v>
      </c>
      <c r="M187" s="165">
        <f t="shared" si="23"/>
        <v>0</v>
      </c>
      <c r="N187" s="168">
        <v>21</v>
      </c>
      <c r="O187" s="169">
        <v>4</v>
      </c>
      <c r="P187" s="16" t="s">
        <v>290</v>
      </c>
    </row>
    <row r="188" spans="1:16" s="16" customFormat="1" ht="13.5" customHeight="1">
      <c r="A188" s="163" t="s">
        <v>802</v>
      </c>
      <c r="B188" s="163" t="s">
        <v>280</v>
      </c>
      <c r="C188" s="163" t="s">
        <v>707</v>
      </c>
      <c r="D188" s="16" t="s">
        <v>803</v>
      </c>
      <c r="E188" s="164" t="s">
        <v>804</v>
      </c>
      <c r="F188" s="163" t="s">
        <v>308</v>
      </c>
      <c r="G188" s="165">
        <v>136.879</v>
      </c>
      <c r="H188" s="183">
        <v>0</v>
      </c>
      <c r="I188" s="166">
        <f t="shared" si="21"/>
        <v>0</v>
      </c>
      <c r="J188" s="167">
        <v>0</v>
      </c>
      <c r="K188" s="165">
        <f t="shared" si="22"/>
        <v>0</v>
      </c>
      <c r="L188" s="167">
        <v>0</v>
      </c>
      <c r="M188" s="165">
        <f t="shared" si="23"/>
        <v>0</v>
      </c>
      <c r="N188" s="168">
        <v>21</v>
      </c>
      <c r="O188" s="169">
        <v>4</v>
      </c>
      <c r="P188" s="16" t="s">
        <v>290</v>
      </c>
    </row>
    <row r="189" spans="1:16" s="16" customFormat="1" ht="13.5" customHeight="1">
      <c r="A189" s="163" t="s">
        <v>805</v>
      </c>
      <c r="B189" s="163" t="s">
        <v>280</v>
      </c>
      <c r="C189" s="163" t="s">
        <v>707</v>
      </c>
      <c r="D189" s="16" t="s">
        <v>806</v>
      </c>
      <c r="E189" s="164" t="s">
        <v>807</v>
      </c>
      <c r="F189" s="163" t="s">
        <v>308</v>
      </c>
      <c r="G189" s="165">
        <v>1095.032</v>
      </c>
      <c r="H189" s="183">
        <v>0</v>
      </c>
      <c r="I189" s="166">
        <f t="shared" si="21"/>
        <v>0</v>
      </c>
      <c r="J189" s="167">
        <v>0</v>
      </c>
      <c r="K189" s="165">
        <f t="shared" si="22"/>
        <v>0</v>
      </c>
      <c r="L189" s="167">
        <v>0</v>
      </c>
      <c r="M189" s="165">
        <f t="shared" si="23"/>
        <v>0</v>
      </c>
      <c r="N189" s="168">
        <v>21</v>
      </c>
      <c r="O189" s="169">
        <v>4</v>
      </c>
      <c r="P189" s="16" t="s">
        <v>290</v>
      </c>
    </row>
    <row r="190" spans="1:16" s="16" customFormat="1" ht="13.5" customHeight="1">
      <c r="A190" s="163" t="s">
        <v>808</v>
      </c>
      <c r="B190" s="163" t="s">
        <v>280</v>
      </c>
      <c r="C190" s="163" t="s">
        <v>707</v>
      </c>
      <c r="D190" s="16" t="s">
        <v>809</v>
      </c>
      <c r="E190" s="164" t="s">
        <v>810</v>
      </c>
      <c r="F190" s="163" t="s">
        <v>308</v>
      </c>
      <c r="G190" s="165">
        <v>136.879</v>
      </c>
      <c r="H190" s="183">
        <v>0</v>
      </c>
      <c r="I190" s="166">
        <f t="shared" si="21"/>
        <v>0</v>
      </c>
      <c r="J190" s="167">
        <v>0</v>
      </c>
      <c r="K190" s="165">
        <f t="shared" si="22"/>
        <v>0</v>
      </c>
      <c r="L190" s="167">
        <v>0</v>
      </c>
      <c r="M190" s="165">
        <f t="shared" si="23"/>
        <v>0</v>
      </c>
      <c r="N190" s="168">
        <v>21</v>
      </c>
      <c r="O190" s="169">
        <v>4</v>
      </c>
      <c r="P190" s="16" t="s">
        <v>290</v>
      </c>
    </row>
    <row r="191" spans="1:16" s="16" customFormat="1" ht="24" customHeight="1">
      <c r="A191" s="163" t="s">
        <v>811</v>
      </c>
      <c r="B191" s="163" t="s">
        <v>280</v>
      </c>
      <c r="C191" s="163" t="s">
        <v>707</v>
      </c>
      <c r="D191" s="16" t="s">
        <v>812</v>
      </c>
      <c r="E191" s="164" t="s">
        <v>813</v>
      </c>
      <c r="F191" s="163" t="s">
        <v>308</v>
      </c>
      <c r="G191" s="165">
        <v>821.274</v>
      </c>
      <c r="H191" s="183">
        <v>0</v>
      </c>
      <c r="I191" s="166">
        <f t="shared" si="21"/>
        <v>0</v>
      </c>
      <c r="J191" s="167">
        <v>0</v>
      </c>
      <c r="K191" s="165">
        <f t="shared" si="22"/>
        <v>0</v>
      </c>
      <c r="L191" s="167">
        <v>0</v>
      </c>
      <c r="M191" s="165">
        <f t="shared" si="23"/>
        <v>0</v>
      </c>
      <c r="N191" s="168">
        <v>21</v>
      </c>
      <c r="O191" s="169">
        <v>4</v>
      </c>
      <c r="P191" s="16" t="s">
        <v>290</v>
      </c>
    </row>
    <row r="192" spans="1:16" s="16" customFormat="1" ht="13.5" customHeight="1">
      <c r="A192" s="163" t="s">
        <v>814</v>
      </c>
      <c r="B192" s="163" t="s">
        <v>280</v>
      </c>
      <c r="C192" s="163" t="s">
        <v>707</v>
      </c>
      <c r="D192" s="16" t="s">
        <v>815</v>
      </c>
      <c r="E192" s="164" t="s">
        <v>816</v>
      </c>
      <c r="F192" s="163" t="s">
        <v>308</v>
      </c>
      <c r="G192" s="165">
        <v>69.808</v>
      </c>
      <c r="H192" s="183">
        <v>0</v>
      </c>
      <c r="I192" s="166">
        <f t="shared" si="21"/>
        <v>0</v>
      </c>
      <c r="J192" s="167">
        <v>0</v>
      </c>
      <c r="K192" s="165">
        <f t="shared" si="22"/>
        <v>0</v>
      </c>
      <c r="L192" s="167">
        <v>0</v>
      </c>
      <c r="M192" s="165">
        <f t="shared" si="23"/>
        <v>0</v>
      </c>
      <c r="N192" s="168">
        <v>21</v>
      </c>
      <c r="O192" s="169">
        <v>4</v>
      </c>
      <c r="P192" s="16" t="s">
        <v>290</v>
      </c>
    </row>
    <row r="193" spans="1:16" s="16" customFormat="1" ht="13.5" customHeight="1">
      <c r="A193" s="163" t="s">
        <v>817</v>
      </c>
      <c r="B193" s="163" t="s">
        <v>280</v>
      </c>
      <c r="C193" s="163" t="s">
        <v>707</v>
      </c>
      <c r="D193" s="16" t="s">
        <v>818</v>
      </c>
      <c r="E193" s="164" t="s">
        <v>819</v>
      </c>
      <c r="F193" s="163" t="s">
        <v>308</v>
      </c>
      <c r="G193" s="165">
        <v>30.113</v>
      </c>
      <c r="H193" s="183">
        <v>0</v>
      </c>
      <c r="I193" s="166">
        <f t="shared" si="21"/>
        <v>0</v>
      </c>
      <c r="J193" s="167">
        <v>0</v>
      </c>
      <c r="K193" s="165">
        <f t="shared" si="22"/>
        <v>0</v>
      </c>
      <c r="L193" s="167">
        <v>0</v>
      </c>
      <c r="M193" s="165">
        <f t="shared" si="23"/>
        <v>0</v>
      </c>
      <c r="N193" s="168">
        <v>21</v>
      </c>
      <c r="O193" s="169">
        <v>4</v>
      </c>
      <c r="P193" s="16" t="s">
        <v>290</v>
      </c>
    </row>
    <row r="194" spans="1:16" s="16" customFormat="1" ht="13.5" customHeight="1">
      <c r="A194" s="163" t="s">
        <v>820</v>
      </c>
      <c r="B194" s="163" t="s">
        <v>280</v>
      </c>
      <c r="C194" s="163" t="s">
        <v>707</v>
      </c>
      <c r="D194" s="16" t="s">
        <v>821</v>
      </c>
      <c r="E194" s="164" t="s">
        <v>822</v>
      </c>
      <c r="F194" s="163" t="s">
        <v>308</v>
      </c>
      <c r="G194" s="165">
        <v>36.957</v>
      </c>
      <c r="H194" s="183">
        <v>0</v>
      </c>
      <c r="I194" s="166">
        <f t="shared" si="21"/>
        <v>0</v>
      </c>
      <c r="J194" s="167">
        <v>0</v>
      </c>
      <c r="K194" s="165">
        <f t="shared" si="22"/>
        <v>0</v>
      </c>
      <c r="L194" s="167">
        <v>0</v>
      </c>
      <c r="M194" s="165">
        <f t="shared" si="23"/>
        <v>0</v>
      </c>
      <c r="N194" s="168">
        <v>21</v>
      </c>
      <c r="O194" s="169">
        <v>4</v>
      </c>
      <c r="P194" s="16" t="s">
        <v>290</v>
      </c>
    </row>
    <row r="195" spans="2:16" s="135" customFormat="1" ht="12.75" customHeight="1">
      <c r="B195" s="140" t="s">
        <v>234</v>
      </c>
      <c r="D195" s="141" t="s">
        <v>823</v>
      </c>
      <c r="E195" s="141" t="s">
        <v>824</v>
      </c>
      <c r="H195" s="181"/>
      <c r="I195" s="142">
        <f>I196</f>
        <v>0</v>
      </c>
      <c r="K195" s="143">
        <f>K196</f>
        <v>0</v>
      </c>
      <c r="M195" s="143">
        <f>M196</f>
        <v>0</v>
      </c>
      <c r="P195" s="141" t="s">
        <v>278</v>
      </c>
    </row>
    <row r="196" spans="1:16" s="16" customFormat="1" ht="24" customHeight="1">
      <c r="A196" s="163" t="s">
        <v>825</v>
      </c>
      <c r="B196" s="163" t="s">
        <v>280</v>
      </c>
      <c r="C196" s="163" t="s">
        <v>511</v>
      </c>
      <c r="D196" s="16" t="s">
        <v>826</v>
      </c>
      <c r="E196" s="164" t="s">
        <v>827</v>
      </c>
      <c r="F196" s="163" t="s">
        <v>217</v>
      </c>
      <c r="G196" s="165">
        <v>1.8</v>
      </c>
      <c r="H196" s="183">
        <v>0</v>
      </c>
      <c r="I196" s="166">
        <f>ROUND(G196*H196,2)</f>
        <v>0</v>
      </c>
      <c r="J196" s="167">
        <v>0</v>
      </c>
      <c r="K196" s="165">
        <f>G196*J196</f>
        <v>0</v>
      </c>
      <c r="L196" s="167">
        <v>0</v>
      </c>
      <c r="M196" s="165">
        <f>G196*L196</f>
        <v>0</v>
      </c>
      <c r="N196" s="168">
        <v>21</v>
      </c>
      <c r="O196" s="169">
        <v>4</v>
      </c>
      <c r="P196" s="16" t="s">
        <v>285</v>
      </c>
    </row>
    <row r="197" spans="2:16" s="135" customFormat="1" ht="12.75" customHeight="1">
      <c r="B197" s="136" t="s">
        <v>234</v>
      </c>
      <c r="D197" s="137" t="s">
        <v>221</v>
      </c>
      <c r="E197" s="137" t="s">
        <v>828</v>
      </c>
      <c r="H197" s="181"/>
      <c r="I197" s="138">
        <f>I198+I213+I226+I230+I256+I277+I303+I311+I320+I328+I332</f>
        <v>0</v>
      </c>
      <c r="K197" s="139">
        <f>K198+K213+K226+K230+K256+K277+K303+K311+K320+K328+K332</f>
        <v>16.263587671836</v>
      </c>
      <c r="M197" s="139">
        <f>M198+M213+M226+M230+M256+M277+M303+M311+M320+M328+M332</f>
        <v>10.216583</v>
      </c>
      <c r="P197" s="137" t="s">
        <v>277</v>
      </c>
    </row>
    <row r="198" spans="2:16" s="135" customFormat="1" ht="12.75" customHeight="1">
      <c r="B198" s="140" t="s">
        <v>234</v>
      </c>
      <c r="D198" s="141" t="s">
        <v>829</v>
      </c>
      <c r="E198" s="141" t="s">
        <v>830</v>
      </c>
      <c r="H198" s="181"/>
      <c r="I198" s="142">
        <f>SUM(I199:I212)</f>
        <v>0</v>
      </c>
      <c r="K198" s="143">
        <f>SUM(K199:K212)</f>
        <v>0.16068280000000001</v>
      </c>
      <c r="M198" s="143">
        <f>SUM(M199:M212)</f>
        <v>0.0185</v>
      </c>
      <c r="P198" s="141" t="s">
        <v>278</v>
      </c>
    </row>
    <row r="199" spans="1:16" s="16" customFormat="1" ht="13.5" customHeight="1">
      <c r="A199" s="163" t="s">
        <v>831</v>
      </c>
      <c r="B199" s="163" t="s">
        <v>280</v>
      </c>
      <c r="C199" s="163" t="s">
        <v>829</v>
      </c>
      <c r="D199" s="16" t="s">
        <v>832</v>
      </c>
      <c r="E199" s="164" t="s">
        <v>833</v>
      </c>
      <c r="F199" s="163" t="s">
        <v>348</v>
      </c>
      <c r="G199" s="165">
        <v>30</v>
      </c>
      <c r="H199" s="183">
        <v>0</v>
      </c>
      <c r="I199" s="166">
        <f aca="true" t="shared" si="24" ref="I199:I212">ROUND(G199*H199,2)</f>
        <v>0</v>
      </c>
      <c r="J199" s="167">
        <v>0.00056</v>
      </c>
      <c r="K199" s="165">
        <f aca="true" t="shared" si="25" ref="K199:K212">G199*J199</f>
        <v>0.0168</v>
      </c>
      <c r="L199" s="167">
        <v>0</v>
      </c>
      <c r="M199" s="165">
        <f aca="true" t="shared" si="26" ref="M199:M212">G199*L199</f>
        <v>0</v>
      </c>
      <c r="N199" s="168">
        <v>21</v>
      </c>
      <c r="O199" s="169">
        <v>16</v>
      </c>
      <c r="P199" s="16" t="s">
        <v>285</v>
      </c>
    </row>
    <row r="200" spans="1:16" s="16" customFormat="1" ht="13.5" customHeight="1">
      <c r="A200" s="163" t="s">
        <v>834</v>
      </c>
      <c r="B200" s="163" t="s">
        <v>280</v>
      </c>
      <c r="C200" s="163" t="s">
        <v>829</v>
      </c>
      <c r="D200" s="16" t="s">
        <v>835</v>
      </c>
      <c r="E200" s="164" t="s">
        <v>836</v>
      </c>
      <c r="F200" s="163" t="s">
        <v>348</v>
      </c>
      <c r="G200" s="165">
        <v>20</v>
      </c>
      <c r="H200" s="183">
        <v>0</v>
      </c>
      <c r="I200" s="166">
        <f t="shared" si="24"/>
        <v>0</v>
      </c>
      <c r="J200" s="167">
        <v>0.00111</v>
      </c>
      <c r="K200" s="165">
        <f t="shared" si="25"/>
        <v>0.0222</v>
      </c>
      <c r="L200" s="167">
        <v>0</v>
      </c>
      <c r="M200" s="165">
        <f t="shared" si="26"/>
        <v>0</v>
      </c>
      <c r="N200" s="168">
        <v>21</v>
      </c>
      <c r="O200" s="169">
        <v>16</v>
      </c>
      <c r="P200" s="16" t="s">
        <v>285</v>
      </c>
    </row>
    <row r="201" spans="1:16" s="16" customFormat="1" ht="13.5" customHeight="1">
      <c r="A201" s="163" t="s">
        <v>837</v>
      </c>
      <c r="B201" s="163" t="s">
        <v>280</v>
      </c>
      <c r="C201" s="163" t="s">
        <v>829</v>
      </c>
      <c r="D201" s="16" t="s">
        <v>838</v>
      </c>
      <c r="E201" s="164" t="s">
        <v>839</v>
      </c>
      <c r="F201" s="163" t="s">
        <v>348</v>
      </c>
      <c r="G201" s="165">
        <v>10</v>
      </c>
      <c r="H201" s="183">
        <v>0</v>
      </c>
      <c r="I201" s="166">
        <f t="shared" si="24"/>
        <v>0</v>
      </c>
      <c r="J201" s="167">
        <v>0.00111</v>
      </c>
      <c r="K201" s="165">
        <f t="shared" si="25"/>
        <v>0.0111</v>
      </c>
      <c r="L201" s="167">
        <v>0</v>
      </c>
      <c r="M201" s="165">
        <f t="shared" si="26"/>
        <v>0</v>
      </c>
      <c r="N201" s="168">
        <v>21</v>
      </c>
      <c r="O201" s="169">
        <v>16</v>
      </c>
      <c r="P201" s="16" t="s">
        <v>285</v>
      </c>
    </row>
    <row r="202" spans="1:16" s="16" customFormat="1" ht="13.5" customHeight="1">
      <c r="A202" s="163" t="s">
        <v>840</v>
      </c>
      <c r="B202" s="163" t="s">
        <v>280</v>
      </c>
      <c r="C202" s="163" t="s">
        <v>829</v>
      </c>
      <c r="D202" s="16" t="s">
        <v>841</v>
      </c>
      <c r="E202" s="164" t="s">
        <v>842</v>
      </c>
      <c r="F202" s="163" t="s">
        <v>284</v>
      </c>
      <c r="G202" s="165">
        <v>22.55</v>
      </c>
      <c r="H202" s="183">
        <v>0</v>
      </c>
      <c r="I202" s="166">
        <f t="shared" si="24"/>
        <v>0</v>
      </c>
      <c r="J202" s="167">
        <v>0</v>
      </c>
      <c r="K202" s="165">
        <f t="shared" si="25"/>
        <v>0</v>
      </c>
      <c r="L202" s="167">
        <v>0</v>
      </c>
      <c r="M202" s="165">
        <f t="shared" si="26"/>
        <v>0</v>
      </c>
      <c r="N202" s="168">
        <v>21</v>
      </c>
      <c r="O202" s="169">
        <v>16</v>
      </c>
      <c r="P202" s="16" t="s">
        <v>285</v>
      </c>
    </row>
    <row r="203" spans="1:16" s="16" customFormat="1" ht="13.5" customHeight="1">
      <c r="A203" s="170" t="s">
        <v>843</v>
      </c>
      <c r="B203" s="170" t="s">
        <v>314</v>
      </c>
      <c r="C203" s="170" t="s">
        <v>315</v>
      </c>
      <c r="D203" s="171" t="s">
        <v>844</v>
      </c>
      <c r="E203" s="172" t="s">
        <v>845</v>
      </c>
      <c r="F203" s="170" t="s">
        <v>364</v>
      </c>
      <c r="G203" s="173">
        <v>9.772</v>
      </c>
      <c r="H203" s="182">
        <v>0</v>
      </c>
      <c r="I203" s="174">
        <f t="shared" si="24"/>
        <v>0</v>
      </c>
      <c r="J203" s="175">
        <v>0.0009</v>
      </c>
      <c r="K203" s="173">
        <f t="shared" si="25"/>
        <v>0.0087948</v>
      </c>
      <c r="L203" s="175">
        <v>0</v>
      </c>
      <c r="M203" s="173">
        <f t="shared" si="26"/>
        <v>0</v>
      </c>
      <c r="N203" s="176">
        <v>21</v>
      </c>
      <c r="O203" s="177">
        <v>32</v>
      </c>
      <c r="P203" s="171" t="s">
        <v>285</v>
      </c>
    </row>
    <row r="204" spans="1:16" s="16" customFormat="1" ht="13.5" customHeight="1">
      <c r="A204" s="163" t="s">
        <v>846</v>
      </c>
      <c r="B204" s="163" t="s">
        <v>280</v>
      </c>
      <c r="C204" s="163" t="s">
        <v>829</v>
      </c>
      <c r="D204" s="16" t="s">
        <v>847</v>
      </c>
      <c r="E204" s="164" t="s">
        <v>848</v>
      </c>
      <c r="F204" s="163" t="s">
        <v>348</v>
      </c>
      <c r="G204" s="165">
        <v>92</v>
      </c>
      <c r="H204" s="183">
        <v>0</v>
      </c>
      <c r="I204" s="166">
        <f t="shared" si="24"/>
        <v>0</v>
      </c>
      <c r="J204" s="167">
        <v>0</v>
      </c>
      <c r="K204" s="165">
        <f t="shared" si="25"/>
        <v>0</v>
      </c>
      <c r="L204" s="167">
        <v>0</v>
      </c>
      <c r="M204" s="165">
        <f t="shared" si="26"/>
        <v>0</v>
      </c>
      <c r="N204" s="168">
        <v>21</v>
      </c>
      <c r="O204" s="169">
        <v>16</v>
      </c>
      <c r="P204" s="16" t="s">
        <v>285</v>
      </c>
    </row>
    <row r="205" spans="1:16" s="16" customFormat="1" ht="24" customHeight="1">
      <c r="A205" s="163" t="s">
        <v>849</v>
      </c>
      <c r="B205" s="163" t="s">
        <v>280</v>
      </c>
      <c r="C205" s="163" t="s">
        <v>829</v>
      </c>
      <c r="D205" s="16" t="s">
        <v>850</v>
      </c>
      <c r="E205" s="164" t="s">
        <v>851</v>
      </c>
      <c r="F205" s="163" t="s">
        <v>364</v>
      </c>
      <c r="G205" s="165">
        <v>18.5</v>
      </c>
      <c r="H205" s="183">
        <v>0</v>
      </c>
      <c r="I205" s="166">
        <f t="shared" si="24"/>
        <v>0</v>
      </c>
      <c r="J205" s="167">
        <v>0</v>
      </c>
      <c r="K205" s="165">
        <f t="shared" si="25"/>
        <v>0</v>
      </c>
      <c r="L205" s="167">
        <v>0.001</v>
      </c>
      <c r="M205" s="165">
        <f t="shared" si="26"/>
        <v>0.0185</v>
      </c>
      <c r="N205" s="168">
        <v>21</v>
      </c>
      <c r="O205" s="169">
        <v>16</v>
      </c>
      <c r="P205" s="16" t="s">
        <v>285</v>
      </c>
    </row>
    <row r="206" spans="1:16" s="16" customFormat="1" ht="13.5" customHeight="1">
      <c r="A206" s="163" t="s">
        <v>852</v>
      </c>
      <c r="B206" s="163" t="s">
        <v>280</v>
      </c>
      <c r="C206" s="163" t="s">
        <v>829</v>
      </c>
      <c r="D206" s="16" t="s">
        <v>853</v>
      </c>
      <c r="E206" s="164" t="s">
        <v>854</v>
      </c>
      <c r="F206" s="163" t="s">
        <v>284</v>
      </c>
      <c r="G206" s="165">
        <v>22.55</v>
      </c>
      <c r="H206" s="183">
        <v>0</v>
      </c>
      <c r="I206" s="166">
        <f t="shared" si="24"/>
        <v>0</v>
      </c>
      <c r="J206" s="167">
        <v>0.00077</v>
      </c>
      <c r="K206" s="165">
        <f t="shared" si="25"/>
        <v>0.0173635</v>
      </c>
      <c r="L206" s="167">
        <v>0</v>
      </c>
      <c r="M206" s="165">
        <f t="shared" si="26"/>
        <v>0</v>
      </c>
      <c r="N206" s="168">
        <v>21</v>
      </c>
      <c r="O206" s="169">
        <v>16</v>
      </c>
      <c r="P206" s="16" t="s">
        <v>285</v>
      </c>
    </row>
    <row r="207" spans="1:16" s="16" customFormat="1" ht="13.5" customHeight="1">
      <c r="A207" s="170" t="s">
        <v>855</v>
      </c>
      <c r="B207" s="170" t="s">
        <v>314</v>
      </c>
      <c r="C207" s="170" t="s">
        <v>315</v>
      </c>
      <c r="D207" s="171" t="s">
        <v>856</v>
      </c>
      <c r="E207" s="172" t="s">
        <v>857</v>
      </c>
      <c r="F207" s="170" t="s">
        <v>348</v>
      </c>
      <c r="G207" s="173">
        <v>40</v>
      </c>
      <c r="H207" s="182">
        <v>0</v>
      </c>
      <c r="I207" s="174">
        <f t="shared" si="24"/>
        <v>0</v>
      </c>
      <c r="J207" s="175">
        <v>0.0002</v>
      </c>
      <c r="K207" s="173">
        <f t="shared" si="25"/>
        <v>0.008</v>
      </c>
      <c r="L207" s="175">
        <v>0</v>
      </c>
      <c r="M207" s="173">
        <f t="shared" si="26"/>
        <v>0</v>
      </c>
      <c r="N207" s="176">
        <v>21</v>
      </c>
      <c r="O207" s="177">
        <v>32</v>
      </c>
      <c r="P207" s="171" t="s">
        <v>285</v>
      </c>
    </row>
    <row r="208" spans="1:16" s="16" customFormat="1" ht="13.5" customHeight="1">
      <c r="A208" s="170" t="s">
        <v>858</v>
      </c>
      <c r="B208" s="170" t="s">
        <v>314</v>
      </c>
      <c r="C208" s="170" t="s">
        <v>315</v>
      </c>
      <c r="D208" s="171" t="s">
        <v>859</v>
      </c>
      <c r="E208" s="172" t="s">
        <v>860</v>
      </c>
      <c r="F208" s="170" t="s">
        <v>348</v>
      </c>
      <c r="G208" s="173">
        <v>40</v>
      </c>
      <c r="H208" s="182">
        <v>0</v>
      </c>
      <c r="I208" s="174">
        <f t="shared" si="24"/>
        <v>0</v>
      </c>
      <c r="J208" s="175">
        <v>0.0002</v>
      </c>
      <c r="K208" s="173">
        <f t="shared" si="25"/>
        <v>0.008</v>
      </c>
      <c r="L208" s="175">
        <v>0</v>
      </c>
      <c r="M208" s="173">
        <f t="shared" si="26"/>
        <v>0</v>
      </c>
      <c r="N208" s="176">
        <v>21</v>
      </c>
      <c r="O208" s="177">
        <v>32</v>
      </c>
      <c r="P208" s="171" t="s">
        <v>285</v>
      </c>
    </row>
    <row r="209" spans="1:16" s="16" customFormat="1" ht="13.5" customHeight="1">
      <c r="A209" s="170" t="s">
        <v>861</v>
      </c>
      <c r="B209" s="170" t="s">
        <v>314</v>
      </c>
      <c r="C209" s="170" t="s">
        <v>315</v>
      </c>
      <c r="D209" s="171" t="s">
        <v>862</v>
      </c>
      <c r="E209" s="172" t="s">
        <v>863</v>
      </c>
      <c r="F209" s="170" t="s">
        <v>348</v>
      </c>
      <c r="G209" s="173">
        <v>1</v>
      </c>
      <c r="H209" s="182">
        <v>0</v>
      </c>
      <c r="I209" s="174">
        <f t="shared" si="24"/>
        <v>0</v>
      </c>
      <c r="J209" s="175">
        <v>0.001</v>
      </c>
      <c r="K209" s="173">
        <f t="shared" si="25"/>
        <v>0.001</v>
      </c>
      <c r="L209" s="175">
        <v>0</v>
      </c>
      <c r="M209" s="173">
        <f t="shared" si="26"/>
        <v>0</v>
      </c>
      <c r="N209" s="176">
        <v>21</v>
      </c>
      <c r="O209" s="177">
        <v>32</v>
      </c>
      <c r="P209" s="171" t="s">
        <v>285</v>
      </c>
    </row>
    <row r="210" spans="1:16" s="16" customFormat="1" ht="13.5" customHeight="1">
      <c r="A210" s="170" t="s">
        <v>864</v>
      </c>
      <c r="B210" s="170" t="s">
        <v>314</v>
      </c>
      <c r="C210" s="170" t="s">
        <v>315</v>
      </c>
      <c r="D210" s="171" t="s">
        <v>865</v>
      </c>
      <c r="E210" s="172" t="s">
        <v>866</v>
      </c>
      <c r="F210" s="170" t="s">
        <v>284</v>
      </c>
      <c r="G210" s="173">
        <v>29.315</v>
      </c>
      <c r="H210" s="182">
        <v>0</v>
      </c>
      <c r="I210" s="174">
        <f t="shared" si="24"/>
        <v>0</v>
      </c>
      <c r="J210" s="175">
        <v>0.0023</v>
      </c>
      <c r="K210" s="173">
        <f t="shared" si="25"/>
        <v>0.0674245</v>
      </c>
      <c r="L210" s="175">
        <v>0</v>
      </c>
      <c r="M210" s="173">
        <f t="shared" si="26"/>
        <v>0</v>
      </c>
      <c r="N210" s="176">
        <v>21</v>
      </c>
      <c r="O210" s="177">
        <v>32</v>
      </c>
      <c r="P210" s="171" t="s">
        <v>285</v>
      </c>
    </row>
    <row r="211" spans="1:16" s="16" customFormat="1" ht="13.5" customHeight="1">
      <c r="A211" s="163" t="s">
        <v>867</v>
      </c>
      <c r="B211" s="163" t="s">
        <v>280</v>
      </c>
      <c r="C211" s="163" t="s">
        <v>829</v>
      </c>
      <c r="D211" s="16" t="s">
        <v>868</v>
      </c>
      <c r="E211" s="164" t="s">
        <v>869</v>
      </c>
      <c r="F211" s="163" t="s">
        <v>217</v>
      </c>
      <c r="G211" s="165">
        <v>303.897</v>
      </c>
      <c r="H211" s="183">
        <v>0</v>
      </c>
      <c r="I211" s="166">
        <f t="shared" si="24"/>
        <v>0</v>
      </c>
      <c r="J211" s="167">
        <v>0</v>
      </c>
      <c r="K211" s="165">
        <f t="shared" si="25"/>
        <v>0</v>
      </c>
      <c r="L211" s="167">
        <v>0</v>
      </c>
      <c r="M211" s="165">
        <f t="shared" si="26"/>
        <v>0</v>
      </c>
      <c r="N211" s="168">
        <v>21</v>
      </c>
      <c r="O211" s="169">
        <v>16</v>
      </c>
      <c r="P211" s="16" t="s">
        <v>285</v>
      </c>
    </row>
    <row r="212" spans="1:16" s="16" customFormat="1" ht="13.5" customHeight="1">
      <c r="A212" s="163" t="s">
        <v>870</v>
      </c>
      <c r="B212" s="163" t="s">
        <v>280</v>
      </c>
      <c r="C212" s="163" t="s">
        <v>829</v>
      </c>
      <c r="D212" s="16" t="s">
        <v>871</v>
      </c>
      <c r="E212" s="164" t="s">
        <v>872</v>
      </c>
      <c r="F212" s="163" t="s">
        <v>217</v>
      </c>
      <c r="G212" s="165">
        <v>303.897</v>
      </c>
      <c r="H212" s="183">
        <v>0</v>
      </c>
      <c r="I212" s="166">
        <f t="shared" si="24"/>
        <v>0</v>
      </c>
      <c r="J212" s="167">
        <v>0</v>
      </c>
      <c r="K212" s="165">
        <f t="shared" si="25"/>
        <v>0</v>
      </c>
      <c r="L212" s="167">
        <v>0</v>
      </c>
      <c r="M212" s="165">
        <f t="shared" si="26"/>
        <v>0</v>
      </c>
      <c r="N212" s="168">
        <v>21</v>
      </c>
      <c r="O212" s="169">
        <v>16</v>
      </c>
      <c r="P212" s="16" t="s">
        <v>285</v>
      </c>
    </row>
    <row r="213" spans="2:16" s="135" customFormat="1" ht="12.75" customHeight="1">
      <c r="B213" s="140" t="s">
        <v>234</v>
      </c>
      <c r="D213" s="141" t="s">
        <v>873</v>
      </c>
      <c r="E213" s="141" t="s">
        <v>874</v>
      </c>
      <c r="H213" s="184"/>
      <c r="I213" s="142">
        <f>SUM(I214:I225)</f>
        <v>0</v>
      </c>
      <c r="K213" s="143">
        <f>SUM(K214:K225)</f>
        <v>6.551921699999999</v>
      </c>
      <c r="M213" s="143">
        <f>SUM(M214:M225)</f>
        <v>0</v>
      </c>
      <c r="P213" s="141" t="s">
        <v>278</v>
      </c>
    </row>
    <row r="214" spans="1:16" s="16" customFormat="1" ht="24" customHeight="1">
      <c r="A214" s="163" t="s">
        <v>875</v>
      </c>
      <c r="B214" s="163" t="s">
        <v>280</v>
      </c>
      <c r="C214" s="163" t="s">
        <v>873</v>
      </c>
      <c r="D214" s="16" t="s">
        <v>876</v>
      </c>
      <c r="E214" s="164" t="s">
        <v>877</v>
      </c>
      <c r="F214" s="163" t="s">
        <v>284</v>
      </c>
      <c r="G214" s="165">
        <v>1330.227</v>
      </c>
      <c r="H214" s="183">
        <v>0</v>
      </c>
      <c r="I214" s="166">
        <f aca="true" t="shared" si="27" ref="I214:I225">ROUND(G214*H214,2)</f>
        <v>0</v>
      </c>
      <c r="J214" s="167">
        <v>0</v>
      </c>
      <c r="K214" s="165">
        <f aca="true" t="shared" si="28" ref="K214:K225">G214*J214</f>
        <v>0</v>
      </c>
      <c r="L214" s="167">
        <v>0</v>
      </c>
      <c r="M214" s="165">
        <f aca="true" t="shared" si="29" ref="M214:M225">G214*L214</f>
        <v>0</v>
      </c>
      <c r="N214" s="168">
        <v>21</v>
      </c>
      <c r="O214" s="169">
        <v>16</v>
      </c>
      <c r="P214" s="16" t="s">
        <v>285</v>
      </c>
    </row>
    <row r="215" spans="1:16" s="16" customFormat="1" ht="13.5" customHeight="1">
      <c r="A215" s="170" t="s">
        <v>878</v>
      </c>
      <c r="B215" s="170" t="s">
        <v>314</v>
      </c>
      <c r="C215" s="170" t="s">
        <v>315</v>
      </c>
      <c r="D215" s="171" t="s">
        <v>879</v>
      </c>
      <c r="E215" s="172" t="s">
        <v>880</v>
      </c>
      <c r="F215" s="170" t="s">
        <v>284</v>
      </c>
      <c r="G215" s="173">
        <v>904.554</v>
      </c>
      <c r="H215" s="182">
        <v>0</v>
      </c>
      <c r="I215" s="174">
        <f t="shared" si="27"/>
        <v>0</v>
      </c>
      <c r="J215" s="175">
        <v>0.006</v>
      </c>
      <c r="K215" s="173">
        <f t="shared" si="28"/>
        <v>5.427324</v>
      </c>
      <c r="L215" s="175">
        <v>0</v>
      </c>
      <c r="M215" s="173">
        <f t="shared" si="29"/>
        <v>0</v>
      </c>
      <c r="N215" s="176">
        <v>21</v>
      </c>
      <c r="O215" s="177">
        <v>32</v>
      </c>
      <c r="P215" s="171" t="s">
        <v>285</v>
      </c>
    </row>
    <row r="216" spans="1:16" s="16" customFormat="1" ht="13.5" customHeight="1">
      <c r="A216" s="170" t="s">
        <v>881</v>
      </c>
      <c r="B216" s="170" t="s">
        <v>314</v>
      </c>
      <c r="C216" s="170" t="s">
        <v>315</v>
      </c>
      <c r="D216" s="171" t="s">
        <v>882</v>
      </c>
      <c r="E216" s="172" t="s">
        <v>883</v>
      </c>
      <c r="F216" s="170" t="s">
        <v>284</v>
      </c>
      <c r="G216" s="173">
        <v>452.277</v>
      </c>
      <c r="H216" s="182">
        <v>0</v>
      </c>
      <c r="I216" s="174">
        <f t="shared" si="27"/>
        <v>0</v>
      </c>
      <c r="J216" s="175">
        <v>0.0021</v>
      </c>
      <c r="K216" s="173">
        <f t="shared" si="28"/>
        <v>0.9497817</v>
      </c>
      <c r="L216" s="175">
        <v>0</v>
      </c>
      <c r="M216" s="173">
        <f t="shared" si="29"/>
        <v>0</v>
      </c>
      <c r="N216" s="176">
        <v>21</v>
      </c>
      <c r="O216" s="177">
        <v>32</v>
      </c>
      <c r="P216" s="171" t="s">
        <v>285</v>
      </c>
    </row>
    <row r="217" spans="1:16" s="16" customFormat="1" ht="24" customHeight="1">
      <c r="A217" s="163" t="s">
        <v>884</v>
      </c>
      <c r="B217" s="163" t="s">
        <v>280</v>
      </c>
      <c r="C217" s="163" t="s">
        <v>885</v>
      </c>
      <c r="D217" s="16" t="s">
        <v>886</v>
      </c>
      <c r="E217" s="164" t="s">
        <v>887</v>
      </c>
      <c r="F217" s="163" t="s">
        <v>284</v>
      </c>
      <c r="G217" s="165">
        <v>886.818</v>
      </c>
      <c r="H217" s="183">
        <v>0</v>
      </c>
      <c r="I217" s="166">
        <f t="shared" si="27"/>
        <v>0</v>
      </c>
      <c r="J217" s="167">
        <v>0</v>
      </c>
      <c r="K217" s="165">
        <f t="shared" si="28"/>
        <v>0</v>
      </c>
      <c r="L217" s="167">
        <v>0</v>
      </c>
      <c r="M217" s="165">
        <f t="shared" si="29"/>
        <v>0</v>
      </c>
      <c r="N217" s="168">
        <v>21</v>
      </c>
      <c r="O217" s="169">
        <v>16</v>
      </c>
      <c r="P217" s="16" t="s">
        <v>285</v>
      </c>
    </row>
    <row r="218" spans="1:16" s="16" customFormat="1" ht="13.5" customHeight="1">
      <c r="A218" s="170" t="s">
        <v>888</v>
      </c>
      <c r="B218" s="170" t="s">
        <v>314</v>
      </c>
      <c r="C218" s="170" t="s">
        <v>315</v>
      </c>
      <c r="D218" s="171" t="s">
        <v>889</v>
      </c>
      <c r="E218" s="172" t="s">
        <v>890</v>
      </c>
      <c r="F218" s="170" t="s">
        <v>284</v>
      </c>
      <c r="G218" s="173">
        <v>509.92</v>
      </c>
      <c r="H218" s="182">
        <v>0</v>
      </c>
      <c r="I218" s="174">
        <f t="shared" si="27"/>
        <v>0</v>
      </c>
      <c r="J218" s="175">
        <v>0.00014</v>
      </c>
      <c r="K218" s="173">
        <f t="shared" si="28"/>
        <v>0.0713888</v>
      </c>
      <c r="L218" s="175">
        <v>0</v>
      </c>
      <c r="M218" s="173">
        <f t="shared" si="29"/>
        <v>0</v>
      </c>
      <c r="N218" s="176">
        <v>21</v>
      </c>
      <c r="O218" s="177">
        <v>32</v>
      </c>
      <c r="P218" s="171" t="s">
        <v>285</v>
      </c>
    </row>
    <row r="219" spans="1:16" s="16" customFormat="1" ht="13.5" customHeight="1">
      <c r="A219" s="170" t="s">
        <v>891</v>
      </c>
      <c r="B219" s="170" t="s">
        <v>314</v>
      </c>
      <c r="C219" s="170" t="s">
        <v>315</v>
      </c>
      <c r="D219" s="171" t="s">
        <v>892</v>
      </c>
      <c r="E219" s="172" t="s">
        <v>893</v>
      </c>
      <c r="F219" s="170" t="s">
        <v>364</v>
      </c>
      <c r="G219" s="173">
        <v>712</v>
      </c>
      <c r="H219" s="182">
        <v>0</v>
      </c>
      <c r="I219" s="174">
        <f t="shared" si="27"/>
        <v>0</v>
      </c>
      <c r="J219" s="175">
        <v>1E-05</v>
      </c>
      <c r="K219" s="173">
        <f t="shared" si="28"/>
        <v>0.0071200000000000005</v>
      </c>
      <c r="L219" s="175">
        <v>0</v>
      </c>
      <c r="M219" s="173">
        <f t="shared" si="29"/>
        <v>0</v>
      </c>
      <c r="N219" s="176">
        <v>21</v>
      </c>
      <c r="O219" s="177">
        <v>32</v>
      </c>
      <c r="P219" s="171" t="s">
        <v>285</v>
      </c>
    </row>
    <row r="220" spans="1:16" s="16" customFormat="1" ht="13.5" customHeight="1">
      <c r="A220" s="170" t="s">
        <v>894</v>
      </c>
      <c r="B220" s="170" t="s">
        <v>314</v>
      </c>
      <c r="C220" s="170" t="s">
        <v>315</v>
      </c>
      <c r="D220" s="171" t="s">
        <v>895</v>
      </c>
      <c r="E220" s="172" t="s">
        <v>896</v>
      </c>
      <c r="F220" s="170" t="s">
        <v>364</v>
      </c>
      <c r="G220" s="173">
        <v>712</v>
      </c>
      <c r="H220" s="182">
        <v>0</v>
      </c>
      <c r="I220" s="174">
        <f t="shared" si="27"/>
        <v>0</v>
      </c>
      <c r="J220" s="175">
        <v>1E-05</v>
      </c>
      <c r="K220" s="173">
        <f t="shared" si="28"/>
        <v>0.0071200000000000005</v>
      </c>
      <c r="L220" s="175">
        <v>0</v>
      </c>
      <c r="M220" s="173">
        <f t="shared" si="29"/>
        <v>0</v>
      </c>
      <c r="N220" s="176">
        <v>21</v>
      </c>
      <c r="O220" s="177">
        <v>32</v>
      </c>
      <c r="P220" s="171" t="s">
        <v>285</v>
      </c>
    </row>
    <row r="221" spans="1:16" s="16" customFormat="1" ht="13.5" customHeight="1">
      <c r="A221" s="170" t="s">
        <v>897</v>
      </c>
      <c r="B221" s="170" t="s">
        <v>314</v>
      </c>
      <c r="C221" s="170" t="s">
        <v>315</v>
      </c>
      <c r="D221" s="171" t="s">
        <v>898</v>
      </c>
      <c r="E221" s="172" t="s">
        <v>899</v>
      </c>
      <c r="F221" s="170" t="s">
        <v>284</v>
      </c>
      <c r="G221" s="173">
        <v>509.92</v>
      </c>
      <c r="H221" s="182">
        <v>0</v>
      </c>
      <c r="I221" s="174">
        <f t="shared" si="27"/>
        <v>0</v>
      </c>
      <c r="J221" s="175">
        <v>0.00016</v>
      </c>
      <c r="K221" s="173">
        <f t="shared" si="28"/>
        <v>0.08158720000000001</v>
      </c>
      <c r="L221" s="175">
        <v>0</v>
      </c>
      <c r="M221" s="173">
        <f t="shared" si="29"/>
        <v>0</v>
      </c>
      <c r="N221" s="176">
        <v>21</v>
      </c>
      <c r="O221" s="177">
        <v>32</v>
      </c>
      <c r="P221" s="171" t="s">
        <v>285</v>
      </c>
    </row>
    <row r="222" spans="1:16" s="16" customFormat="1" ht="13.5" customHeight="1">
      <c r="A222" s="163" t="s">
        <v>900</v>
      </c>
      <c r="B222" s="163" t="s">
        <v>280</v>
      </c>
      <c r="C222" s="163" t="s">
        <v>873</v>
      </c>
      <c r="D222" s="16" t="s">
        <v>901</v>
      </c>
      <c r="E222" s="164" t="s">
        <v>902</v>
      </c>
      <c r="F222" s="163" t="s">
        <v>364</v>
      </c>
      <c r="G222" s="165">
        <v>18.5</v>
      </c>
      <c r="H222" s="183">
        <v>0</v>
      </c>
      <c r="I222" s="166">
        <f t="shared" si="27"/>
        <v>0</v>
      </c>
      <c r="J222" s="167">
        <v>0</v>
      </c>
      <c r="K222" s="165">
        <f t="shared" si="28"/>
        <v>0</v>
      </c>
      <c r="L222" s="167">
        <v>0</v>
      </c>
      <c r="M222" s="165">
        <f t="shared" si="29"/>
        <v>0</v>
      </c>
      <c r="N222" s="168">
        <v>21</v>
      </c>
      <c r="O222" s="169">
        <v>16</v>
      </c>
      <c r="P222" s="16" t="s">
        <v>285</v>
      </c>
    </row>
    <row r="223" spans="1:16" s="16" customFormat="1" ht="13.5" customHeight="1">
      <c r="A223" s="170" t="s">
        <v>903</v>
      </c>
      <c r="B223" s="170" t="s">
        <v>314</v>
      </c>
      <c r="C223" s="170" t="s">
        <v>315</v>
      </c>
      <c r="D223" s="171" t="s">
        <v>904</v>
      </c>
      <c r="E223" s="172" t="s">
        <v>905</v>
      </c>
      <c r="F223" s="170" t="s">
        <v>348</v>
      </c>
      <c r="G223" s="173">
        <v>20</v>
      </c>
      <c r="H223" s="182">
        <v>0</v>
      </c>
      <c r="I223" s="174">
        <f t="shared" si="27"/>
        <v>0</v>
      </c>
      <c r="J223" s="175">
        <v>0.00038</v>
      </c>
      <c r="K223" s="173">
        <f t="shared" si="28"/>
        <v>0.007600000000000001</v>
      </c>
      <c r="L223" s="175">
        <v>0</v>
      </c>
      <c r="M223" s="173">
        <f t="shared" si="29"/>
        <v>0</v>
      </c>
      <c r="N223" s="176">
        <v>21</v>
      </c>
      <c r="O223" s="177">
        <v>32</v>
      </c>
      <c r="P223" s="171" t="s">
        <v>285</v>
      </c>
    </row>
    <row r="224" spans="1:16" s="16" customFormat="1" ht="13.5" customHeight="1">
      <c r="A224" s="163" t="s">
        <v>906</v>
      </c>
      <c r="B224" s="163" t="s">
        <v>280</v>
      </c>
      <c r="C224" s="163" t="s">
        <v>873</v>
      </c>
      <c r="D224" s="16" t="s">
        <v>907</v>
      </c>
      <c r="E224" s="164" t="s">
        <v>908</v>
      </c>
      <c r="F224" s="163" t="s">
        <v>217</v>
      </c>
      <c r="G224" s="165">
        <v>3732.884</v>
      </c>
      <c r="H224" s="183">
        <v>0</v>
      </c>
      <c r="I224" s="166">
        <f t="shared" si="27"/>
        <v>0</v>
      </c>
      <c r="J224" s="167">
        <v>0</v>
      </c>
      <c r="K224" s="165">
        <f t="shared" si="28"/>
        <v>0</v>
      </c>
      <c r="L224" s="167">
        <v>0</v>
      </c>
      <c r="M224" s="165">
        <f t="shared" si="29"/>
        <v>0</v>
      </c>
      <c r="N224" s="168">
        <v>21</v>
      </c>
      <c r="O224" s="169">
        <v>16</v>
      </c>
      <c r="P224" s="16" t="s">
        <v>285</v>
      </c>
    </row>
    <row r="225" spans="1:16" s="16" customFormat="1" ht="13.5" customHeight="1">
      <c r="A225" s="163" t="s">
        <v>909</v>
      </c>
      <c r="B225" s="163" t="s">
        <v>280</v>
      </c>
      <c r="C225" s="163" t="s">
        <v>873</v>
      </c>
      <c r="D225" s="16" t="s">
        <v>910</v>
      </c>
      <c r="E225" s="164" t="s">
        <v>911</v>
      </c>
      <c r="F225" s="163" t="s">
        <v>217</v>
      </c>
      <c r="G225" s="165">
        <v>3732.884</v>
      </c>
      <c r="H225" s="183">
        <v>0</v>
      </c>
      <c r="I225" s="166">
        <f t="shared" si="27"/>
        <v>0</v>
      </c>
      <c r="J225" s="167">
        <v>0</v>
      </c>
      <c r="K225" s="165">
        <f t="shared" si="28"/>
        <v>0</v>
      </c>
      <c r="L225" s="167">
        <v>0</v>
      </c>
      <c r="M225" s="165">
        <f t="shared" si="29"/>
        <v>0</v>
      </c>
      <c r="N225" s="168">
        <v>21</v>
      </c>
      <c r="O225" s="169">
        <v>16</v>
      </c>
      <c r="P225" s="16" t="s">
        <v>285</v>
      </c>
    </row>
    <row r="226" spans="2:16" s="135" customFormat="1" ht="12.75" customHeight="1">
      <c r="B226" s="140" t="s">
        <v>234</v>
      </c>
      <c r="D226" s="141" t="s">
        <v>912</v>
      </c>
      <c r="E226" s="141" t="s">
        <v>913</v>
      </c>
      <c r="H226" s="181"/>
      <c r="I226" s="142">
        <f>SUM(I227:I229)</f>
        <v>0</v>
      </c>
      <c r="K226" s="143">
        <f>SUM(K227:K229)</f>
        <v>0.00429</v>
      </c>
      <c r="M226" s="143">
        <f>SUM(M227:M229)</f>
        <v>0.06339</v>
      </c>
      <c r="P226" s="141" t="s">
        <v>278</v>
      </c>
    </row>
    <row r="227" spans="1:16" s="16" customFormat="1" ht="24" customHeight="1">
      <c r="A227" s="163" t="s">
        <v>914</v>
      </c>
      <c r="B227" s="163" t="s">
        <v>280</v>
      </c>
      <c r="C227" s="163" t="s">
        <v>912</v>
      </c>
      <c r="D227" s="16" t="s">
        <v>915</v>
      </c>
      <c r="E227" s="164" t="s">
        <v>916</v>
      </c>
      <c r="F227" s="163" t="s">
        <v>348</v>
      </c>
      <c r="G227" s="165">
        <v>3</v>
      </c>
      <c r="H227" s="183">
        <v>0</v>
      </c>
      <c r="I227" s="166">
        <f>ROUND(G227*H227,2)</f>
        <v>0</v>
      </c>
      <c r="J227" s="167">
        <v>0.00143</v>
      </c>
      <c r="K227" s="165">
        <f>G227*J227</f>
        <v>0.00429</v>
      </c>
      <c r="L227" s="167">
        <v>0</v>
      </c>
      <c r="M227" s="165">
        <f>G227*L227</f>
        <v>0</v>
      </c>
      <c r="N227" s="168">
        <v>21</v>
      </c>
      <c r="O227" s="169">
        <v>16</v>
      </c>
      <c r="P227" s="16" t="s">
        <v>285</v>
      </c>
    </row>
    <row r="228" spans="1:16" s="16" customFormat="1" ht="13.5" customHeight="1">
      <c r="A228" s="163" t="s">
        <v>917</v>
      </c>
      <c r="B228" s="163" t="s">
        <v>280</v>
      </c>
      <c r="C228" s="163" t="s">
        <v>912</v>
      </c>
      <c r="D228" s="16" t="s">
        <v>918</v>
      </c>
      <c r="E228" s="164" t="s">
        <v>919</v>
      </c>
      <c r="F228" s="163" t="s">
        <v>348</v>
      </c>
      <c r="G228" s="165">
        <v>3</v>
      </c>
      <c r="H228" s="183">
        <v>0</v>
      </c>
      <c r="I228" s="166">
        <f>ROUND(G228*H228,2)</f>
        <v>0</v>
      </c>
      <c r="J228" s="167">
        <v>0</v>
      </c>
      <c r="K228" s="165">
        <f>G228*J228</f>
        <v>0</v>
      </c>
      <c r="L228" s="167">
        <v>0.02113</v>
      </c>
      <c r="M228" s="165">
        <f>G228*L228</f>
        <v>0.06339</v>
      </c>
      <c r="N228" s="168">
        <v>21</v>
      </c>
      <c r="O228" s="169">
        <v>16</v>
      </c>
      <c r="P228" s="16" t="s">
        <v>285</v>
      </c>
    </row>
    <row r="229" spans="1:16" s="16" customFormat="1" ht="13.5" customHeight="1">
      <c r="A229" s="163" t="s">
        <v>920</v>
      </c>
      <c r="B229" s="163" t="s">
        <v>280</v>
      </c>
      <c r="C229" s="163" t="s">
        <v>912</v>
      </c>
      <c r="D229" s="16" t="s">
        <v>921</v>
      </c>
      <c r="E229" s="164" t="s">
        <v>922</v>
      </c>
      <c r="F229" s="163" t="s">
        <v>217</v>
      </c>
      <c r="G229" s="165">
        <v>78.36</v>
      </c>
      <c r="H229" s="183">
        <v>0</v>
      </c>
      <c r="I229" s="166">
        <f>ROUND(G229*H229,2)</f>
        <v>0</v>
      </c>
      <c r="J229" s="167">
        <v>0</v>
      </c>
      <c r="K229" s="165">
        <f>G229*J229</f>
        <v>0</v>
      </c>
      <c r="L229" s="167">
        <v>0</v>
      </c>
      <c r="M229" s="165">
        <f>G229*L229</f>
        <v>0</v>
      </c>
      <c r="N229" s="168">
        <v>21</v>
      </c>
      <c r="O229" s="169">
        <v>16</v>
      </c>
      <c r="P229" s="16" t="s">
        <v>285</v>
      </c>
    </row>
    <row r="230" spans="2:16" s="135" customFormat="1" ht="12.75" customHeight="1">
      <c r="B230" s="140" t="s">
        <v>234</v>
      </c>
      <c r="D230" s="141" t="s">
        <v>923</v>
      </c>
      <c r="E230" s="141" t="s">
        <v>924</v>
      </c>
      <c r="H230" s="184"/>
      <c r="I230" s="142">
        <f>SUM(I231:I255)</f>
        <v>0</v>
      </c>
      <c r="K230" s="143">
        <f>SUM(K231:K255)</f>
        <v>3.7867379018360006</v>
      </c>
      <c r="M230" s="143">
        <f>SUM(M231:M255)</f>
        <v>6.537726</v>
      </c>
      <c r="P230" s="141" t="s">
        <v>278</v>
      </c>
    </row>
    <row r="231" spans="1:16" s="16" customFormat="1" ht="13.5" customHeight="1">
      <c r="A231" s="163" t="s">
        <v>925</v>
      </c>
      <c r="B231" s="163" t="s">
        <v>280</v>
      </c>
      <c r="C231" s="163" t="s">
        <v>923</v>
      </c>
      <c r="D231" s="16" t="s">
        <v>926</v>
      </c>
      <c r="E231" s="164" t="s">
        <v>927</v>
      </c>
      <c r="F231" s="163" t="s">
        <v>284</v>
      </c>
      <c r="G231" s="165">
        <v>51.846</v>
      </c>
      <c r="H231" s="183">
        <v>0</v>
      </c>
      <c r="I231" s="166">
        <f aca="true" t="shared" si="30" ref="I231:I255">ROUND(G231*H231,2)</f>
        <v>0</v>
      </c>
      <c r="J231" s="167">
        <v>0</v>
      </c>
      <c r="K231" s="165">
        <f aca="true" t="shared" si="31" ref="K231:K255">G231*J231</f>
        <v>0</v>
      </c>
      <c r="L231" s="167">
        <v>0</v>
      </c>
      <c r="M231" s="165">
        <f aca="true" t="shared" si="32" ref="M231:M255">G231*L231</f>
        <v>0</v>
      </c>
      <c r="N231" s="168">
        <v>21</v>
      </c>
      <c r="O231" s="169">
        <v>16</v>
      </c>
      <c r="P231" s="16" t="s">
        <v>285</v>
      </c>
    </row>
    <row r="232" spans="1:16" s="16" customFormat="1" ht="24" customHeight="1">
      <c r="A232" s="163" t="s">
        <v>928</v>
      </c>
      <c r="B232" s="163" t="s">
        <v>280</v>
      </c>
      <c r="C232" s="163" t="s">
        <v>923</v>
      </c>
      <c r="D232" s="16" t="s">
        <v>929</v>
      </c>
      <c r="E232" s="164" t="s">
        <v>930</v>
      </c>
      <c r="F232" s="163" t="s">
        <v>289</v>
      </c>
      <c r="G232" s="165">
        <v>5.624</v>
      </c>
      <c r="H232" s="183">
        <v>0</v>
      </c>
      <c r="I232" s="166">
        <f t="shared" si="30"/>
        <v>0</v>
      </c>
      <c r="J232" s="167">
        <v>0.00189</v>
      </c>
      <c r="K232" s="165">
        <f t="shared" si="31"/>
        <v>0.01062936</v>
      </c>
      <c r="L232" s="167">
        <v>0</v>
      </c>
      <c r="M232" s="165">
        <f t="shared" si="32"/>
        <v>0</v>
      </c>
      <c r="N232" s="168">
        <v>21</v>
      </c>
      <c r="O232" s="169">
        <v>16</v>
      </c>
      <c r="P232" s="16" t="s">
        <v>285</v>
      </c>
    </row>
    <row r="233" spans="1:16" s="16" customFormat="1" ht="13.5" customHeight="1">
      <c r="A233" s="163" t="s">
        <v>931</v>
      </c>
      <c r="B233" s="163" t="s">
        <v>280</v>
      </c>
      <c r="C233" s="163" t="s">
        <v>923</v>
      </c>
      <c r="D233" s="16" t="s">
        <v>932</v>
      </c>
      <c r="E233" s="164" t="s">
        <v>933</v>
      </c>
      <c r="F233" s="163" t="s">
        <v>364</v>
      </c>
      <c r="G233" s="165">
        <v>44.03</v>
      </c>
      <c r="H233" s="183">
        <v>0</v>
      </c>
      <c r="I233" s="166">
        <f t="shared" si="30"/>
        <v>0</v>
      </c>
      <c r="J233" s="167">
        <v>0.00339</v>
      </c>
      <c r="K233" s="165">
        <f t="shared" si="31"/>
        <v>0.1492617</v>
      </c>
      <c r="L233" s="167">
        <v>0</v>
      </c>
      <c r="M233" s="165">
        <f t="shared" si="32"/>
        <v>0</v>
      </c>
      <c r="N233" s="168">
        <v>21</v>
      </c>
      <c r="O233" s="169">
        <v>16</v>
      </c>
      <c r="P233" s="16" t="s">
        <v>285</v>
      </c>
    </row>
    <row r="234" spans="1:16" s="16" customFormat="1" ht="13.5" customHeight="1">
      <c r="A234" s="170" t="s">
        <v>934</v>
      </c>
      <c r="B234" s="170" t="s">
        <v>314</v>
      </c>
      <c r="C234" s="170" t="s">
        <v>315</v>
      </c>
      <c r="D234" s="171" t="s">
        <v>935</v>
      </c>
      <c r="E234" s="172" t="s">
        <v>936</v>
      </c>
      <c r="F234" s="170" t="s">
        <v>289</v>
      </c>
      <c r="G234" s="173">
        <v>0.527</v>
      </c>
      <c r="H234" s="182">
        <v>0</v>
      </c>
      <c r="I234" s="174">
        <f t="shared" si="30"/>
        <v>0</v>
      </c>
      <c r="J234" s="175">
        <v>0.55</v>
      </c>
      <c r="K234" s="173">
        <f t="shared" si="31"/>
        <v>0.28985000000000005</v>
      </c>
      <c r="L234" s="175">
        <v>0</v>
      </c>
      <c r="M234" s="173">
        <f t="shared" si="32"/>
        <v>0</v>
      </c>
      <c r="N234" s="176">
        <v>21</v>
      </c>
      <c r="O234" s="177">
        <v>32</v>
      </c>
      <c r="P234" s="171" t="s">
        <v>285</v>
      </c>
    </row>
    <row r="235" spans="1:16" s="16" customFormat="1" ht="13.5" customHeight="1">
      <c r="A235" s="170" t="s">
        <v>937</v>
      </c>
      <c r="B235" s="170" t="s">
        <v>314</v>
      </c>
      <c r="C235" s="170" t="s">
        <v>315</v>
      </c>
      <c r="D235" s="171" t="s">
        <v>938</v>
      </c>
      <c r="E235" s="172" t="s">
        <v>939</v>
      </c>
      <c r="F235" s="170" t="s">
        <v>289</v>
      </c>
      <c r="G235" s="173">
        <v>0.116</v>
      </c>
      <c r="H235" s="182">
        <v>0</v>
      </c>
      <c r="I235" s="174">
        <f t="shared" si="30"/>
        <v>0</v>
      </c>
      <c r="J235" s="175">
        <v>0.55</v>
      </c>
      <c r="K235" s="173">
        <f t="shared" si="31"/>
        <v>0.06380000000000001</v>
      </c>
      <c r="L235" s="175">
        <v>0</v>
      </c>
      <c r="M235" s="173">
        <f t="shared" si="32"/>
        <v>0</v>
      </c>
      <c r="N235" s="176">
        <v>21</v>
      </c>
      <c r="O235" s="177">
        <v>32</v>
      </c>
      <c r="P235" s="171" t="s">
        <v>285</v>
      </c>
    </row>
    <row r="236" spans="1:16" s="16" customFormat="1" ht="13.5" customHeight="1">
      <c r="A236" s="163" t="s">
        <v>940</v>
      </c>
      <c r="B236" s="163" t="s">
        <v>280</v>
      </c>
      <c r="C236" s="163" t="s">
        <v>923</v>
      </c>
      <c r="D236" s="16" t="s">
        <v>941</v>
      </c>
      <c r="E236" s="164" t="s">
        <v>942</v>
      </c>
      <c r="F236" s="163" t="s">
        <v>289</v>
      </c>
      <c r="G236" s="165">
        <v>0.542</v>
      </c>
      <c r="H236" s="183">
        <v>0</v>
      </c>
      <c r="I236" s="166">
        <f t="shared" si="30"/>
        <v>0</v>
      </c>
      <c r="J236" s="167">
        <v>0.01326</v>
      </c>
      <c r="K236" s="165">
        <f t="shared" si="31"/>
        <v>0.00718692</v>
      </c>
      <c r="L236" s="167">
        <v>0</v>
      </c>
      <c r="M236" s="165">
        <f t="shared" si="32"/>
        <v>0</v>
      </c>
      <c r="N236" s="168">
        <v>21</v>
      </c>
      <c r="O236" s="169">
        <v>16</v>
      </c>
      <c r="P236" s="16" t="s">
        <v>285</v>
      </c>
    </row>
    <row r="237" spans="1:16" s="16" customFormat="1" ht="24" customHeight="1">
      <c r="A237" s="163" t="s">
        <v>943</v>
      </c>
      <c r="B237" s="163" t="s">
        <v>280</v>
      </c>
      <c r="C237" s="163" t="s">
        <v>923</v>
      </c>
      <c r="D237" s="16" t="s">
        <v>944</v>
      </c>
      <c r="E237" s="164" t="s">
        <v>945</v>
      </c>
      <c r="F237" s="163" t="s">
        <v>364</v>
      </c>
      <c r="G237" s="165">
        <v>112.155</v>
      </c>
      <c r="H237" s="183">
        <v>0</v>
      </c>
      <c r="I237" s="166">
        <f t="shared" si="30"/>
        <v>0</v>
      </c>
      <c r="J237" s="167">
        <v>0</v>
      </c>
      <c r="K237" s="165">
        <f t="shared" si="31"/>
        <v>0</v>
      </c>
      <c r="L237" s="167">
        <v>0</v>
      </c>
      <c r="M237" s="165">
        <f t="shared" si="32"/>
        <v>0</v>
      </c>
      <c r="N237" s="168">
        <v>21</v>
      </c>
      <c r="O237" s="169">
        <v>16</v>
      </c>
      <c r="P237" s="16" t="s">
        <v>285</v>
      </c>
    </row>
    <row r="238" spans="1:16" s="16" customFormat="1" ht="24" customHeight="1">
      <c r="A238" s="163" t="s">
        <v>946</v>
      </c>
      <c r="B238" s="163" t="s">
        <v>280</v>
      </c>
      <c r="C238" s="163" t="s">
        <v>923</v>
      </c>
      <c r="D238" s="16" t="s">
        <v>947</v>
      </c>
      <c r="E238" s="164" t="s">
        <v>948</v>
      </c>
      <c r="F238" s="163" t="s">
        <v>364</v>
      </c>
      <c r="G238" s="165">
        <v>32</v>
      </c>
      <c r="H238" s="183">
        <v>0</v>
      </c>
      <c r="I238" s="166">
        <f t="shared" si="30"/>
        <v>0</v>
      </c>
      <c r="J238" s="167">
        <v>0</v>
      </c>
      <c r="K238" s="165">
        <f t="shared" si="31"/>
        <v>0</v>
      </c>
      <c r="L238" s="167">
        <v>0</v>
      </c>
      <c r="M238" s="165">
        <f t="shared" si="32"/>
        <v>0</v>
      </c>
      <c r="N238" s="168">
        <v>21</v>
      </c>
      <c r="O238" s="169">
        <v>16</v>
      </c>
      <c r="P238" s="16" t="s">
        <v>285</v>
      </c>
    </row>
    <row r="239" spans="1:16" s="16" customFormat="1" ht="24" customHeight="1">
      <c r="A239" s="163" t="s">
        <v>949</v>
      </c>
      <c r="B239" s="163" t="s">
        <v>280</v>
      </c>
      <c r="C239" s="163" t="s">
        <v>923</v>
      </c>
      <c r="D239" s="16" t="s">
        <v>950</v>
      </c>
      <c r="E239" s="164" t="s">
        <v>951</v>
      </c>
      <c r="F239" s="163" t="s">
        <v>364</v>
      </c>
      <c r="G239" s="165">
        <v>6</v>
      </c>
      <c r="H239" s="183">
        <v>0</v>
      </c>
      <c r="I239" s="166">
        <f t="shared" si="30"/>
        <v>0</v>
      </c>
      <c r="J239" s="167">
        <v>0</v>
      </c>
      <c r="K239" s="165">
        <f t="shared" si="31"/>
        <v>0</v>
      </c>
      <c r="L239" s="167">
        <v>0</v>
      </c>
      <c r="M239" s="165">
        <f t="shared" si="32"/>
        <v>0</v>
      </c>
      <c r="N239" s="168">
        <v>21</v>
      </c>
      <c r="O239" s="169">
        <v>16</v>
      </c>
      <c r="P239" s="16" t="s">
        <v>285</v>
      </c>
    </row>
    <row r="240" spans="1:16" s="16" customFormat="1" ht="13.5" customHeight="1">
      <c r="A240" s="170" t="s">
        <v>952</v>
      </c>
      <c r="B240" s="170" t="s">
        <v>314</v>
      </c>
      <c r="C240" s="170" t="s">
        <v>315</v>
      </c>
      <c r="D240" s="171" t="s">
        <v>935</v>
      </c>
      <c r="E240" s="172" t="s">
        <v>936</v>
      </c>
      <c r="F240" s="170" t="s">
        <v>289</v>
      </c>
      <c r="G240" s="173">
        <v>1.503</v>
      </c>
      <c r="H240" s="182">
        <v>0</v>
      </c>
      <c r="I240" s="174">
        <f t="shared" si="30"/>
        <v>0</v>
      </c>
      <c r="J240" s="175">
        <v>0.55</v>
      </c>
      <c r="K240" s="173">
        <f t="shared" si="31"/>
        <v>0.82665</v>
      </c>
      <c r="L240" s="175">
        <v>0</v>
      </c>
      <c r="M240" s="173">
        <f t="shared" si="32"/>
        <v>0</v>
      </c>
      <c r="N240" s="176">
        <v>21</v>
      </c>
      <c r="O240" s="177">
        <v>32</v>
      </c>
      <c r="P240" s="171" t="s">
        <v>285</v>
      </c>
    </row>
    <row r="241" spans="1:16" s="16" customFormat="1" ht="24" customHeight="1">
      <c r="A241" s="163" t="s">
        <v>953</v>
      </c>
      <c r="B241" s="163" t="s">
        <v>280</v>
      </c>
      <c r="C241" s="163" t="s">
        <v>923</v>
      </c>
      <c r="D241" s="16" t="s">
        <v>954</v>
      </c>
      <c r="E241" s="164" t="s">
        <v>955</v>
      </c>
      <c r="F241" s="163" t="s">
        <v>284</v>
      </c>
      <c r="G241" s="165">
        <v>3.985</v>
      </c>
      <c r="H241" s="183">
        <v>0</v>
      </c>
      <c r="I241" s="166">
        <f t="shared" si="30"/>
        <v>0</v>
      </c>
      <c r="J241" s="167">
        <v>0.01608</v>
      </c>
      <c r="K241" s="165">
        <f t="shared" si="31"/>
        <v>0.0640788</v>
      </c>
      <c r="L241" s="167">
        <v>0</v>
      </c>
      <c r="M241" s="165">
        <f t="shared" si="32"/>
        <v>0</v>
      </c>
      <c r="N241" s="168">
        <v>21</v>
      </c>
      <c r="O241" s="169">
        <v>16</v>
      </c>
      <c r="P241" s="16" t="s">
        <v>285</v>
      </c>
    </row>
    <row r="242" spans="1:16" s="16" customFormat="1" ht="13.5" customHeight="1">
      <c r="A242" s="163" t="s">
        <v>956</v>
      </c>
      <c r="B242" s="163" t="s">
        <v>280</v>
      </c>
      <c r="C242" s="163" t="s">
        <v>923</v>
      </c>
      <c r="D242" s="16" t="s">
        <v>957</v>
      </c>
      <c r="E242" s="164" t="s">
        <v>958</v>
      </c>
      <c r="F242" s="163" t="s">
        <v>289</v>
      </c>
      <c r="G242" s="165">
        <v>1.518</v>
      </c>
      <c r="H242" s="183">
        <v>0</v>
      </c>
      <c r="I242" s="166">
        <f t="shared" si="30"/>
        <v>0</v>
      </c>
      <c r="J242" s="167">
        <v>0.02431</v>
      </c>
      <c r="K242" s="165">
        <f t="shared" si="31"/>
        <v>0.03690258</v>
      </c>
      <c r="L242" s="167">
        <v>0</v>
      </c>
      <c r="M242" s="165">
        <f t="shared" si="32"/>
        <v>0</v>
      </c>
      <c r="N242" s="168">
        <v>21</v>
      </c>
      <c r="O242" s="169">
        <v>16</v>
      </c>
      <c r="P242" s="16" t="s">
        <v>285</v>
      </c>
    </row>
    <row r="243" spans="1:16" s="16" customFormat="1" ht="24" customHeight="1">
      <c r="A243" s="163" t="s">
        <v>959</v>
      </c>
      <c r="B243" s="163" t="s">
        <v>280</v>
      </c>
      <c r="C243" s="163" t="s">
        <v>923</v>
      </c>
      <c r="D243" s="16" t="s">
        <v>960</v>
      </c>
      <c r="E243" s="164" t="s">
        <v>961</v>
      </c>
      <c r="F243" s="163" t="s">
        <v>284</v>
      </c>
      <c r="G243" s="165">
        <v>6.589</v>
      </c>
      <c r="H243" s="183">
        <v>0</v>
      </c>
      <c r="I243" s="166">
        <f t="shared" si="30"/>
        <v>0</v>
      </c>
      <c r="J243" s="167">
        <v>0.041653324</v>
      </c>
      <c r="K243" s="165">
        <f t="shared" si="31"/>
        <v>0.274453751836</v>
      </c>
      <c r="L243" s="167">
        <v>0</v>
      </c>
      <c r="M243" s="165">
        <f t="shared" si="32"/>
        <v>0</v>
      </c>
      <c r="N243" s="168">
        <v>21</v>
      </c>
      <c r="O243" s="169">
        <v>16</v>
      </c>
      <c r="P243" s="16" t="s">
        <v>285</v>
      </c>
    </row>
    <row r="244" spans="1:16" s="16" customFormat="1" ht="13.5" customHeight="1">
      <c r="A244" s="163" t="s">
        <v>962</v>
      </c>
      <c r="B244" s="163" t="s">
        <v>280</v>
      </c>
      <c r="C244" s="163" t="s">
        <v>923</v>
      </c>
      <c r="D244" s="16" t="s">
        <v>963</v>
      </c>
      <c r="E244" s="164" t="s">
        <v>964</v>
      </c>
      <c r="F244" s="163" t="s">
        <v>284</v>
      </c>
      <c r="G244" s="165">
        <v>26.418</v>
      </c>
      <c r="H244" s="183">
        <v>0</v>
      </c>
      <c r="I244" s="166">
        <f t="shared" si="30"/>
        <v>0</v>
      </c>
      <c r="J244" s="167">
        <v>0</v>
      </c>
      <c r="K244" s="165">
        <f t="shared" si="31"/>
        <v>0</v>
      </c>
      <c r="L244" s="167">
        <v>0</v>
      </c>
      <c r="M244" s="165">
        <f t="shared" si="32"/>
        <v>0</v>
      </c>
      <c r="N244" s="168">
        <v>21</v>
      </c>
      <c r="O244" s="169">
        <v>16</v>
      </c>
      <c r="P244" s="16" t="s">
        <v>285</v>
      </c>
    </row>
    <row r="245" spans="1:16" s="16" customFormat="1" ht="13.5" customHeight="1">
      <c r="A245" s="170" t="s">
        <v>965</v>
      </c>
      <c r="B245" s="170" t="s">
        <v>314</v>
      </c>
      <c r="C245" s="170" t="s">
        <v>315</v>
      </c>
      <c r="D245" s="171" t="s">
        <v>938</v>
      </c>
      <c r="E245" s="172" t="s">
        <v>939</v>
      </c>
      <c r="F245" s="170" t="s">
        <v>289</v>
      </c>
      <c r="G245" s="173">
        <v>0.697</v>
      </c>
      <c r="H245" s="182">
        <v>0</v>
      </c>
      <c r="I245" s="174">
        <f t="shared" si="30"/>
        <v>0</v>
      </c>
      <c r="J245" s="175">
        <v>0.55</v>
      </c>
      <c r="K245" s="173">
        <f t="shared" si="31"/>
        <v>0.38335</v>
      </c>
      <c r="L245" s="175">
        <v>0</v>
      </c>
      <c r="M245" s="173">
        <f t="shared" si="32"/>
        <v>0</v>
      </c>
      <c r="N245" s="176">
        <v>21</v>
      </c>
      <c r="O245" s="177">
        <v>32</v>
      </c>
      <c r="P245" s="171" t="s">
        <v>285</v>
      </c>
    </row>
    <row r="246" spans="1:16" s="16" customFormat="1" ht="13.5" customHeight="1">
      <c r="A246" s="163" t="s">
        <v>966</v>
      </c>
      <c r="B246" s="163" t="s">
        <v>280</v>
      </c>
      <c r="C246" s="163" t="s">
        <v>923</v>
      </c>
      <c r="D246" s="16" t="s">
        <v>967</v>
      </c>
      <c r="E246" s="164" t="s">
        <v>968</v>
      </c>
      <c r="F246" s="163" t="s">
        <v>284</v>
      </c>
      <c r="G246" s="165">
        <v>0.634</v>
      </c>
      <c r="H246" s="183">
        <v>0</v>
      </c>
      <c r="I246" s="166">
        <f t="shared" si="30"/>
        <v>0</v>
      </c>
      <c r="J246" s="167">
        <v>0.00019</v>
      </c>
      <c r="K246" s="165">
        <f t="shared" si="31"/>
        <v>0.00012046000000000001</v>
      </c>
      <c r="L246" s="167">
        <v>0</v>
      </c>
      <c r="M246" s="165">
        <f t="shared" si="32"/>
        <v>0</v>
      </c>
      <c r="N246" s="168">
        <v>21</v>
      </c>
      <c r="O246" s="169">
        <v>16</v>
      </c>
      <c r="P246" s="16" t="s">
        <v>285</v>
      </c>
    </row>
    <row r="247" spans="1:16" s="16" customFormat="1" ht="13.5" customHeight="1">
      <c r="A247" s="163" t="s">
        <v>969</v>
      </c>
      <c r="B247" s="163" t="s">
        <v>280</v>
      </c>
      <c r="C247" s="163" t="s">
        <v>923</v>
      </c>
      <c r="D247" s="16" t="s">
        <v>970</v>
      </c>
      <c r="E247" s="164" t="s">
        <v>971</v>
      </c>
      <c r="F247" s="163" t="s">
        <v>284</v>
      </c>
      <c r="G247" s="165">
        <v>443.409</v>
      </c>
      <c r="H247" s="183">
        <v>0</v>
      </c>
      <c r="I247" s="166">
        <f t="shared" si="30"/>
        <v>0</v>
      </c>
      <c r="J247" s="167">
        <v>0</v>
      </c>
      <c r="K247" s="165">
        <f t="shared" si="31"/>
        <v>0</v>
      </c>
      <c r="L247" s="167">
        <v>0.014</v>
      </c>
      <c r="M247" s="165">
        <f t="shared" si="32"/>
        <v>6.207726</v>
      </c>
      <c r="N247" s="168">
        <v>21</v>
      </c>
      <c r="O247" s="169">
        <v>16</v>
      </c>
      <c r="P247" s="16" t="s">
        <v>285</v>
      </c>
    </row>
    <row r="248" spans="1:16" s="16" customFormat="1" ht="24" customHeight="1">
      <c r="A248" s="163" t="s">
        <v>972</v>
      </c>
      <c r="B248" s="163" t="s">
        <v>280</v>
      </c>
      <c r="C248" s="163" t="s">
        <v>923</v>
      </c>
      <c r="D248" s="16" t="s">
        <v>973</v>
      </c>
      <c r="E248" s="164" t="s">
        <v>974</v>
      </c>
      <c r="F248" s="163" t="s">
        <v>364</v>
      </c>
      <c r="G248" s="165">
        <v>10</v>
      </c>
      <c r="H248" s="183">
        <v>0</v>
      </c>
      <c r="I248" s="166">
        <f t="shared" si="30"/>
        <v>0</v>
      </c>
      <c r="J248" s="167">
        <v>0.00016</v>
      </c>
      <c r="K248" s="165">
        <f t="shared" si="31"/>
        <v>0.0016</v>
      </c>
      <c r="L248" s="167">
        <v>0.033</v>
      </c>
      <c r="M248" s="165">
        <f t="shared" si="32"/>
        <v>0.33</v>
      </c>
      <c r="N248" s="168">
        <v>21</v>
      </c>
      <c r="O248" s="169">
        <v>16</v>
      </c>
      <c r="P248" s="16" t="s">
        <v>285</v>
      </c>
    </row>
    <row r="249" spans="1:16" s="16" customFormat="1" ht="24" customHeight="1">
      <c r="A249" s="163" t="s">
        <v>281</v>
      </c>
      <c r="B249" s="163" t="s">
        <v>280</v>
      </c>
      <c r="C249" s="163" t="s">
        <v>923</v>
      </c>
      <c r="D249" s="16" t="s">
        <v>975</v>
      </c>
      <c r="E249" s="164" t="s">
        <v>976</v>
      </c>
      <c r="F249" s="163" t="s">
        <v>364</v>
      </c>
      <c r="G249" s="165">
        <v>88.06</v>
      </c>
      <c r="H249" s="183">
        <v>0</v>
      </c>
      <c r="I249" s="166">
        <f t="shared" si="30"/>
        <v>0</v>
      </c>
      <c r="J249" s="167">
        <v>0.00016</v>
      </c>
      <c r="K249" s="165">
        <f t="shared" si="31"/>
        <v>0.0140896</v>
      </c>
      <c r="L249" s="167">
        <v>0</v>
      </c>
      <c r="M249" s="165">
        <f t="shared" si="32"/>
        <v>0</v>
      </c>
      <c r="N249" s="168">
        <v>21</v>
      </c>
      <c r="O249" s="169">
        <v>16</v>
      </c>
      <c r="P249" s="16" t="s">
        <v>285</v>
      </c>
    </row>
    <row r="250" spans="1:16" s="16" customFormat="1" ht="13.5" customHeight="1">
      <c r="A250" s="170" t="s">
        <v>977</v>
      </c>
      <c r="B250" s="170" t="s">
        <v>314</v>
      </c>
      <c r="C250" s="170" t="s">
        <v>315</v>
      </c>
      <c r="D250" s="171" t="s">
        <v>935</v>
      </c>
      <c r="E250" s="172" t="s">
        <v>936</v>
      </c>
      <c r="F250" s="170" t="s">
        <v>289</v>
      </c>
      <c r="G250" s="173">
        <v>1.356</v>
      </c>
      <c r="H250" s="182">
        <v>0</v>
      </c>
      <c r="I250" s="174">
        <f t="shared" si="30"/>
        <v>0</v>
      </c>
      <c r="J250" s="175">
        <v>0.55</v>
      </c>
      <c r="K250" s="173">
        <f t="shared" si="31"/>
        <v>0.7458000000000001</v>
      </c>
      <c r="L250" s="175">
        <v>0</v>
      </c>
      <c r="M250" s="173">
        <f t="shared" si="32"/>
        <v>0</v>
      </c>
      <c r="N250" s="176">
        <v>21</v>
      </c>
      <c r="O250" s="177">
        <v>32</v>
      </c>
      <c r="P250" s="171" t="s">
        <v>285</v>
      </c>
    </row>
    <row r="251" spans="1:16" s="16" customFormat="1" ht="13.5" customHeight="1">
      <c r="A251" s="163" t="s">
        <v>978</v>
      </c>
      <c r="B251" s="163" t="s">
        <v>280</v>
      </c>
      <c r="C251" s="163" t="s">
        <v>923</v>
      </c>
      <c r="D251" s="16" t="s">
        <v>979</v>
      </c>
      <c r="E251" s="164" t="s">
        <v>980</v>
      </c>
      <c r="F251" s="163" t="s">
        <v>364</v>
      </c>
      <c r="G251" s="165">
        <v>20</v>
      </c>
      <c r="H251" s="183">
        <v>0</v>
      </c>
      <c r="I251" s="166">
        <f t="shared" si="30"/>
        <v>0</v>
      </c>
      <c r="J251" s="167">
        <v>0.02749</v>
      </c>
      <c r="K251" s="165">
        <f t="shared" si="31"/>
        <v>0.5498000000000001</v>
      </c>
      <c r="L251" s="167">
        <v>0</v>
      </c>
      <c r="M251" s="165">
        <f t="shared" si="32"/>
        <v>0</v>
      </c>
      <c r="N251" s="168">
        <v>21</v>
      </c>
      <c r="O251" s="169">
        <v>16</v>
      </c>
      <c r="P251" s="16" t="s">
        <v>285</v>
      </c>
    </row>
    <row r="252" spans="1:16" s="16" customFormat="1" ht="13.5" customHeight="1">
      <c r="A252" s="163" t="s">
        <v>981</v>
      </c>
      <c r="B252" s="163" t="s">
        <v>280</v>
      </c>
      <c r="C252" s="163" t="s">
        <v>923</v>
      </c>
      <c r="D252" s="16" t="s">
        <v>982</v>
      </c>
      <c r="E252" s="164" t="s">
        <v>983</v>
      </c>
      <c r="F252" s="163" t="s">
        <v>364</v>
      </c>
      <c r="G252" s="165">
        <v>10</v>
      </c>
      <c r="H252" s="183">
        <v>0</v>
      </c>
      <c r="I252" s="166">
        <f t="shared" si="30"/>
        <v>0</v>
      </c>
      <c r="J252" s="167">
        <v>0.03657</v>
      </c>
      <c r="K252" s="165">
        <f t="shared" si="31"/>
        <v>0.36569999999999997</v>
      </c>
      <c r="L252" s="167">
        <v>0</v>
      </c>
      <c r="M252" s="165">
        <f t="shared" si="32"/>
        <v>0</v>
      </c>
      <c r="N252" s="168">
        <v>21</v>
      </c>
      <c r="O252" s="169">
        <v>16</v>
      </c>
      <c r="P252" s="16" t="s">
        <v>285</v>
      </c>
    </row>
    <row r="253" spans="1:16" s="16" customFormat="1" ht="13.5" customHeight="1">
      <c r="A253" s="163" t="s">
        <v>984</v>
      </c>
      <c r="B253" s="163" t="s">
        <v>280</v>
      </c>
      <c r="C253" s="163" t="s">
        <v>923</v>
      </c>
      <c r="D253" s="16" t="s">
        <v>985</v>
      </c>
      <c r="E253" s="164" t="s">
        <v>986</v>
      </c>
      <c r="F253" s="163" t="s">
        <v>289</v>
      </c>
      <c r="G253" s="165">
        <v>1.233</v>
      </c>
      <c r="H253" s="183">
        <v>0</v>
      </c>
      <c r="I253" s="166">
        <f t="shared" si="30"/>
        <v>0</v>
      </c>
      <c r="J253" s="167">
        <v>0.00281</v>
      </c>
      <c r="K253" s="165">
        <f t="shared" si="31"/>
        <v>0.00346473</v>
      </c>
      <c r="L253" s="167">
        <v>0</v>
      </c>
      <c r="M253" s="165">
        <f t="shared" si="32"/>
        <v>0</v>
      </c>
      <c r="N253" s="168">
        <v>21</v>
      </c>
      <c r="O253" s="169">
        <v>16</v>
      </c>
      <c r="P253" s="16" t="s">
        <v>285</v>
      </c>
    </row>
    <row r="254" spans="1:16" s="16" customFormat="1" ht="13.5" customHeight="1">
      <c r="A254" s="163" t="s">
        <v>987</v>
      </c>
      <c r="B254" s="163" t="s">
        <v>280</v>
      </c>
      <c r="C254" s="163" t="s">
        <v>923</v>
      </c>
      <c r="D254" s="16" t="s">
        <v>988</v>
      </c>
      <c r="E254" s="164" t="s">
        <v>989</v>
      </c>
      <c r="F254" s="163" t="s">
        <v>217</v>
      </c>
      <c r="G254" s="165">
        <v>1117.636</v>
      </c>
      <c r="H254" s="183">
        <v>0</v>
      </c>
      <c r="I254" s="166">
        <f t="shared" si="30"/>
        <v>0</v>
      </c>
      <c r="J254" s="167">
        <v>0</v>
      </c>
      <c r="K254" s="165">
        <f t="shared" si="31"/>
        <v>0</v>
      </c>
      <c r="L254" s="167">
        <v>0</v>
      </c>
      <c r="M254" s="165">
        <f t="shared" si="32"/>
        <v>0</v>
      </c>
      <c r="N254" s="168">
        <v>21</v>
      </c>
      <c r="O254" s="169">
        <v>16</v>
      </c>
      <c r="P254" s="16" t="s">
        <v>285</v>
      </c>
    </row>
    <row r="255" spans="1:16" s="16" customFormat="1" ht="13.5" customHeight="1">
      <c r="A255" s="163" t="s">
        <v>990</v>
      </c>
      <c r="B255" s="163" t="s">
        <v>280</v>
      </c>
      <c r="C255" s="163" t="s">
        <v>923</v>
      </c>
      <c r="D255" s="16" t="s">
        <v>991</v>
      </c>
      <c r="E255" s="164" t="s">
        <v>992</v>
      </c>
      <c r="F255" s="163" t="s">
        <v>217</v>
      </c>
      <c r="G255" s="165">
        <v>1117.636</v>
      </c>
      <c r="H255" s="183">
        <v>0</v>
      </c>
      <c r="I255" s="166">
        <f t="shared" si="30"/>
        <v>0</v>
      </c>
      <c r="J255" s="167">
        <v>0</v>
      </c>
      <c r="K255" s="165">
        <f t="shared" si="31"/>
        <v>0</v>
      </c>
      <c r="L255" s="167">
        <v>0</v>
      </c>
      <c r="M255" s="165">
        <f t="shared" si="32"/>
        <v>0</v>
      </c>
      <c r="N255" s="168">
        <v>21</v>
      </c>
      <c r="O255" s="169">
        <v>16</v>
      </c>
      <c r="P255" s="16" t="s">
        <v>285</v>
      </c>
    </row>
    <row r="256" spans="2:16" s="135" customFormat="1" ht="12.75" customHeight="1">
      <c r="B256" s="140" t="s">
        <v>234</v>
      </c>
      <c r="D256" s="141" t="s">
        <v>993</v>
      </c>
      <c r="E256" s="141" t="s">
        <v>994</v>
      </c>
      <c r="H256" s="184"/>
      <c r="I256" s="142">
        <f>SUM(I257:I276)</f>
        <v>0</v>
      </c>
      <c r="K256" s="143">
        <f>SUM(K257:K276)</f>
        <v>0.8711197</v>
      </c>
      <c r="M256" s="143">
        <f>SUM(M257:M276)</f>
        <v>0.511967</v>
      </c>
      <c r="P256" s="141" t="s">
        <v>278</v>
      </c>
    </row>
    <row r="257" spans="1:16" s="16" customFormat="1" ht="13.5" customHeight="1">
      <c r="A257" s="163" t="s">
        <v>995</v>
      </c>
      <c r="B257" s="163" t="s">
        <v>280</v>
      </c>
      <c r="C257" s="163" t="s">
        <v>993</v>
      </c>
      <c r="D257" s="16" t="s">
        <v>996</v>
      </c>
      <c r="E257" s="164" t="s">
        <v>997</v>
      </c>
      <c r="F257" s="163" t="s">
        <v>284</v>
      </c>
      <c r="G257" s="165">
        <v>32</v>
      </c>
      <c r="H257" s="183">
        <v>0</v>
      </c>
      <c r="I257" s="166">
        <f aca="true" t="shared" si="33" ref="I257:I276">ROUND(G257*H257,2)</f>
        <v>0</v>
      </c>
      <c r="J257" s="167">
        <v>0.00985</v>
      </c>
      <c r="K257" s="165">
        <f aca="true" t="shared" si="34" ref="K257:K276">G257*J257</f>
        <v>0.3152</v>
      </c>
      <c r="L257" s="167">
        <v>0</v>
      </c>
      <c r="M257" s="165">
        <f aca="true" t="shared" si="35" ref="M257:M276">G257*L257</f>
        <v>0</v>
      </c>
      <c r="N257" s="168">
        <v>21</v>
      </c>
      <c r="O257" s="169">
        <v>16</v>
      </c>
      <c r="P257" s="16" t="s">
        <v>285</v>
      </c>
    </row>
    <row r="258" spans="1:16" s="16" customFormat="1" ht="13.5" customHeight="1">
      <c r="A258" s="163" t="s">
        <v>998</v>
      </c>
      <c r="B258" s="163" t="s">
        <v>280</v>
      </c>
      <c r="C258" s="163" t="s">
        <v>993</v>
      </c>
      <c r="D258" s="16" t="s">
        <v>999</v>
      </c>
      <c r="E258" s="164" t="s">
        <v>1000</v>
      </c>
      <c r="F258" s="163" t="s">
        <v>364</v>
      </c>
      <c r="G258" s="165">
        <v>32</v>
      </c>
      <c r="H258" s="183">
        <v>0</v>
      </c>
      <c r="I258" s="166">
        <f t="shared" si="33"/>
        <v>0</v>
      </c>
      <c r="J258" s="167">
        <v>0.00262</v>
      </c>
      <c r="K258" s="165">
        <f t="shared" si="34"/>
        <v>0.08384</v>
      </c>
      <c r="L258" s="167">
        <v>0</v>
      </c>
      <c r="M258" s="165">
        <f t="shared" si="35"/>
        <v>0</v>
      </c>
      <c r="N258" s="168">
        <v>21</v>
      </c>
      <c r="O258" s="169">
        <v>16</v>
      </c>
      <c r="P258" s="16" t="s">
        <v>285</v>
      </c>
    </row>
    <row r="259" spans="1:16" s="16" customFormat="1" ht="13.5" customHeight="1">
      <c r="A259" s="163" t="s">
        <v>1001</v>
      </c>
      <c r="B259" s="163" t="s">
        <v>280</v>
      </c>
      <c r="C259" s="163" t="s">
        <v>993</v>
      </c>
      <c r="D259" s="16" t="s">
        <v>1002</v>
      </c>
      <c r="E259" s="164" t="s">
        <v>1003</v>
      </c>
      <c r="F259" s="163" t="s">
        <v>364</v>
      </c>
      <c r="G259" s="165">
        <v>4</v>
      </c>
      <c r="H259" s="183">
        <v>0</v>
      </c>
      <c r="I259" s="166">
        <f t="shared" si="33"/>
        <v>0</v>
      </c>
      <c r="J259" s="167">
        <v>0.00669</v>
      </c>
      <c r="K259" s="165">
        <f t="shared" si="34"/>
        <v>0.02676</v>
      </c>
      <c r="L259" s="167">
        <v>0</v>
      </c>
      <c r="M259" s="165">
        <f t="shared" si="35"/>
        <v>0</v>
      </c>
      <c r="N259" s="168">
        <v>21</v>
      </c>
      <c r="O259" s="169">
        <v>16</v>
      </c>
      <c r="P259" s="16" t="s">
        <v>285</v>
      </c>
    </row>
    <row r="260" spans="1:16" s="16" customFormat="1" ht="13.5" customHeight="1">
      <c r="A260" s="163" t="s">
        <v>310</v>
      </c>
      <c r="B260" s="163" t="s">
        <v>280</v>
      </c>
      <c r="C260" s="163" t="s">
        <v>993</v>
      </c>
      <c r="D260" s="16" t="s">
        <v>1004</v>
      </c>
      <c r="E260" s="164" t="s">
        <v>1005</v>
      </c>
      <c r="F260" s="163" t="s">
        <v>284</v>
      </c>
      <c r="G260" s="165">
        <v>1.96</v>
      </c>
      <c r="H260" s="183">
        <v>0</v>
      </c>
      <c r="I260" s="166">
        <f t="shared" si="33"/>
        <v>0</v>
      </c>
      <c r="J260" s="167">
        <v>0.00776</v>
      </c>
      <c r="K260" s="165">
        <f t="shared" si="34"/>
        <v>0.0152096</v>
      </c>
      <c r="L260" s="167">
        <v>0</v>
      </c>
      <c r="M260" s="165">
        <f t="shared" si="35"/>
        <v>0</v>
      </c>
      <c r="N260" s="168">
        <v>21</v>
      </c>
      <c r="O260" s="169">
        <v>16</v>
      </c>
      <c r="P260" s="16" t="s">
        <v>285</v>
      </c>
    </row>
    <row r="261" spans="1:16" s="16" customFormat="1" ht="13.5" customHeight="1">
      <c r="A261" s="163" t="s">
        <v>1006</v>
      </c>
      <c r="B261" s="163" t="s">
        <v>280</v>
      </c>
      <c r="C261" s="163" t="s">
        <v>993</v>
      </c>
      <c r="D261" s="16" t="s">
        <v>1007</v>
      </c>
      <c r="E261" s="164" t="s">
        <v>1008</v>
      </c>
      <c r="F261" s="163" t="s">
        <v>364</v>
      </c>
      <c r="G261" s="165">
        <v>4</v>
      </c>
      <c r="H261" s="183">
        <v>0</v>
      </c>
      <c r="I261" s="166">
        <f t="shared" si="33"/>
        <v>0</v>
      </c>
      <c r="J261" s="167">
        <v>0.00546</v>
      </c>
      <c r="K261" s="165">
        <f t="shared" si="34"/>
        <v>0.02184</v>
      </c>
      <c r="L261" s="167">
        <v>0</v>
      </c>
      <c r="M261" s="165">
        <f t="shared" si="35"/>
        <v>0</v>
      </c>
      <c r="N261" s="168">
        <v>21</v>
      </c>
      <c r="O261" s="169">
        <v>16</v>
      </c>
      <c r="P261" s="16" t="s">
        <v>285</v>
      </c>
    </row>
    <row r="262" spans="1:16" s="16" customFormat="1" ht="13.5" customHeight="1">
      <c r="A262" s="163" t="s">
        <v>1009</v>
      </c>
      <c r="B262" s="163" t="s">
        <v>280</v>
      </c>
      <c r="C262" s="163" t="s">
        <v>993</v>
      </c>
      <c r="D262" s="16" t="s">
        <v>1010</v>
      </c>
      <c r="E262" s="164" t="s">
        <v>1011</v>
      </c>
      <c r="F262" s="163" t="s">
        <v>364</v>
      </c>
      <c r="G262" s="165">
        <v>2.45</v>
      </c>
      <c r="H262" s="183">
        <v>0</v>
      </c>
      <c r="I262" s="166">
        <f t="shared" si="33"/>
        <v>0</v>
      </c>
      <c r="J262" s="167">
        <v>0.00288</v>
      </c>
      <c r="K262" s="165">
        <f t="shared" si="34"/>
        <v>0.007056000000000001</v>
      </c>
      <c r="L262" s="167">
        <v>0</v>
      </c>
      <c r="M262" s="165">
        <f t="shared" si="35"/>
        <v>0</v>
      </c>
      <c r="N262" s="168">
        <v>21</v>
      </c>
      <c r="O262" s="169">
        <v>16</v>
      </c>
      <c r="P262" s="16" t="s">
        <v>285</v>
      </c>
    </row>
    <row r="263" spans="1:16" s="16" customFormat="1" ht="13.5" customHeight="1">
      <c r="A263" s="163" t="s">
        <v>1012</v>
      </c>
      <c r="B263" s="163" t="s">
        <v>280</v>
      </c>
      <c r="C263" s="163" t="s">
        <v>993</v>
      </c>
      <c r="D263" s="16" t="s">
        <v>1013</v>
      </c>
      <c r="E263" s="164" t="s">
        <v>1014</v>
      </c>
      <c r="F263" s="163" t="s">
        <v>364</v>
      </c>
      <c r="G263" s="165">
        <v>4.05</v>
      </c>
      <c r="H263" s="183">
        <v>0</v>
      </c>
      <c r="I263" s="166">
        <f t="shared" si="33"/>
        <v>0</v>
      </c>
      <c r="J263" s="167">
        <v>0.00245</v>
      </c>
      <c r="K263" s="165">
        <f t="shared" si="34"/>
        <v>0.009922499999999999</v>
      </c>
      <c r="L263" s="167">
        <v>0</v>
      </c>
      <c r="M263" s="165">
        <f t="shared" si="35"/>
        <v>0</v>
      </c>
      <c r="N263" s="168">
        <v>21</v>
      </c>
      <c r="O263" s="169">
        <v>16</v>
      </c>
      <c r="P263" s="16" t="s">
        <v>285</v>
      </c>
    </row>
    <row r="264" spans="1:16" s="16" customFormat="1" ht="13.5" customHeight="1">
      <c r="A264" s="163" t="s">
        <v>1015</v>
      </c>
      <c r="B264" s="163" t="s">
        <v>280</v>
      </c>
      <c r="C264" s="163" t="s">
        <v>993</v>
      </c>
      <c r="D264" s="16" t="s">
        <v>1016</v>
      </c>
      <c r="E264" s="164" t="s">
        <v>1017</v>
      </c>
      <c r="F264" s="163" t="s">
        <v>364</v>
      </c>
      <c r="G264" s="165">
        <v>4.05</v>
      </c>
      <c r="H264" s="183">
        <v>0</v>
      </c>
      <c r="I264" s="166">
        <f t="shared" si="33"/>
        <v>0</v>
      </c>
      <c r="J264" s="167">
        <v>0.00304</v>
      </c>
      <c r="K264" s="165">
        <f t="shared" si="34"/>
        <v>0.012312</v>
      </c>
      <c r="L264" s="167">
        <v>0</v>
      </c>
      <c r="M264" s="165">
        <f t="shared" si="35"/>
        <v>0</v>
      </c>
      <c r="N264" s="168">
        <v>21</v>
      </c>
      <c r="O264" s="169">
        <v>16</v>
      </c>
      <c r="P264" s="16" t="s">
        <v>285</v>
      </c>
    </row>
    <row r="265" spans="1:16" s="16" customFormat="1" ht="13.5" customHeight="1">
      <c r="A265" s="163" t="s">
        <v>1018</v>
      </c>
      <c r="B265" s="163" t="s">
        <v>280</v>
      </c>
      <c r="C265" s="163" t="s">
        <v>993</v>
      </c>
      <c r="D265" s="16" t="s">
        <v>1019</v>
      </c>
      <c r="E265" s="164" t="s">
        <v>1020</v>
      </c>
      <c r="F265" s="163" t="s">
        <v>284</v>
      </c>
      <c r="G265" s="165">
        <v>2</v>
      </c>
      <c r="H265" s="183">
        <v>0</v>
      </c>
      <c r="I265" s="166">
        <f t="shared" si="33"/>
        <v>0</v>
      </c>
      <c r="J265" s="167">
        <v>0</v>
      </c>
      <c r="K265" s="165">
        <f t="shared" si="34"/>
        <v>0</v>
      </c>
      <c r="L265" s="167">
        <v>0.00732</v>
      </c>
      <c r="M265" s="165">
        <f t="shared" si="35"/>
        <v>0.01464</v>
      </c>
      <c r="N265" s="168">
        <v>21</v>
      </c>
      <c r="O265" s="169">
        <v>16</v>
      </c>
      <c r="P265" s="16" t="s">
        <v>285</v>
      </c>
    </row>
    <row r="266" spans="1:16" s="16" customFormat="1" ht="13.5" customHeight="1">
      <c r="A266" s="163" t="s">
        <v>1021</v>
      </c>
      <c r="B266" s="163" t="s">
        <v>280</v>
      </c>
      <c r="C266" s="163" t="s">
        <v>993</v>
      </c>
      <c r="D266" s="16" t="s">
        <v>1022</v>
      </c>
      <c r="E266" s="164" t="s">
        <v>1023</v>
      </c>
      <c r="F266" s="163" t="s">
        <v>284</v>
      </c>
      <c r="G266" s="165">
        <v>32</v>
      </c>
      <c r="H266" s="183">
        <v>0</v>
      </c>
      <c r="I266" s="166">
        <f t="shared" si="33"/>
        <v>0</v>
      </c>
      <c r="J266" s="167">
        <v>0</v>
      </c>
      <c r="K266" s="165">
        <f t="shared" si="34"/>
        <v>0</v>
      </c>
      <c r="L266" s="167">
        <v>0.00732</v>
      </c>
      <c r="M266" s="165">
        <f t="shared" si="35"/>
        <v>0.23424</v>
      </c>
      <c r="N266" s="168">
        <v>21</v>
      </c>
      <c r="O266" s="169">
        <v>16</v>
      </c>
      <c r="P266" s="16" t="s">
        <v>285</v>
      </c>
    </row>
    <row r="267" spans="1:16" s="16" customFormat="1" ht="13.5" customHeight="1">
      <c r="A267" s="163" t="s">
        <v>1024</v>
      </c>
      <c r="B267" s="163" t="s">
        <v>280</v>
      </c>
      <c r="C267" s="163" t="s">
        <v>993</v>
      </c>
      <c r="D267" s="16" t="s">
        <v>1025</v>
      </c>
      <c r="E267" s="164" t="s">
        <v>1026</v>
      </c>
      <c r="F267" s="163" t="s">
        <v>364</v>
      </c>
      <c r="G267" s="165">
        <v>4.1</v>
      </c>
      <c r="H267" s="183">
        <v>0</v>
      </c>
      <c r="I267" s="166">
        <f t="shared" si="33"/>
        <v>0</v>
      </c>
      <c r="J267" s="167">
        <v>0</v>
      </c>
      <c r="K267" s="165">
        <f t="shared" si="34"/>
        <v>0</v>
      </c>
      <c r="L267" s="167">
        <v>0.0025</v>
      </c>
      <c r="M267" s="165">
        <f t="shared" si="35"/>
        <v>0.010249999999999999</v>
      </c>
      <c r="N267" s="168">
        <v>21</v>
      </c>
      <c r="O267" s="169">
        <v>16</v>
      </c>
      <c r="P267" s="16" t="s">
        <v>285</v>
      </c>
    </row>
    <row r="268" spans="1:16" s="16" customFormat="1" ht="13.5" customHeight="1">
      <c r="A268" s="163" t="s">
        <v>1027</v>
      </c>
      <c r="B268" s="163" t="s">
        <v>280</v>
      </c>
      <c r="C268" s="163" t="s">
        <v>993</v>
      </c>
      <c r="D268" s="16" t="s">
        <v>1028</v>
      </c>
      <c r="E268" s="164" t="s">
        <v>1029</v>
      </c>
      <c r="F268" s="163" t="s">
        <v>364</v>
      </c>
      <c r="G268" s="165">
        <v>106.02</v>
      </c>
      <c r="H268" s="183">
        <v>0</v>
      </c>
      <c r="I268" s="166">
        <f t="shared" si="33"/>
        <v>0</v>
      </c>
      <c r="J268" s="167">
        <v>0</v>
      </c>
      <c r="K268" s="165">
        <f t="shared" si="34"/>
        <v>0</v>
      </c>
      <c r="L268" s="167">
        <v>0.00135</v>
      </c>
      <c r="M268" s="165">
        <f t="shared" si="35"/>
        <v>0.143127</v>
      </c>
      <c r="N268" s="168">
        <v>21</v>
      </c>
      <c r="O268" s="169">
        <v>16</v>
      </c>
      <c r="P268" s="16" t="s">
        <v>285</v>
      </c>
    </row>
    <row r="269" spans="1:16" s="16" customFormat="1" ht="13.5" customHeight="1">
      <c r="A269" s="163" t="s">
        <v>1030</v>
      </c>
      <c r="B269" s="163" t="s">
        <v>280</v>
      </c>
      <c r="C269" s="163" t="s">
        <v>993</v>
      </c>
      <c r="D269" s="16" t="s">
        <v>1031</v>
      </c>
      <c r="E269" s="164" t="s">
        <v>1032</v>
      </c>
      <c r="F269" s="163" t="s">
        <v>364</v>
      </c>
      <c r="G269" s="165">
        <v>2.5</v>
      </c>
      <c r="H269" s="183">
        <v>0</v>
      </c>
      <c r="I269" s="166">
        <f t="shared" si="33"/>
        <v>0</v>
      </c>
      <c r="J269" s="167">
        <v>0</v>
      </c>
      <c r="K269" s="165">
        <f t="shared" si="34"/>
        <v>0</v>
      </c>
      <c r="L269" s="167">
        <v>0.0023</v>
      </c>
      <c r="M269" s="165">
        <f t="shared" si="35"/>
        <v>0.00575</v>
      </c>
      <c r="N269" s="168">
        <v>21</v>
      </c>
      <c r="O269" s="169">
        <v>16</v>
      </c>
      <c r="P269" s="16" t="s">
        <v>285</v>
      </c>
    </row>
    <row r="270" spans="1:16" s="16" customFormat="1" ht="13.5" customHeight="1">
      <c r="A270" s="163" t="s">
        <v>1033</v>
      </c>
      <c r="B270" s="163" t="s">
        <v>280</v>
      </c>
      <c r="C270" s="163" t="s">
        <v>993</v>
      </c>
      <c r="D270" s="16" t="s">
        <v>1034</v>
      </c>
      <c r="E270" s="164" t="s">
        <v>1035</v>
      </c>
      <c r="F270" s="163" t="s">
        <v>364</v>
      </c>
      <c r="G270" s="165">
        <v>46</v>
      </c>
      <c r="H270" s="183">
        <v>0</v>
      </c>
      <c r="I270" s="166">
        <f t="shared" si="33"/>
        <v>0</v>
      </c>
      <c r="J270" s="167">
        <v>0</v>
      </c>
      <c r="K270" s="165">
        <f t="shared" si="34"/>
        <v>0</v>
      </c>
      <c r="L270" s="167">
        <v>0.00226</v>
      </c>
      <c r="M270" s="165">
        <f t="shared" si="35"/>
        <v>0.10396</v>
      </c>
      <c r="N270" s="168">
        <v>21</v>
      </c>
      <c r="O270" s="169">
        <v>16</v>
      </c>
      <c r="P270" s="16" t="s">
        <v>285</v>
      </c>
    </row>
    <row r="271" spans="1:16" s="16" customFormat="1" ht="13.5" customHeight="1">
      <c r="A271" s="163" t="s">
        <v>1036</v>
      </c>
      <c r="B271" s="163" t="s">
        <v>280</v>
      </c>
      <c r="C271" s="163" t="s">
        <v>993</v>
      </c>
      <c r="D271" s="16" t="s">
        <v>1037</v>
      </c>
      <c r="E271" s="164" t="s">
        <v>1038</v>
      </c>
      <c r="F271" s="163" t="s">
        <v>364</v>
      </c>
      <c r="G271" s="165">
        <v>0.5</v>
      </c>
      <c r="H271" s="183">
        <v>0</v>
      </c>
      <c r="I271" s="166">
        <f t="shared" si="33"/>
        <v>0</v>
      </c>
      <c r="J271" s="167">
        <v>0.00205</v>
      </c>
      <c r="K271" s="165">
        <f t="shared" si="34"/>
        <v>0.001025</v>
      </c>
      <c r="L271" s="167">
        <v>0</v>
      </c>
      <c r="M271" s="165">
        <f t="shared" si="35"/>
        <v>0</v>
      </c>
      <c r="N271" s="168">
        <v>21</v>
      </c>
      <c r="O271" s="169">
        <v>16</v>
      </c>
      <c r="P271" s="16" t="s">
        <v>285</v>
      </c>
    </row>
    <row r="272" spans="1:16" s="16" customFormat="1" ht="24" customHeight="1">
      <c r="A272" s="163" t="s">
        <v>1039</v>
      </c>
      <c r="B272" s="163" t="s">
        <v>280</v>
      </c>
      <c r="C272" s="163" t="s">
        <v>993</v>
      </c>
      <c r="D272" s="16" t="s">
        <v>1040</v>
      </c>
      <c r="E272" s="164" t="s">
        <v>1041</v>
      </c>
      <c r="F272" s="163" t="s">
        <v>364</v>
      </c>
      <c r="G272" s="165">
        <v>106.02</v>
      </c>
      <c r="H272" s="183">
        <v>0</v>
      </c>
      <c r="I272" s="166">
        <f t="shared" si="33"/>
        <v>0</v>
      </c>
      <c r="J272" s="167">
        <v>0.00273</v>
      </c>
      <c r="K272" s="165">
        <f t="shared" si="34"/>
        <v>0.2894346</v>
      </c>
      <c r="L272" s="167">
        <v>0</v>
      </c>
      <c r="M272" s="165">
        <f t="shared" si="35"/>
        <v>0</v>
      </c>
      <c r="N272" s="168">
        <v>21</v>
      </c>
      <c r="O272" s="169">
        <v>16</v>
      </c>
      <c r="P272" s="16" t="s">
        <v>285</v>
      </c>
    </row>
    <row r="273" spans="1:16" s="16" customFormat="1" ht="24" customHeight="1">
      <c r="A273" s="163" t="s">
        <v>1042</v>
      </c>
      <c r="B273" s="163" t="s">
        <v>280</v>
      </c>
      <c r="C273" s="163" t="s">
        <v>993</v>
      </c>
      <c r="D273" s="16" t="s">
        <v>1043</v>
      </c>
      <c r="E273" s="164" t="s">
        <v>1044</v>
      </c>
      <c r="F273" s="163" t="s">
        <v>364</v>
      </c>
      <c r="G273" s="165">
        <v>46</v>
      </c>
      <c r="H273" s="183">
        <v>0</v>
      </c>
      <c r="I273" s="166">
        <f t="shared" si="33"/>
        <v>0</v>
      </c>
      <c r="J273" s="167">
        <v>0.00184</v>
      </c>
      <c r="K273" s="165">
        <f t="shared" si="34"/>
        <v>0.08464</v>
      </c>
      <c r="L273" s="167">
        <v>0</v>
      </c>
      <c r="M273" s="165">
        <f t="shared" si="35"/>
        <v>0</v>
      </c>
      <c r="N273" s="168">
        <v>21</v>
      </c>
      <c r="O273" s="169">
        <v>16</v>
      </c>
      <c r="P273" s="16" t="s">
        <v>285</v>
      </c>
    </row>
    <row r="274" spans="1:16" s="16" customFormat="1" ht="13.5" customHeight="1">
      <c r="A274" s="163" t="s">
        <v>1045</v>
      </c>
      <c r="B274" s="163" t="s">
        <v>280</v>
      </c>
      <c r="C274" s="163" t="s">
        <v>993</v>
      </c>
      <c r="D274" s="16" t="s">
        <v>1046</v>
      </c>
      <c r="E274" s="164" t="s">
        <v>1047</v>
      </c>
      <c r="F274" s="163" t="s">
        <v>348</v>
      </c>
      <c r="G274" s="165">
        <v>8</v>
      </c>
      <c r="H274" s="183">
        <v>0</v>
      </c>
      <c r="I274" s="166">
        <f t="shared" si="33"/>
        <v>0</v>
      </c>
      <c r="J274" s="167">
        <v>0.00044</v>
      </c>
      <c r="K274" s="165">
        <f t="shared" si="34"/>
        <v>0.00352</v>
      </c>
      <c r="L274" s="167">
        <v>0</v>
      </c>
      <c r="M274" s="165">
        <f t="shared" si="35"/>
        <v>0</v>
      </c>
      <c r="N274" s="168">
        <v>21</v>
      </c>
      <c r="O274" s="169">
        <v>16</v>
      </c>
      <c r="P274" s="16" t="s">
        <v>285</v>
      </c>
    </row>
    <row r="275" spans="1:16" s="16" customFormat="1" ht="13.5" customHeight="1">
      <c r="A275" s="163" t="s">
        <v>1048</v>
      </c>
      <c r="B275" s="163" t="s">
        <v>280</v>
      </c>
      <c r="C275" s="163" t="s">
        <v>993</v>
      </c>
      <c r="D275" s="16" t="s">
        <v>1049</v>
      </c>
      <c r="E275" s="164" t="s">
        <v>1050</v>
      </c>
      <c r="F275" s="163" t="s">
        <v>348</v>
      </c>
      <c r="G275" s="165">
        <v>1</v>
      </c>
      <c r="H275" s="183">
        <v>0</v>
      </c>
      <c r="I275" s="166">
        <f t="shared" si="33"/>
        <v>0</v>
      </c>
      <c r="J275" s="167">
        <v>0.00036</v>
      </c>
      <c r="K275" s="165">
        <f t="shared" si="34"/>
        <v>0.00036</v>
      </c>
      <c r="L275" s="167">
        <v>0</v>
      </c>
      <c r="M275" s="165">
        <f t="shared" si="35"/>
        <v>0</v>
      </c>
      <c r="N275" s="168">
        <v>21</v>
      </c>
      <c r="O275" s="169">
        <v>16</v>
      </c>
      <c r="P275" s="16" t="s">
        <v>285</v>
      </c>
    </row>
    <row r="276" spans="1:16" s="16" customFormat="1" ht="13.5" customHeight="1">
      <c r="A276" s="163" t="s">
        <v>1051</v>
      </c>
      <c r="B276" s="163" t="s">
        <v>280</v>
      </c>
      <c r="C276" s="163" t="s">
        <v>993</v>
      </c>
      <c r="D276" s="16" t="s">
        <v>1052</v>
      </c>
      <c r="E276" s="164" t="s">
        <v>1053</v>
      </c>
      <c r="F276" s="163" t="s">
        <v>217</v>
      </c>
      <c r="G276" s="165">
        <v>1260.06</v>
      </c>
      <c r="H276" s="183">
        <v>0</v>
      </c>
      <c r="I276" s="166">
        <f t="shared" si="33"/>
        <v>0</v>
      </c>
      <c r="J276" s="167">
        <v>0</v>
      </c>
      <c r="K276" s="165">
        <f t="shared" si="34"/>
        <v>0</v>
      </c>
      <c r="L276" s="167">
        <v>0</v>
      </c>
      <c r="M276" s="165">
        <f t="shared" si="35"/>
        <v>0</v>
      </c>
      <c r="N276" s="168">
        <v>21</v>
      </c>
      <c r="O276" s="169">
        <v>16</v>
      </c>
      <c r="P276" s="16" t="s">
        <v>285</v>
      </c>
    </row>
    <row r="277" spans="2:16" s="135" customFormat="1" ht="12.75" customHeight="1">
      <c r="B277" s="140" t="s">
        <v>234</v>
      </c>
      <c r="D277" s="141" t="s">
        <v>1054</v>
      </c>
      <c r="E277" s="141" t="s">
        <v>1055</v>
      </c>
      <c r="H277" s="184"/>
      <c r="I277" s="142">
        <f>SUM(I278:I302)</f>
        <v>0</v>
      </c>
      <c r="K277" s="143">
        <f>SUM(K278:K302)</f>
        <v>0</v>
      </c>
      <c r="M277" s="143">
        <f>SUM(M278:M302)</f>
        <v>3.085</v>
      </c>
      <c r="P277" s="141" t="s">
        <v>278</v>
      </c>
    </row>
    <row r="278" spans="1:16" s="16" customFormat="1" ht="24" customHeight="1">
      <c r="A278" s="163" t="s">
        <v>1056</v>
      </c>
      <c r="B278" s="163" t="s">
        <v>280</v>
      </c>
      <c r="C278" s="163" t="s">
        <v>1054</v>
      </c>
      <c r="D278" s="16" t="s">
        <v>1057</v>
      </c>
      <c r="E278" s="164" t="s">
        <v>1058</v>
      </c>
      <c r="F278" s="163" t="s">
        <v>348</v>
      </c>
      <c r="G278" s="165">
        <v>14</v>
      </c>
      <c r="H278" s="183">
        <v>0</v>
      </c>
      <c r="I278" s="166">
        <f aca="true" t="shared" si="36" ref="I278:I302">ROUND(G278*H278,2)</f>
        <v>0</v>
      </c>
      <c r="J278" s="167">
        <v>0</v>
      </c>
      <c r="K278" s="165">
        <f aca="true" t="shared" si="37" ref="K278:K302">G278*J278</f>
        <v>0</v>
      </c>
      <c r="L278" s="167">
        <v>0.004</v>
      </c>
      <c r="M278" s="165">
        <f aca="true" t="shared" si="38" ref="M278:M302">G278*L278</f>
        <v>0.056</v>
      </c>
      <c r="N278" s="168">
        <v>21</v>
      </c>
      <c r="O278" s="169">
        <v>16</v>
      </c>
      <c r="P278" s="16" t="s">
        <v>285</v>
      </c>
    </row>
    <row r="279" spans="1:16" s="16" customFormat="1" ht="24" customHeight="1">
      <c r="A279" s="163" t="s">
        <v>1059</v>
      </c>
      <c r="B279" s="163" t="s">
        <v>280</v>
      </c>
      <c r="C279" s="163" t="s">
        <v>1054</v>
      </c>
      <c r="D279" s="16" t="s">
        <v>1060</v>
      </c>
      <c r="E279" s="164" t="s">
        <v>1061</v>
      </c>
      <c r="F279" s="163" t="s">
        <v>348</v>
      </c>
      <c r="G279" s="165">
        <v>70</v>
      </c>
      <c r="H279" s="183">
        <v>0</v>
      </c>
      <c r="I279" s="166">
        <f t="shared" si="36"/>
        <v>0</v>
      </c>
      <c r="J279" s="167">
        <v>0</v>
      </c>
      <c r="K279" s="165">
        <f t="shared" si="37"/>
        <v>0</v>
      </c>
      <c r="L279" s="167">
        <v>0.006</v>
      </c>
      <c r="M279" s="165">
        <f t="shared" si="38"/>
        <v>0.42</v>
      </c>
      <c r="N279" s="168">
        <v>21</v>
      </c>
      <c r="O279" s="169">
        <v>16</v>
      </c>
      <c r="P279" s="16" t="s">
        <v>285</v>
      </c>
    </row>
    <row r="280" spans="1:16" s="16" customFormat="1" ht="24" customHeight="1">
      <c r="A280" s="163" t="s">
        <v>1062</v>
      </c>
      <c r="B280" s="163" t="s">
        <v>280</v>
      </c>
      <c r="C280" s="163" t="s">
        <v>511</v>
      </c>
      <c r="D280" s="16" t="s">
        <v>1063</v>
      </c>
      <c r="E280" s="164" t="s">
        <v>1064</v>
      </c>
      <c r="F280" s="163" t="s">
        <v>1065</v>
      </c>
      <c r="G280" s="165">
        <v>0</v>
      </c>
      <c r="H280" s="183">
        <v>0</v>
      </c>
      <c r="I280" s="166">
        <f t="shared" si="36"/>
        <v>0</v>
      </c>
      <c r="J280" s="167">
        <v>0</v>
      </c>
      <c r="K280" s="165">
        <f t="shared" si="37"/>
        <v>0</v>
      </c>
      <c r="L280" s="167">
        <v>0</v>
      </c>
      <c r="M280" s="165">
        <f t="shared" si="38"/>
        <v>0</v>
      </c>
      <c r="N280" s="168">
        <v>21</v>
      </c>
      <c r="O280" s="169">
        <v>16</v>
      </c>
      <c r="P280" s="16" t="s">
        <v>285</v>
      </c>
    </row>
    <row r="281" spans="1:16" s="16" customFormat="1" ht="24" customHeight="1">
      <c r="A281" s="163" t="s">
        <v>1066</v>
      </c>
      <c r="B281" s="163" t="s">
        <v>280</v>
      </c>
      <c r="C281" s="163" t="s">
        <v>511</v>
      </c>
      <c r="D281" s="16" t="s">
        <v>1067</v>
      </c>
      <c r="E281" s="164" t="s">
        <v>1068</v>
      </c>
      <c r="F281" s="163" t="s">
        <v>1065</v>
      </c>
      <c r="G281" s="165">
        <v>0</v>
      </c>
      <c r="H281" s="183">
        <v>0</v>
      </c>
      <c r="I281" s="166">
        <f t="shared" si="36"/>
        <v>0</v>
      </c>
      <c r="J281" s="167">
        <v>0</v>
      </c>
      <c r="K281" s="165">
        <f t="shared" si="37"/>
        <v>0</v>
      </c>
      <c r="L281" s="167">
        <v>0</v>
      </c>
      <c r="M281" s="165">
        <f t="shared" si="38"/>
        <v>0</v>
      </c>
      <c r="N281" s="168">
        <v>21</v>
      </c>
      <c r="O281" s="169">
        <v>16</v>
      </c>
      <c r="P281" s="16" t="s">
        <v>285</v>
      </c>
    </row>
    <row r="282" spans="1:16" s="16" customFormat="1" ht="34.5" customHeight="1">
      <c r="A282" s="163" t="s">
        <v>1069</v>
      </c>
      <c r="B282" s="163" t="s">
        <v>280</v>
      </c>
      <c r="C282" s="163" t="s">
        <v>511</v>
      </c>
      <c r="D282" s="16" t="s">
        <v>1070</v>
      </c>
      <c r="E282" s="164" t="s">
        <v>1071</v>
      </c>
      <c r="F282" s="163" t="s">
        <v>1065</v>
      </c>
      <c r="G282" s="165">
        <v>0</v>
      </c>
      <c r="H282" s="183">
        <v>0</v>
      </c>
      <c r="I282" s="166">
        <f t="shared" si="36"/>
        <v>0</v>
      </c>
      <c r="J282" s="167">
        <v>0</v>
      </c>
      <c r="K282" s="165">
        <f t="shared" si="37"/>
        <v>0</v>
      </c>
      <c r="L282" s="167">
        <v>0</v>
      </c>
      <c r="M282" s="165">
        <f t="shared" si="38"/>
        <v>0</v>
      </c>
      <c r="N282" s="168">
        <v>21</v>
      </c>
      <c r="O282" s="169">
        <v>16</v>
      </c>
      <c r="P282" s="16" t="s">
        <v>285</v>
      </c>
    </row>
    <row r="283" spans="1:16" s="16" customFormat="1" ht="13.5" customHeight="1">
      <c r="A283" s="170" t="s">
        <v>1072</v>
      </c>
      <c r="B283" s="170" t="s">
        <v>314</v>
      </c>
      <c r="C283" s="170" t="s">
        <v>315</v>
      </c>
      <c r="D283" s="171" t="s">
        <v>1073</v>
      </c>
      <c r="E283" s="172" t="s">
        <v>1074</v>
      </c>
      <c r="F283" s="170" t="s">
        <v>514</v>
      </c>
      <c r="G283" s="173">
        <v>44</v>
      </c>
      <c r="H283" s="182">
        <v>0</v>
      </c>
      <c r="I283" s="174">
        <f t="shared" si="36"/>
        <v>0</v>
      </c>
      <c r="J283" s="175">
        <v>0</v>
      </c>
      <c r="K283" s="173">
        <f t="shared" si="37"/>
        <v>0</v>
      </c>
      <c r="L283" s="175">
        <v>0</v>
      </c>
      <c r="M283" s="173">
        <f t="shared" si="38"/>
        <v>0</v>
      </c>
      <c r="N283" s="176">
        <v>21</v>
      </c>
      <c r="O283" s="177">
        <v>32</v>
      </c>
      <c r="P283" s="171" t="s">
        <v>285</v>
      </c>
    </row>
    <row r="284" spans="1:16" s="16" customFormat="1" ht="13.5" customHeight="1">
      <c r="A284" s="170" t="s">
        <v>1075</v>
      </c>
      <c r="B284" s="170" t="s">
        <v>314</v>
      </c>
      <c r="C284" s="170" t="s">
        <v>315</v>
      </c>
      <c r="D284" s="171" t="s">
        <v>1076</v>
      </c>
      <c r="E284" s="172" t="s">
        <v>1077</v>
      </c>
      <c r="F284" s="170" t="s">
        <v>514</v>
      </c>
      <c r="G284" s="173">
        <v>9</v>
      </c>
      <c r="H284" s="182">
        <v>0</v>
      </c>
      <c r="I284" s="174">
        <f t="shared" si="36"/>
        <v>0</v>
      </c>
      <c r="J284" s="175">
        <v>0</v>
      </c>
      <c r="K284" s="173">
        <f t="shared" si="37"/>
        <v>0</v>
      </c>
      <c r="L284" s="175">
        <v>0</v>
      </c>
      <c r="M284" s="173">
        <f t="shared" si="38"/>
        <v>0</v>
      </c>
      <c r="N284" s="176">
        <v>21</v>
      </c>
      <c r="O284" s="177">
        <v>32</v>
      </c>
      <c r="P284" s="171" t="s">
        <v>285</v>
      </c>
    </row>
    <row r="285" spans="1:16" s="16" customFormat="1" ht="13.5" customHeight="1">
      <c r="A285" s="170" t="s">
        <v>1078</v>
      </c>
      <c r="B285" s="170" t="s">
        <v>314</v>
      </c>
      <c r="C285" s="170" t="s">
        <v>315</v>
      </c>
      <c r="D285" s="171" t="s">
        <v>1079</v>
      </c>
      <c r="E285" s="172" t="s">
        <v>1080</v>
      </c>
      <c r="F285" s="170" t="s">
        <v>514</v>
      </c>
      <c r="G285" s="173">
        <v>10</v>
      </c>
      <c r="H285" s="182">
        <v>0</v>
      </c>
      <c r="I285" s="174">
        <f t="shared" si="36"/>
        <v>0</v>
      </c>
      <c r="J285" s="175">
        <v>0</v>
      </c>
      <c r="K285" s="173">
        <f t="shared" si="37"/>
        <v>0</v>
      </c>
      <c r="L285" s="175">
        <v>0</v>
      </c>
      <c r="M285" s="173">
        <f t="shared" si="38"/>
        <v>0</v>
      </c>
      <c r="N285" s="176">
        <v>21</v>
      </c>
      <c r="O285" s="177">
        <v>32</v>
      </c>
      <c r="P285" s="171" t="s">
        <v>285</v>
      </c>
    </row>
    <row r="286" spans="1:16" s="16" customFormat="1" ht="13.5" customHeight="1">
      <c r="A286" s="170" t="s">
        <v>1081</v>
      </c>
      <c r="B286" s="170" t="s">
        <v>314</v>
      </c>
      <c r="C286" s="170" t="s">
        <v>315</v>
      </c>
      <c r="D286" s="171" t="s">
        <v>1082</v>
      </c>
      <c r="E286" s="172" t="s">
        <v>1083</v>
      </c>
      <c r="F286" s="170" t="s">
        <v>514</v>
      </c>
      <c r="G286" s="173">
        <v>2</v>
      </c>
      <c r="H286" s="182">
        <v>0</v>
      </c>
      <c r="I286" s="174">
        <f t="shared" si="36"/>
        <v>0</v>
      </c>
      <c r="J286" s="175">
        <v>0</v>
      </c>
      <c r="K286" s="173">
        <f t="shared" si="37"/>
        <v>0</v>
      </c>
      <c r="L286" s="175">
        <v>0</v>
      </c>
      <c r="M286" s="173">
        <f t="shared" si="38"/>
        <v>0</v>
      </c>
      <c r="N286" s="176">
        <v>21</v>
      </c>
      <c r="O286" s="177">
        <v>32</v>
      </c>
      <c r="P286" s="171" t="s">
        <v>285</v>
      </c>
    </row>
    <row r="287" spans="1:16" s="16" customFormat="1" ht="13.5" customHeight="1">
      <c r="A287" s="170" t="s">
        <v>1084</v>
      </c>
      <c r="B287" s="170" t="s">
        <v>314</v>
      </c>
      <c r="C287" s="170" t="s">
        <v>315</v>
      </c>
      <c r="D287" s="171" t="s">
        <v>1085</v>
      </c>
      <c r="E287" s="172" t="s">
        <v>1086</v>
      </c>
      <c r="F287" s="170" t="s">
        <v>514</v>
      </c>
      <c r="G287" s="173">
        <v>8</v>
      </c>
      <c r="H287" s="182">
        <v>0</v>
      </c>
      <c r="I287" s="174">
        <f t="shared" si="36"/>
        <v>0</v>
      </c>
      <c r="J287" s="175">
        <v>0</v>
      </c>
      <c r="K287" s="173">
        <f t="shared" si="37"/>
        <v>0</v>
      </c>
      <c r="L287" s="175">
        <v>0</v>
      </c>
      <c r="M287" s="173">
        <f t="shared" si="38"/>
        <v>0</v>
      </c>
      <c r="N287" s="176">
        <v>21</v>
      </c>
      <c r="O287" s="177">
        <v>32</v>
      </c>
      <c r="P287" s="171" t="s">
        <v>285</v>
      </c>
    </row>
    <row r="288" spans="1:16" s="16" customFormat="1" ht="13.5" customHeight="1">
      <c r="A288" s="170" t="s">
        <v>1087</v>
      </c>
      <c r="B288" s="170" t="s">
        <v>314</v>
      </c>
      <c r="C288" s="170" t="s">
        <v>315</v>
      </c>
      <c r="D288" s="171" t="s">
        <v>1088</v>
      </c>
      <c r="E288" s="172" t="s">
        <v>1089</v>
      </c>
      <c r="F288" s="170" t="s">
        <v>514</v>
      </c>
      <c r="G288" s="173">
        <v>2</v>
      </c>
      <c r="H288" s="182">
        <v>0</v>
      </c>
      <c r="I288" s="174">
        <f t="shared" si="36"/>
        <v>0</v>
      </c>
      <c r="J288" s="175">
        <v>0</v>
      </c>
      <c r="K288" s="173">
        <f t="shared" si="37"/>
        <v>0</v>
      </c>
      <c r="L288" s="175">
        <v>0</v>
      </c>
      <c r="M288" s="173">
        <f t="shared" si="38"/>
        <v>0</v>
      </c>
      <c r="N288" s="176">
        <v>21</v>
      </c>
      <c r="O288" s="177">
        <v>32</v>
      </c>
      <c r="P288" s="171" t="s">
        <v>285</v>
      </c>
    </row>
    <row r="289" spans="1:16" s="16" customFormat="1" ht="13.5" customHeight="1">
      <c r="A289" s="170" t="s">
        <v>1090</v>
      </c>
      <c r="B289" s="170" t="s">
        <v>314</v>
      </c>
      <c r="C289" s="170" t="s">
        <v>315</v>
      </c>
      <c r="D289" s="171" t="s">
        <v>1091</v>
      </c>
      <c r="E289" s="172" t="s">
        <v>1092</v>
      </c>
      <c r="F289" s="170" t="s">
        <v>514</v>
      </c>
      <c r="G289" s="173">
        <v>2</v>
      </c>
      <c r="H289" s="182">
        <v>0</v>
      </c>
      <c r="I289" s="174">
        <f t="shared" si="36"/>
        <v>0</v>
      </c>
      <c r="J289" s="175">
        <v>0</v>
      </c>
      <c r="K289" s="173">
        <f t="shared" si="37"/>
        <v>0</v>
      </c>
      <c r="L289" s="175">
        <v>0</v>
      </c>
      <c r="M289" s="173">
        <f t="shared" si="38"/>
        <v>0</v>
      </c>
      <c r="N289" s="176">
        <v>21</v>
      </c>
      <c r="O289" s="177">
        <v>32</v>
      </c>
      <c r="P289" s="171" t="s">
        <v>285</v>
      </c>
    </row>
    <row r="290" spans="1:16" s="16" customFormat="1" ht="13.5" customHeight="1">
      <c r="A290" s="170" t="s">
        <v>1093</v>
      </c>
      <c r="B290" s="170" t="s">
        <v>314</v>
      </c>
      <c r="C290" s="170" t="s">
        <v>315</v>
      </c>
      <c r="D290" s="171" t="s">
        <v>1094</v>
      </c>
      <c r="E290" s="172" t="s">
        <v>1095</v>
      </c>
      <c r="F290" s="170" t="s">
        <v>514</v>
      </c>
      <c r="G290" s="173">
        <v>2</v>
      </c>
      <c r="H290" s="182">
        <v>0</v>
      </c>
      <c r="I290" s="174">
        <f t="shared" si="36"/>
        <v>0</v>
      </c>
      <c r="J290" s="175">
        <v>0</v>
      </c>
      <c r="K290" s="173">
        <f t="shared" si="37"/>
        <v>0</v>
      </c>
      <c r="L290" s="175">
        <v>0</v>
      </c>
      <c r="M290" s="173">
        <f t="shared" si="38"/>
        <v>0</v>
      </c>
      <c r="N290" s="176">
        <v>21</v>
      </c>
      <c r="O290" s="177">
        <v>32</v>
      </c>
      <c r="P290" s="171" t="s">
        <v>285</v>
      </c>
    </row>
    <row r="291" spans="1:16" s="16" customFormat="1" ht="13.5" customHeight="1">
      <c r="A291" s="170" t="s">
        <v>1096</v>
      </c>
      <c r="B291" s="170" t="s">
        <v>314</v>
      </c>
      <c r="C291" s="170" t="s">
        <v>315</v>
      </c>
      <c r="D291" s="171" t="s">
        <v>1097</v>
      </c>
      <c r="E291" s="172" t="s">
        <v>1098</v>
      </c>
      <c r="F291" s="170" t="s">
        <v>514</v>
      </c>
      <c r="G291" s="173">
        <v>1</v>
      </c>
      <c r="H291" s="182">
        <v>0</v>
      </c>
      <c r="I291" s="174">
        <f t="shared" si="36"/>
        <v>0</v>
      </c>
      <c r="J291" s="175">
        <v>0</v>
      </c>
      <c r="K291" s="173">
        <f t="shared" si="37"/>
        <v>0</v>
      </c>
      <c r="L291" s="175">
        <v>0</v>
      </c>
      <c r="M291" s="173">
        <f t="shared" si="38"/>
        <v>0</v>
      </c>
      <c r="N291" s="176">
        <v>21</v>
      </c>
      <c r="O291" s="177">
        <v>32</v>
      </c>
      <c r="P291" s="171" t="s">
        <v>285</v>
      </c>
    </row>
    <row r="292" spans="1:16" s="16" customFormat="1" ht="13.5" customHeight="1">
      <c r="A292" s="170" t="s">
        <v>1099</v>
      </c>
      <c r="B292" s="170" t="s">
        <v>314</v>
      </c>
      <c r="C292" s="170" t="s">
        <v>315</v>
      </c>
      <c r="D292" s="171" t="s">
        <v>1100</v>
      </c>
      <c r="E292" s="172" t="s">
        <v>1101</v>
      </c>
      <c r="F292" s="170" t="s">
        <v>514</v>
      </c>
      <c r="G292" s="173">
        <v>2</v>
      </c>
      <c r="H292" s="182">
        <v>0</v>
      </c>
      <c r="I292" s="174">
        <f t="shared" si="36"/>
        <v>0</v>
      </c>
      <c r="J292" s="175">
        <v>0</v>
      </c>
      <c r="K292" s="173">
        <f t="shared" si="37"/>
        <v>0</v>
      </c>
      <c r="L292" s="175">
        <v>0</v>
      </c>
      <c r="M292" s="173">
        <f t="shared" si="38"/>
        <v>0</v>
      </c>
      <c r="N292" s="176">
        <v>21</v>
      </c>
      <c r="O292" s="177">
        <v>32</v>
      </c>
      <c r="P292" s="171" t="s">
        <v>285</v>
      </c>
    </row>
    <row r="293" spans="1:16" s="16" customFormat="1" ht="13.5" customHeight="1">
      <c r="A293" s="170" t="s">
        <v>1102</v>
      </c>
      <c r="B293" s="170" t="s">
        <v>314</v>
      </c>
      <c r="C293" s="170" t="s">
        <v>315</v>
      </c>
      <c r="D293" s="171" t="s">
        <v>1103</v>
      </c>
      <c r="E293" s="172" t="s">
        <v>1104</v>
      </c>
      <c r="F293" s="170" t="s">
        <v>514</v>
      </c>
      <c r="G293" s="173">
        <v>2</v>
      </c>
      <c r="H293" s="182">
        <v>0</v>
      </c>
      <c r="I293" s="174">
        <f t="shared" si="36"/>
        <v>0</v>
      </c>
      <c r="J293" s="175">
        <v>0</v>
      </c>
      <c r="K293" s="173">
        <f t="shared" si="37"/>
        <v>0</v>
      </c>
      <c r="L293" s="175">
        <v>0</v>
      </c>
      <c r="M293" s="173">
        <f t="shared" si="38"/>
        <v>0</v>
      </c>
      <c r="N293" s="176">
        <v>21</v>
      </c>
      <c r="O293" s="177">
        <v>32</v>
      </c>
      <c r="P293" s="171" t="s">
        <v>285</v>
      </c>
    </row>
    <row r="294" spans="1:16" s="16" customFormat="1" ht="13.5" customHeight="1">
      <c r="A294" s="170" t="s">
        <v>1105</v>
      </c>
      <c r="B294" s="170" t="s">
        <v>314</v>
      </c>
      <c r="C294" s="170" t="s">
        <v>315</v>
      </c>
      <c r="D294" s="171" t="s">
        <v>1106</v>
      </c>
      <c r="E294" s="172" t="s">
        <v>1107</v>
      </c>
      <c r="F294" s="170" t="s">
        <v>514</v>
      </c>
      <c r="G294" s="173">
        <v>1</v>
      </c>
      <c r="H294" s="182">
        <v>0</v>
      </c>
      <c r="I294" s="174">
        <f t="shared" si="36"/>
        <v>0</v>
      </c>
      <c r="J294" s="175">
        <v>0</v>
      </c>
      <c r="K294" s="173">
        <f t="shared" si="37"/>
        <v>0</v>
      </c>
      <c r="L294" s="175">
        <v>0</v>
      </c>
      <c r="M294" s="173">
        <f t="shared" si="38"/>
        <v>0</v>
      </c>
      <c r="N294" s="176">
        <v>21</v>
      </c>
      <c r="O294" s="177">
        <v>32</v>
      </c>
      <c r="P294" s="171" t="s">
        <v>285</v>
      </c>
    </row>
    <row r="295" spans="1:16" s="16" customFormat="1" ht="24" customHeight="1">
      <c r="A295" s="163" t="s">
        <v>1108</v>
      </c>
      <c r="B295" s="163" t="s">
        <v>280</v>
      </c>
      <c r="C295" s="163" t="s">
        <v>511</v>
      </c>
      <c r="D295" s="16" t="s">
        <v>1109</v>
      </c>
      <c r="E295" s="164" t="s">
        <v>1110</v>
      </c>
      <c r="F295" s="163" t="s">
        <v>364</v>
      </c>
      <c r="G295" s="165">
        <v>1042</v>
      </c>
      <c r="H295" s="183">
        <v>0</v>
      </c>
      <c r="I295" s="166">
        <f t="shared" si="36"/>
        <v>0</v>
      </c>
      <c r="J295" s="167">
        <v>0</v>
      </c>
      <c r="K295" s="165">
        <f t="shared" si="37"/>
        <v>0</v>
      </c>
      <c r="L295" s="167">
        <v>0</v>
      </c>
      <c r="M295" s="165">
        <f t="shared" si="38"/>
        <v>0</v>
      </c>
      <c r="N295" s="168">
        <v>21</v>
      </c>
      <c r="O295" s="169">
        <v>16</v>
      </c>
      <c r="P295" s="16" t="s">
        <v>285</v>
      </c>
    </row>
    <row r="296" spans="1:16" s="16" customFormat="1" ht="13.5" customHeight="1">
      <c r="A296" s="163" t="s">
        <v>1111</v>
      </c>
      <c r="B296" s="163" t="s">
        <v>280</v>
      </c>
      <c r="C296" s="163" t="s">
        <v>511</v>
      </c>
      <c r="D296" s="16" t="s">
        <v>1112</v>
      </c>
      <c r="E296" s="164" t="s">
        <v>1113</v>
      </c>
      <c r="F296" s="163" t="s">
        <v>364</v>
      </c>
      <c r="G296" s="165">
        <v>106.02</v>
      </c>
      <c r="H296" s="183">
        <v>0</v>
      </c>
      <c r="I296" s="166">
        <f t="shared" si="36"/>
        <v>0</v>
      </c>
      <c r="J296" s="167">
        <v>0</v>
      </c>
      <c r="K296" s="165">
        <f t="shared" si="37"/>
        <v>0</v>
      </c>
      <c r="L296" s="167">
        <v>0</v>
      </c>
      <c r="M296" s="165">
        <f t="shared" si="38"/>
        <v>0</v>
      </c>
      <c r="N296" s="168">
        <v>21</v>
      </c>
      <c r="O296" s="169">
        <v>16</v>
      </c>
      <c r="P296" s="16" t="s">
        <v>285</v>
      </c>
    </row>
    <row r="297" spans="1:16" s="16" customFormat="1" ht="13.5" customHeight="1">
      <c r="A297" s="163" t="s">
        <v>1114</v>
      </c>
      <c r="B297" s="163" t="s">
        <v>280</v>
      </c>
      <c r="C297" s="163" t="s">
        <v>511</v>
      </c>
      <c r="D297" s="16" t="s">
        <v>1115</v>
      </c>
      <c r="E297" s="164" t="s">
        <v>1116</v>
      </c>
      <c r="F297" s="163" t="s">
        <v>514</v>
      </c>
      <c r="G297" s="165">
        <v>1</v>
      </c>
      <c r="H297" s="183">
        <v>0</v>
      </c>
      <c r="I297" s="166">
        <f t="shared" si="36"/>
        <v>0</v>
      </c>
      <c r="J297" s="167">
        <v>0</v>
      </c>
      <c r="K297" s="165">
        <f t="shared" si="37"/>
        <v>0</v>
      </c>
      <c r="L297" s="167">
        <v>0</v>
      </c>
      <c r="M297" s="165">
        <f t="shared" si="38"/>
        <v>0</v>
      </c>
      <c r="N297" s="168">
        <v>21</v>
      </c>
      <c r="O297" s="169">
        <v>16</v>
      </c>
      <c r="P297" s="16" t="s">
        <v>285</v>
      </c>
    </row>
    <row r="298" spans="1:16" s="16" customFormat="1" ht="13.5" customHeight="1">
      <c r="A298" s="170" t="s">
        <v>1117</v>
      </c>
      <c r="B298" s="170" t="s">
        <v>314</v>
      </c>
      <c r="C298" s="170" t="s">
        <v>315</v>
      </c>
      <c r="D298" s="171" t="s">
        <v>1118</v>
      </c>
      <c r="E298" s="172" t="s">
        <v>1119</v>
      </c>
      <c r="F298" s="170" t="s">
        <v>514</v>
      </c>
      <c r="G298" s="173">
        <v>1</v>
      </c>
      <c r="H298" s="182">
        <v>0</v>
      </c>
      <c r="I298" s="174">
        <f t="shared" si="36"/>
        <v>0</v>
      </c>
      <c r="J298" s="175">
        <v>0</v>
      </c>
      <c r="K298" s="173">
        <f t="shared" si="37"/>
        <v>0</v>
      </c>
      <c r="L298" s="175">
        <v>0</v>
      </c>
      <c r="M298" s="173">
        <f t="shared" si="38"/>
        <v>0</v>
      </c>
      <c r="N298" s="176">
        <v>21</v>
      </c>
      <c r="O298" s="177">
        <v>32</v>
      </c>
      <c r="P298" s="171" t="s">
        <v>285</v>
      </c>
    </row>
    <row r="299" spans="1:16" s="16" customFormat="1" ht="13.5" customHeight="1">
      <c r="A299" s="163" t="s">
        <v>1120</v>
      </c>
      <c r="B299" s="163" t="s">
        <v>280</v>
      </c>
      <c r="C299" s="163" t="s">
        <v>1054</v>
      </c>
      <c r="D299" s="16" t="s">
        <v>1121</v>
      </c>
      <c r="E299" s="164" t="s">
        <v>1122</v>
      </c>
      <c r="F299" s="163" t="s">
        <v>348</v>
      </c>
      <c r="G299" s="165">
        <v>22</v>
      </c>
      <c r="H299" s="183">
        <v>0</v>
      </c>
      <c r="I299" s="166">
        <f t="shared" si="36"/>
        <v>0</v>
      </c>
      <c r="J299" s="167">
        <v>0</v>
      </c>
      <c r="K299" s="165">
        <f t="shared" si="37"/>
        <v>0</v>
      </c>
      <c r="L299" s="167">
        <v>0.0125</v>
      </c>
      <c r="M299" s="165">
        <f t="shared" si="38"/>
        <v>0.275</v>
      </c>
      <c r="N299" s="168">
        <v>21</v>
      </c>
      <c r="O299" s="169">
        <v>16</v>
      </c>
      <c r="P299" s="16" t="s">
        <v>285</v>
      </c>
    </row>
    <row r="300" spans="1:16" s="16" customFormat="1" ht="13.5" customHeight="1">
      <c r="A300" s="163" t="s">
        <v>1123</v>
      </c>
      <c r="B300" s="163" t="s">
        <v>280</v>
      </c>
      <c r="C300" s="163" t="s">
        <v>1054</v>
      </c>
      <c r="D300" s="16" t="s">
        <v>1124</v>
      </c>
      <c r="E300" s="164" t="s">
        <v>1125</v>
      </c>
      <c r="F300" s="163" t="s">
        <v>348</v>
      </c>
      <c r="G300" s="165">
        <v>134</v>
      </c>
      <c r="H300" s="183">
        <v>0</v>
      </c>
      <c r="I300" s="166">
        <f t="shared" si="36"/>
        <v>0</v>
      </c>
      <c r="J300" s="167">
        <v>0</v>
      </c>
      <c r="K300" s="165">
        <f t="shared" si="37"/>
        <v>0</v>
      </c>
      <c r="L300" s="167">
        <v>0.017</v>
      </c>
      <c r="M300" s="165">
        <f t="shared" si="38"/>
        <v>2.278</v>
      </c>
      <c r="N300" s="168">
        <v>21</v>
      </c>
      <c r="O300" s="169">
        <v>16</v>
      </c>
      <c r="P300" s="16" t="s">
        <v>285</v>
      </c>
    </row>
    <row r="301" spans="1:16" s="16" customFormat="1" ht="13.5" customHeight="1">
      <c r="A301" s="163" t="s">
        <v>1126</v>
      </c>
      <c r="B301" s="163" t="s">
        <v>280</v>
      </c>
      <c r="C301" s="163" t="s">
        <v>1054</v>
      </c>
      <c r="D301" s="16" t="s">
        <v>1127</v>
      </c>
      <c r="E301" s="164" t="s">
        <v>1128</v>
      </c>
      <c r="F301" s="163" t="s">
        <v>348</v>
      </c>
      <c r="G301" s="165">
        <v>2</v>
      </c>
      <c r="H301" s="183">
        <v>0</v>
      </c>
      <c r="I301" s="166">
        <f t="shared" si="36"/>
        <v>0</v>
      </c>
      <c r="J301" s="167">
        <v>0</v>
      </c>
      <c r="K301" s="165">
        <f t="shared" si="37"/>
        <v>0</v>
      </c>
      <c r="L301" s="167">
        <v>0.028</v>
      </c>
      <c r="M301" s="165">
        <f t="shared" si="38"/>
        <v>0.056</v>
      </c>
      <c r="N301" s="168">
        <v>21</v>
      </c>
      <c r="O301" s="169">
        <v>16</v>
      </c>
      <c r="P301" s="16" t="s">
        <v>285</v>
      </c>
    </row>
    <row r="302" spans="1:16" s="16" customFormat="1" ht="13.5" customHeight="1">
      <c r="A302" s="163" t="s">
        <v>1129</v>
      </c>
      <c r="B302" s="163" t="s">
        <v>280</v>
      </c>
      <c r="C302" s="163" t="s">
        <v>1054</v>
      </c>
      <c r="D302" s="16" t="s">
        <v>1130</v>
      </c>
      <c r="E302" s="164" t="s">
        <v>1131</v>
      </c>
      <c r="F302" s="163" t="s">
        <v>217</v>
      </c>
      <c r="G302" s="165">
        <v>12369.023</v>
      </c>
      <c r="H302" s="183">
        <v>0</v>
      </c>
      <c r="I302" s="166">
        <f t="shared" si="36"/>
        <v>0</v>
      </c>
      <c r="J302" s="167">
        <v>0</v>
      </c>
      <c r="K302" s="165">
        <f t="shared" si="37"/>
        <v>0</v>
      </c>
      <c r="L302" s="167">
        <v>0</v>
      </c>
      <c r="M302" s="165">
        <f t="shared" si="38"/>
        <v>0</v>
      </c>
      <c r="N302" s="168">
        <v>21</v>
      </c>
      <c r="O302" s="169">
        <v>16</v>
      </c>
      <c r="P302" s="16" t="s">
        <v>285</v>
      </c>
    </row>
    <row r="303" spans="2:16" s="135" customFormat="1" ht="12.75" customHeight="1">
      <c r="B303" s="140" t="s">
        <v>234</v>
      </c>
      <c r="D303" s="141" t="s">
        <v>1132</v>
      </c>
      <c r="E303" s="141" t="s">
        <v>1133</v>
      </c>
      <c r="H303" s="184"/>
      <c r="I303" s="142">
        <f>SUM(I304:I310)</f>
        <v>0</v>
      </c>
      <c r="K303" s="143">
        <f>SUM(K304:K310)</f>
        <v>0.9722812</v>
      </c>
      <c r="M303" s="143">
        <f>SUM(M304:M310)</f>
        <v>0</v>
      </c>
      <c r="P303" s="141" t="s">
        <v>278</v>
      </c>
    </row>
    <row r="304" spans="1:16" s="16" customFormat="1" ht="13.5" customHeight="1">
      <c r="A304" s="163" t="s">
        <v>1134</v>
      </c>
      <c r="B304" s="163" t="s">
        <v>280</v>
      </c>
      <c r="C304" s="163" t="s">
        <v>1132</v>
      </c>
      <c r="D304" s="16" t="s">
        <v>1135</v>
      </c>
      <c r="E304" s="164" t="s">
        <v>1136</v>
      </c>
      <c r="F304" s="163" t="s">
        <v>364</v>
      </c>
      <c r="G304" s="165">
        <v>47.85</v>
      </c>
      <c r="H304" s="183">
        <v>0</v>
      </c>
      <c r="I304" s="166">
        <f aca="true" t="shared" si="39" ref="I304:I310">ROUND(G304*H304,2)</f>
        <v>0</v>
      </c>
      <c r="J304" s="167">
        <v>5E-05</v>
      </c>
      <c r="K304" s="165">
        <f aca="true" t="shared" si="40" ref="K304:K310">G304*J304</f>
        <v>0.0023925</v>
      </c>
      <c r="L304" s="167">
        <v>0</v>
      </c>
      <c r="M304" s="165">
        <f aca="true" t="shared" si="41" ref="M304:M310">G304*L304</f>
        <v>0</v>
      </c>
      <c r="N304" s="168">
        <v>21</v>
      </c>
      <c r="O304" s="169">
        <v>16</v>
      </c>
      <c r="P304" s="16" t="s">
        <v>285</v>
      </c>
    </row>
    <row r="305" spans="1:16" s="16" customFormat="1" ht="24" customHeight="1">
      <c r="A305" s="170" t="s">
        <v>1137</v>
      </c>
      <c r="B305" s="170" t="s">
        <v>314</v>
      </c>
      <c r="C305" s="170" t="s">
        <v>315</v>
      </c>
      <c r="D305" s="171" t="s">
        <v>1138</v>
      </c>
      <c r="E305" s="172" t="s">
        <v>1139</v>
      </c>
      <c r="F305" s="170" t="s">
        <v>348</v>
      </c>
      <c r="G305" s="173">
        <v>33</v>
      </c>
      <c r="H305" s="182">
        <v>0</v>
      </c>
      <c r="I305" s="174">
        <f t="shared" si="39"/>
        <v>0</v>
      </c>
      <c r="J305" s="175">
        <v>0.00321</v>
      </c>
      <c r="K305" s="173">
        <f t="shared" si="40"/>
        <v>0.10593000000000001</v>
      </c>
      <c r="L305" s="175">
        <v>0</v>
      </c>
      <c r="M305" s="173">
        <f t="shared" si="41"/>
        <v>0</v>
      </c>
      <c r="N305" s="176">
        <v>21</v>
      </c>
      <c r="O305" s="177">
        <v>32</v>
      </c>
      <c r="P305" s="171" t="s">
        <v>285</v>
      </c>
    </row>
    <row r="306" spans="1:16" s="16" customFormat="1" ht="13.5" customHeight="1">
      <c r="A306" s="163" t="s">
        <v>1140</v>
      </c>
      <c r="B306" s="163" t="s">
        <v>280</v>
      </c>
      <c r="C306" s="163" t="s">
        <v>1132</v>
      </c>
      <c r="D306" s="16" t="s">
        <v>1141</v>
      </c>
      <c r="E306" s="164" t="s">
        <v>1142</v>
      </c>
      <c r="F306" s="163" t="s">
        <v>318</v>
      </c>
      <c r="G306" s="165">
        <v>51.38</v>
      </c>
      <c r="H306" s="183">
        <v>0</v>
      </c>
      <c r="I306" s="166">
        <f t="shared" si="39"/>
        <v>0</v>
      </c>
      <c r="J306" s="167">
        <v>7E-05</v>
      </c>
      <c r="K306" s="165">
        <f t="shared" si="40"/>
        <v>0.0035965999999999997</v>
      </c>
      <c r="L306" s="167">
        <v>0</v>
      </c>
      <c r="M306" s="165">
        <f t="shared" si="41"/>
        <v>0</v>
      </c>
      <c r="N306" s="168">
        <v>21</v>
      </c>
      <c r="O306" s="169">
        <v>16</v>
      </c>
      <c r="P306" s="16" t="s">
        <v>285</v>
      </c>
    </row>
    <row r="307" spans="1:16" s="16" customFormat="1" ht="13.5" customHeight="1">
      <c r="A307" s="163" t="s">
        <v>1143</v>
      </c>
      <c r="B307" s="163" t="s">
        <v>280</v>
      </c>
      <c r="C307" s="163" t="s">
        <v>1132</v>
      </c>
      <c r="D307" s="16" t="s">
        <v>1144</v>
      </c>
      <c r="E307" s="164" t="s">
        <v>1145</v>
      </c>
      <c r="F307" s="163" t="s">
        <v>318</v>
      </c>
      <c r="G307" s="165">
        <v>226.733</v>
      </c>
      <c r="H307" s="183">
        <v>0</v>
      </c>
      <c r="I307" s="166">
        <f t="shared" si="39"/>
        <v>0</v>
      </c>
      <c r="J307" s="167">
        <v>6E-05</v>
      </c>
      <c r="K307" s="165">
        <f t="shared" si="40"/>
        <v>0.01360398</v>
      </c>
      <c r="L307" s="167">
        <v>0</v>
      </c>
      <c r="M307" s="165">
        <f t="shared" si="41"/>
        <v>0</v>
      </c>
      <c r="N307" s="168">
        <v>21</v>
      </c>
      <c r="O307" s="169">
        <v>16</v>
      </c>
      <c r="P307" s="16" t="s">
        <v>285</v>
      </c>
    </row>
    <row r="308" spans="1:16" s="16" customFormat="1" ht="13.5" customHeight="1">
      <c r="A308" s="163" t="s">
        <v>1146</v>
      </c>
      <c r="B308" s="163" t="s">
        <v>280</v>
      </c>
      <c r="C308" s="163" t="s">
        <v>1132</v>
      </c>
      <c r="D308" s="16" t="s">
        <v>1147</v>
      </c>
      <c r="E308" s="164" t="s">
        <v>1148</v>
      </c>
      <c r="F308" s="163" t="s">
        <v>318</v>
      </c>
      <c r="G308" s="165">
        <v>479.302</v>
      </c>
      <c r="H308" s="183">
        <v>0</v>
      </c>
      <c r="I308" s="166">
        <f t="shared" si="39"/>
        <v>0</v>
      </c>
      <c r="J308" s="167">
        <v>6E-05</v>
      </c>
      <c r="K308" s="165">
        <f t="shared" si="40"/>
        <v>0.02875812</v>
      </c>
      <c r="L308" s="167">
        <v>0</v>
      </c>
      <c r="M308" s="165">
        <f t="shared" si="41"/>
        <v>0</v>
      </c>
      <c r="N308" s="168">
        <v>21</v>
      </c>
      <c r="O308" s="169">
        <v>16</v>
      </c>
      <c r="P308" s="16" t="s">
        <v>285</v>
      </c>
    </row>
    <row r="309" spans="1:16" s="16" customFormat="1" ht="13.5" customHeight="1">
      <c r="A309" s="170" t="s">
        <v>1149</v>
      </c>
      <c r="B309" s="170" t="s">
        <v>314</v>
      </c>
      <c r="C309" s="170" t="s">
        <v>315</v>
      </c>
      <c r="D309" s="171" t="s">
        <v>1150</v>
      </c>
      <c r="E309" s="172" t="s">
        <v>1151</v>
      </c>
      <c r="F309" s="170" t="s">
        <v>308</v>
      </c>
      <c r="G309" s="173">
        <v>0.818</v>
      </c>
      <c r="H309" s="182">
        <v>0</v>
      </c>
      <c r="I309" s="174">
        <f t="shared" si="39"/>
        <v>0</v>
      </c>
      <c r="J309" s="175">
        <v>1</v>
      </c>
      <c r="K309" s="173">
        <f t="shared" si="40"/>
        <v>0.818</v>
      </c>
      <c r="L309" s="175">
        <v>0</v>
      </c>
      <c r="M309" s="173">
        <f t="shared" si="41"/>
        <v>0</v>
      </c>
      <c r="N309" s="176">
        <v>21</v>
      </c>
      <c r="O309" s="177">
        <v>32</v>
      </c>
      <c r="P309" s="171" t="s">
        <v>285</v>
      </c>
    </row>
    <row r="310" spans="1:16" s="16" customFormat="1" ht="13.5" customHeight="1">
      <c r="A310" s="163" t="s">
        <v>1152</v>
      </c>
      <c r="B310" s="163" t="s">
        <v>280</v>
      </c>
      <c r="C310" s="163" t="s">
        <v>1132</v>
      </c>
      <c r="D310" s="16" t="s">
        <v>1153</v>
      </c>
      <c r="E310" s="164" t="s">
        <v>1154</v>
      </c>
      <c r="F310" s="163" t="s">
        <v>217</v>
      </c>
      <c r="G310" s="165">
        <v>2917.311</v>
      </c>
      <c r="H310" s="183">
        <v>0</v>
      </c>
      <c r="I310" s="166">
        <f t="shared" si="39"/>
        <v>0</v>
      </c>
      <c r="J310" s="167">
        <v>0</v>
      </c>
      <c r="K310" s="165">
        <f t="shared" si="40"/>
        <v>0</v>
      </c>
      <c r="L310" s="167">
        <v>0</v>
      </c>
      <c r="M310" s="165">
        <f t="shared" si="41"/>
        <v>0</v>
      </c>
      <c r="N310" s="168">
        <v>21</v>
      </c>
      <c r="O310" s="169">
        <v>16</v>
      </c>
      <c r="P310" s="16" t="s">
        <v>285</v>
      </c>
    </row>
    <row r="311" spans="2:16" s="135" customFormat="1" ht="12.75" customHeight="1">
      <c r="B311" s="140" t="s">
        <v>234</v>
      </c>
      <c r="D311" s="141" t="s">
        <v>1155</v>
      </c>
      <c r="E311" s="141" t="s">
        <v>1156</v>
      </c>
      <c r="H311" s="184"/>
      <c r="I311" s="142">
        <f>SUM(I312:I319)</f>
        <v>0</v>
      </c>
      <c r="K311" s="143">
        <f>SUM(K312:K319)</f>
        <v>2.0609012</v>
      </c>
      <c r="M311" s="143">
        <f>SUM(M312:M319)</f>
        <v>0</v>
      </c>
      <c r="P311" s="141" t="s">
        <v>278</v>
      </c>
    </row>
    <row r="312" spans="1:16" s="16" customFormat="1" ht="13.5" customHeight="1">
      <c r="A312" s="163" t="s">
        <v>1157</v>
      </c>
      <c r="B312" s="163" t="s">
        <v>280</v>
      </c>
      <c r="C312" s="163" t="s">
        <v>1155</v>
      </c>
      <c r="D312" s="16" t="s">
        <v>1158</v>
      </c>
      <c r="E312" s="164" t="s">
        <v>1159</v>
      </c>
      <c r="F312" s="163" t="s">
        <v>284</v>
      </c>
      <c r="G312" s="165">
        <v>65</v>
      </c>
      <c r="H312" s="183">
        <v>0</v>
      </c>
      <c r="I312" s="166">
        <f aca="true" t="shared" si="42" ref="I312:I319">ROUND(G312*H312,2)</f>
        <v>0</v>
      </c>
      <c r="J312" s="167">
        <v>0.0003</v>
      </c>
      <c r="K312" s="165">
        <f aca="true" t="shared" si="43" ref="K312:K319">G312*J312</f>
        <v>0.0195</v>
      </c>
      <c r="L312" s="167">
        <v>0</v>
      </c>
      <c r="M312" s="165">
        <f aca="true" t="shared" si="44" ref="M312:M319">G312*L312</f>
        <v>0</v>
      </c>
      <c r="N312" s="168">
        <v>21</v>
      </c>
      <c r="O312" s="169">
        <v>16</v>
      </c>
      <c r="P312" s="16" t="s">
        <v>285</v>
      </c>
    </row>
    <row r="313" spans="1:16" s="16" customFormat="1" ht="13.5" customHeight="1">
      <c r="A313" s="163" t="s">
        <v>1160</v>
      </c>
      <c r="B313" s="163" t="s">
        <v>280</v>
      </c>
      <c r="C313" s="163" t="s">
        <v>1155</v>
      </c>
      <c r="D313" s="16" t="s">
        <v>1161</v>
      </c>
      <c r="E313" s="164" t="s">
        <v>1162</v>
      </c>
      <c r="F313" s="163" t="s">
        <v>364</v>
      </c>
      <c r="G313" s="165">
        <v>270.04</v>
      </c>
      <c r="H313" s="183">
        <v>0</v>
      </c>
      <c r="I313" s="166">
        <f t="shared" si="42"/>
        <v>0</v>
      </c>
      <c r="J313" s="167">
        <v>3E-05</v>
      </c>
      <c r="K313" s="165">
        <f t="shared" si="43"/>
        <v>0.008101200000000001</v>
      </c>
      <c r="L313" s="167">
        <v>0</v>
      </c>
      <c r="M313" s="165">
        <f t="shared" si="44"/>
        <v>0</v>
      </c>
      <c r="N313" s="168">
        <v>21</v>
      </c>
      <c r="O313" s="169">
        <v>16</v>
      </c>
      <c r="P313" s="16" t="s">
        <v>285</v>
      </c>
    </row>
    <row r="314" spans="1:16" s="16" customFormat="1" ht="13.5" customHeight="1">
      <c r="A314" s="163" t="s">
        <v>1163</v>
      </c>
      <c r="B314" s="163" t="s">
        <v>280</v>
      </c>
      <c r="C314" s="163" t="s">
        <v>1155</v>
      </c>
      <c r="D314" s="16" t="s">
        <v>1164</v>
      </c>
      <c r="E314" s="164" t="s">
        <v>1165</v>
      </c>
      <c r="F314" s="163" t="s">
        <v>348</v>
      </c>
      <c r="G314" s="165">
        <v>80</v>
      </c>
      <c r="H314" s="183">
        <v>0</v>
      </c>
      <c r="I314" s="166">
        <f t="shared" si="42"/>
        <v>0</v>
      </c>
      <c r="J314" s="167">
        <v>0</v>
      </c>
      <c r="K314" s="165">
        <f t="shared" si="43"/>
        <v>0</v>
      </c>
      <c r="L314" s="167">
        <v>0</v>
      </c>
      <c r="M314" s="165">
        <f t="shared" si="44"/>
        <v>0</v>
      </c>
      <c r="N314" s="168">
        <v>21</v>
      </c>
      <c r="O314" s="169">
        <v>16</v>
      </c>
      <c r="P314" s="16" t="s">
        <v>285</v>
      </c>
    </row>
    <row r="315" spans="1:16" s="16" customFormat="1" ht="24" customHeight="1">
      <c r="A315" s="163" t="s">
        <v>1166</v>
      </c>
      <c r="B315" s="163" t="s">
        <v>280</v>
      </c>
      <c r="C315" s="163" t="s">
        <v>1155</v>
      </c>
      <c r="D315" s="16" t="s">
        <v>1167</v>
      </c>
      <c r="E315" s="164" t="s">
        <v>1168</v>
      </c>
      <c r="F315" s="163" t="s">
        <v>284</v>
      </c>
      <c r="G315" s="165">
        <v>65</v>
      </c>
      <c r="H315" s="183">
        <v>0</v>
      </c>
      <c r="I315" s="166">
        <f t="shared" si="42"/>
        <v>0</v>
      </c>
      <c r="J315" s="167">
        <v>0.0029</v>
      </c>
      <c r="K315" s="165">
        <f t="shared" si="43"/>
        <v>0.1885</v>
      </c>
      <c r="L315" s="167">
        <v>0</v>
      </c>
      <c r="M315" s="165">
        <f t="shared" si="44"/>
        <v>0</v>
      </c>
      <c r="N315" s="168">
        <v>21</v>
      </c>
      <c r="O315" s="169">
        <v>16</v>
      </c>
      <c r="P315" s="16" t="s">
        <v>285</v>
      </c>
    </row>
    <row r="316" spans="1:16" s="16" customFormat="1" ht="13.5" customHeight="1">
      <c r="A316" s="170" t="s">
        <v>1169</v>
      </c>
      <c r="B316" s="170" t="s">
        <v>314</v>
      </c>
      <c r="C316" s="170" t="s">
        <v>315</v>
      </c>
      <c r="D316" s="171" t="s">
        <v>1170</v>
      </c>
      <c r="E316" s="172" t="s">
        <v>1171</v>
      </c>
      <c r="F316" s="170" t="s">
        <v>284</v>
      </c>
      <c r="G316" s="173">
        <v>69</v>
      </c>
      <c r="H316" s="182">
        <v>0</v>
      </c>
      <c r="I316" s="174">
        <f t="shared" si="42"/>
        <v>0</v>
      </c>
      <c r="J316" s="175">
        <v>0.0192</v>
      </c>
      <c r="K316" s="173">
        <f t="shared" si="43"/>
        <v>1.3248</v>
      </c>
      <c r="L316" s="175">
        <v>0</v>
      </c>
      <c r="M316" s="173">
        <f t="shared" si="44"/>
        <v>0</v>
      </c>
      <c r="N316" s="176">
        <v>21</v>
      </c>
      <c r="O316" s="177">
        <v>32</v>
      </c>
      <c r="P316" s="171" t="s">
        <v>285</v>
      </c>
    </row>
    <row r="317" spans="1:16" s="16" customFormat="1" ht="13.5" customHeight="1">
      <c r="A317" s="163" t="s">
        <v>1172</v>
      </c>
      <c r="B317" s="163" t="s">
        <v>280</v>
      </c>
      <c r="C317" s="163" t="s">
        <v>1155</v>
      </c>
      <c r="D317" s="16" t="s">
        <v>1173</v>
      </c>
      <c r="E317" s="164" t="s">
        <v>1174</v>
      </c>
      <c r="F317" s="163" t="s">
        <v>284</v>
      </c>
      <c r="G317" s="165">
        <v>65</v>
      </c>
      <c r="H317" s="183">
        <v>0</v>
      </c>
      <c r="I317" s="166">
        <f t="shared" si="42"/>
        <v>0</v>
      </c>
      <c r="J317" s="167">
        <v>0.008</v>
      </c>
      <c r="K317" s="165">
        <f t="shared" si="43"/>
        <v>0.52</v>
      </c>
      <c r="L317" s="167">
        <v>0</v>
      </c>
      <c r="M317" s="165">
        <f t="shared" si="44"/>
        <v>0</v>
      </c>
      <c r="N317" s="168">
        <v>21</v>
      </c>
      <c r="O317" s="169">
        <v>16</v>
      </c>
      <c r="P317" s="16" t="s">
        <v>285</v>
      </c>
    </row>
    <row r="318" spans="1:16" s="16" customFormat="1" ht="24" customHeight="1">
      <c r="A318" s="163" t="s">
        <v>1175</v>
      </c>
      <c r="B318" s="163" t="s">
        <v>280</v>
      </c>
      <c r="C318" s="163" t="s">
        <v>1155</v>
      </c>
      <c r="D318" s="16" t="s">
        <v>1176</v>
      </c>
      <c r="E318" s="164" t="s">
        <v>1177</v>
      </c>
      <c r="F318" s="163" t="s">
        <v>284</v>
      </c>
      <c r="G318" s="165">
        <v>65</v>
      </c>
      <c r="H318" s="183">
        <v>0</v>
      </c>
      <c r="I318" s="166">
        <f t="shared" si="42"/>
        <v>0</v>
      </c>
      <c r="J318" s="167">
        <v>0</v>
      </c>
      <c r="K318" s="165">
        <f t="shared" si="43"/>
        <v>0</v>
      </c>
      <c r="L318" s="167">
        <v>0</v>
      </c>
      <c r="M318" s="165">
        <f t="shared" si="44"/>
        <v>0</v>
      </c>
      <c r="N318" s="168">
        <v>21</v>
      </c>
      <c r="O318" s="169">
        <v>16</v>
      </c>
      <c r="P318" s="16" t="s">
        <v>285</v>
      </c>
    </row>
    <row r="319" spans="1:16" s="16" customFormat="1" ht="13.5" customHeight="1">
      <c r="A319" s="163" t="s">
        <v>1178</v>
      </c>
      <c r="B319" s="163" t="s">
        <v>280</v>
      </c>
      <c r="C319" s="163" t="s">
        <v>1155</v>
      </c>
      <c r="D319" s="16" t="s">
        <v>1179</v>
      </c>
      <c r="E319" s="164" t="s">
        <v>1180</v>
      </c>
      <c r="F319" s="163" t="s">
        <v>217</v>
      </c>
      <c r="G319" s="165">
        <v>1013.048</v>
      </c>
      <c r="H319" s="183">
        <v>0</v>
      </c>
      <c r="I319" s="166">
        <f t="shared" si="42"/>
        <v>0</v>
      </c>
      <c r="J319" s="167">
        <v>0</v>
      </c>
      <c r="K319" s="165">
        <f t="shared" si="43"/>
        <v>0</v>
      </c>
      <c r="L319" s="167">
        <v>0</v>
      </c>
      <c r="M319" s="165">
        <f t="shared" si="44"/>
        <v>0</v>
      </c>
      <c r="N319" s="168">
        <v>21</v>
      </c>
      <c r="O319" s="169">
        <v>16</v>
      </c>
      <c r="P319" s="16" t="s">
        <v>285</v>
      </c>
    </row>
    <row r="320" spans="2:16" s="135" customFormat="1" ht="12.75" customHeight="1">
      <c r="B320" s="140" t="s">
        <v>234</v>
      </c>
      <c r="D320" s="141" t="s">
        <v>1181</v>
      </c>
      <c r="E320" s="141" t="s">
        <v>1182</v>
      </c>
      <c r="H320" s="184"/>
      <c r="I320" s="142">
        <f>SUM(I321:I327)</f>
        <v>0</v>
      </c>
      <c r="K320" s="143">
        <f>SUM(K321:K327)</f>
        <v>0.15331341</v>
      </c>
      <c r="M320" s="143">
        <f>SUM(M321:M327)</f>
        <v>0</v>
      </c>
      <c r="P320" s="141" t="s">
        <v>278</v>
      </c>
    </row>
    <row r="321" spans="1:16" s="16" customFormat="1" ht="13.5" customHeight="1">
      <c r="A321" s="163" t="s">
        <v>1183</v>
      </c>
      <c r="B321" s="163" t="s">
        <v>280</v>
      </c>
      <c r="C321" s="163" t="s">
        <v>1181</v>
      </c>
      <c r="D321" s="16" t="s">
        <v>1184</v>
      </c>
      <c r="E321" s="164" t="s">
        <v>1185</v>
      </c>
      <c r="F321" s="163" t="s">
        <v>284</v>
      </c>
      <c r="G321" s="165">
        <v>56.821</v>
      </c>
      <c r="H321" s="183">
        <v>0</v>
      </c>
      <c r="I321" s="166">
        <f aca="true" t="shared" si="45" ref="I321:I327">ROUND(G321*H321,2)</f>
        <v>0</v>
      </c>
      <c r="J321" s="167">
        <v>0.00021</v>
      </c>
      <c r="K321" s="165">
        <f aca="true" t="shared" si="46" ref="K321:K327">G321*J321</f>
        <v>0.011932410000000001</v>
      </c>
      <c r="L321" s="167">
        <v>0</v>
      </c>
      <c r="M321" s="165">
        <f aca="true" t="shared" si="47" ref="M321:M327">G321*L321</f>
        <v>0</v>
      </c>
      <c r="N321" s="168">
        <v>21</v>
      </c>
      <c r="O321" s="169">
        <v>16</v>
      </c>
      <c r="P321" s="16" t="s">
        <v>285</v>
      </c>
    </row>
    <row r="322" spans="1:16" s="16" customFormat="1" ht="24" customHeight="1">
      <c r="A322" s="163" t="s">
        <v>1186</v>
      </c>
      <c r="B322" s="163" t="s">
        <v>280</v>
      </c>
      <c r="C322" s="163" t="s">
        <v>1181</v>
      </c>
      <c r="D322" s="16" t="s">
        <v>1187</v>
      </c>
      <c r="E322" s="164" t="s">
        <v>1188</v>
      </c>
      <c r="F322" s="163" t="s">
        <v>284</v>
      </c>
      <c r="G322" s="165">
        <v>155.84</v>
      </c>
      <c r="H322" s="183">
        <v>0</v>
      </c>
      <c r="I322" s="166">
        <f t="shared" si="45"/>
        <v>0</v>
      </c>
      <c r="J322" s="167">
        <v>0.00074</v>
      </c>
      <c r="K322" s="165">
        <f t="shared" si="46"/>
        <v>0.1153216</v>
      </c>
      <c r="L322" s="167">
        <v>0</v>
      </c>
      <c r="M322" s="165">
        <f t="shared" si="47"/>
        <v>0</v>
      </c>
      <c r="N322" s="168">
        <v>21</v>
      </c>
      <c r="O322" s="169">
        <v>16</v>
      </c>
      <c r="P322" s="16" t="s">
        <v>285</v>
      </c>
    </row>
    <row r="323" spans="1:16" s="16" customFormat="1" ht="24" customHeight="1">
      <c r="A323" s="163" t="s">
        <v>1189</v>
      </c>
      <c r="B323" s="163" t="s">
        <v>280</v>
      </c>
      <c r="C323" s="163" t="s">
        <v>1181</v>
      </c>
      <c r="D323" s="16" t="s">
        <v>1190</v>
      </c>
      <c r="E323" s="164" t="s">
        <v>1191</v>
      </c>
      <c r="F323" s="163" t="s">
        <v>284</v>
      </c>
      <c r="G323" s="165">
        <v>17.92</v>
      </c>
      <c r="H323" s="183">
        <v>0</v>
      </c>
      <c r="I323" s="166">
        <f t="shared" si="45"/>
        <v>0</v>
      </c>
      <c r="J323" s="167">
        <v>0.00027</v>
      </c>
      <c r="K323" s="165">
        <f t="shared" si="46"/>
        <v>0.0048384000000000005</v>
      </c>
      <c r="L323" s="167">
        <v>0</v>
      </c>
      <c r="M323" s="165">
        <f t="shared" si="47"/>
        <v>0</v>
      </c>
      <c r="N323" s="168">
        <v>21</v>
      </c>
      <c r="O323" s="169">
        <v>16</v>
      </c>
      <c r="P323" s="16" t="s">
        <v>285</v>
      </c>
    </row>
    <row r="324" spans="1:16" s="16" customFormat="1" ht="13.5" customHeight="1">
      <c r="A324" s="163" t="s">
        <v>1192</v>
      </c>
      <c r="B324" s="163" t="s">
        <v>280</v>
      </c>
      <c r="C324" s="163" t="s">
        <v>1181</v>
      </c>
      <c r="D324" s="16" t="s">
        <v>1193</v>
      </c>
      <c r="E324" s="164" t="s">
        <v>1194</v>
      </c>
      <c r="F324" s="163" t="s">
        <v>284</v>
      </c>
      <c r="G324" s="165">
        <v>17.92</v>
      </c>
      <c r="H324" s="183">
        <v>0</v>
      </c>
      <c r="I324" s="166">
        <f t="shared" si="45"/>
        <v>0</v>
      </c>
      <c r="J324" s="167">
        <v>0.00043</v>
      </c>
      <c r="K324" s="165">
        <f t="shared" si="46"/>
        <v>0.007705600000000001</v>
      </c>
      <c r="L324" s="167">
        <v>0</v>
      </c>
      <c r="M324" s="165">
        <f t="shared" si="47"/>
        <v>0</v>
      </c>
      <c r="N324" s="168">
        <v>21</v>
      </c>
      <c r="O324" s="169">
        <v>16</v>
      </c>
      <c r="P324" s="16" t="s">
        <v>285</v>
      </c>
    </row>
    <row r="325" spans="1:16" s="16" customFormat="1" ht="24" customHeight="1">
      <c r="A325" s="163" t="s">
        <v>1195</v>
      </c>
      <c r="B325" s="163" t="s">
        <v>280</v>
      </c>
      <c r="C325" s="163" t="s">
        <v>1181</v>
      </c>
      <c r="D325" s="16" t="s">
        <v>1196</v>
      </c>
      <c r="E325" s="164" t="s">
        <v>1197</v>
      </c>
      <c r="F325" s="163" t="s">
        <v>284</v>
      </c>
      <c r="G325" s="165">
        <v>24.5</v>
      </c>
      <c r="H325" s="183">
        <v>0</v>
      </c>
      <c r="I325" s="166">
        <f t="shared" si="45"/>
        <v>0</v>
      </c>
      <c r="J325" s="167">
        <v>0.00017</v>
      </c>
      <c r="K325" s="165">
        <f t="shared" si="46"/>
        <v>0.004165</v>
      </c>
      <c r="L325" s="167">
        <v>0</v>
      </c>
      <c r="M325" s="165">
        <f t="shared" si="47"/>
        <v>0</v>
      </c>
      <c r="N325" s="168">
        <v>21</v>
      </c>
      <c r="O325" s="169">
        <v>16</v>
      </c>
      <c r="P325" s="16" t="s">
        <v>285</v>
      </c>
    </row>
    <row r="326" spans="1:16" s="16" customFormat="1" ht="13.5" customHeight="1">
      <c r="A326" s="163" t="s">
        <v>1198</v>
      </c>
      <c r="B326" s="163" t="s">
        <v>280</v>
      </c>
      <c r="C326" s="163" t="s">
        <v>1181</v>
      </c>
      <c r="D326" s="16" t="s">
        <v>1199</v>
      </c>
      <c r="E326" s="164" t="s">
        <v>1200</v>
      </c>
      <c r="F326" s="163" t="s">
        <v>284</v>
      </c>
      <c r="G326" s="165">
        <v>155.84</v>
      </c>
      <c r="H326" s="183">
        <v>0</v>
      </c>
      <c r="I326" s="166">
        <f t="shared" si="45"/>
        <v>0</v>
      </c>
      <c r="J326" s="167">
        <v>6E-05</v>
      </c>
      <c r="K326" s="165">
        <f t="shared" si="46"/>
        <v>0.0093504</v>
      </c>
      <c r="L326" s="167">
        <v>0</v>
      </c>
      <c r="M326" s="165">
        <f t="shared" si="47"/>
        <v>0</v>
      </c>
      <c r="N326" s="168">
        <v>21</v>
      </c>
      <c r="O326" s="169">
        <v>16</v>
      </c>
      <c r="P326" s="16" t="s">
        <v>285</v>
      </c>
    </row>
    <row r="327" spans="1:16" s="16" customFormat="1" ht="13.5" customHeight="1">
      <c r="A327" s="163" t="s">
        <v>1201</v>
      </c>
      <c r="B327" s="163" t="s">
        <v>280</v>
      </c>
      <c r="C327" s="163" t="s">
        <v>1181</v>
      </c>
      <c r="D327" s="16" t="s">
        <v>1202</v>
      </c>
      <c r="E327" s="164" t="s">
        <v>1203</v>
      </c>
      <c r="F327" s="163" t="s">
        <v>284</v>
      </c>
      <c r="G327" s="165">
        <v>56.821</v>
      </c>
      <c r="H327" s="183">
        <v>0</v>
      </c>
      <c r="I327" s="166">
        <f t="shared" si="45"/>
        <v>0</v>
      </c>
      <c r="J327" s="167">
        <v>0</v>
      </c>
      <c r="K327" s="165">
        <f t="shared" si="46"/>
        <v>0</v>
      </c>
      <c r="L327" s="167">
        <v>0</v>
      </c>
      <c r="M327" s="165">
        <f t="shared" si="47"/>
        <v>0</v>
      </c>
      <c r="N327" s="168">
        <v>21</v>
      </c>
      <c r="O327" s="169">
        <v>16</v>
      </c>
      <c r="P327" s="16" t="s">
        <v>285</v>
      </c>
    </row>
    <row r="328" spans="2:16" s="135" customFormat="1" ht="12.75" customHeight="1">
      <c r="B328" s="140" t="s">
        <v>234</v>
      </c>
      <c r="D328" s="141" t="s">
        <v>1204</v>
      </c>
      <c r="E328" s="141" t="s">
        <v>1205</v>
      </c>
      <c r="H328" s="184"/>
      <c r="I328" s="142">
        <f>SUM(I329:I331)</f>
        <v>0</v>
      </c>
      <c r="K328" s="143">
        <f>SUM(K329:K331)</f>
        <v>1.40981446</v>
      </c>
      <c r="M328" s="143">
        <f>SUM(M329:M331)</f>
        <v>0</v>
      </c>
      <c r="P328" s="141" t="s">
        <v>278</v>
      </c>
    </row>
    <row r="329" spans="1:16" s="16" customFormat="1" ht="13.5" customHeight="1">
      <c r="A329" s="163" t="s">
        <v>1206</v>
      </c>
      <c r="B329" s="163" t="s">
        <v>280</v>
      </c>
      <c r="C329" s="163" t="s">
        <v>1204</v>
      </c>
      <c r="D329" s="16" t="s">
        <v>1207</v>
      </c>
      <c r="E329" s="164" t="s">
        <v>1208</v>
      </c>
      <c r="F329" s="163" t="s">
        <v>284</v>
      </c>
      <c r="G329" s="165">
        <v>3603.114</v>
      </c>
      <c r="H329" s="183">
        <v>0</v>
      </c>
      <c r="I329" s="166">
        <f>ROUND(G329*H329,2)</f>
        <v>0</v>
      </c>
      <c r="J329" s="167">
        <v>0</v>
      </c>
      <c r="K329" s="165">
        <f>G329*J329</f>
        <v>0</v>
      </c>
      <c r="L329" s="167">
        <v>0</v>
      </c>
      <c r="M329" s="165">
        <f>G329*L329</f>
        <v>0</v>
      </c>
      <c r="N329" s="168">
        <v>21</v>
      </c>
      <c r="O329" s="169">
        <v>16</v>
      </c>
      <c r="P329" s="16" t="s">
        <v>285</v>
      </c>
    </row>
    <row r="330" spans="1:16" s="16" customFormat="1" ht="24" customHeight="1">
      <c r="A330" s="163" t="s">
        <v>1209</v>
      </c>
      <c r="B330" s="163" t="s">
        <v>280</v>
      </c>
      <c r="C330" s="163" t="s">
        <v>1204</v>
      </c>
      <c r="D330" s="16" t="s">
        <v>1210</v>
      </c>
      <c r="E330" s="164" t="s">
        <v>1211</v>
      </c>
      <c r="F330" s="163" t="s">
        <v>284</v>
      </c>
      <c r="G330" s="165">
        <v>3603.114</v>
      </c>
      <c r="H330" s="183">
        <v>0</v>
      </c>
      <c r="I330" s="166">
        <f>ROUND(G330*H330,2)</f>
        <v>0</v>
      </c>
      <c r="J330" s="167">
        <v>0.00039</v>
      </c>
      <c r="K330" s="165">
        <f>G330*J330</f>
        <v>1.40521446</v>
      </c>
      <c r="L330" s="167">
        <v>0</v>
      </c>
      <c r="M330" s="165">
        <f>G330*L330</f>
        <v>0</v>
      </c>
      <c r="N330" s="168">
        <v>21</v>
      </c>
      <c r="O330" s="169">
        <v>16</v>
      </c>
      <c r="P330" s="16" t="s">
        <v>285</v>
      </c>
    </row>
    <row r="331" spans="1:16" s="16" customFormat="1" ht="24" customHeight="1">
      <c r="A331" s="163" t="s">
        <v>1212</v>
      </c>
      <c r="B331" s="163" t="s">
        <v>280</v>
      </c>
      <c r="C331" s="163" t="s">
        <v>1204</v>
      </c>
      <c r="D331" s="16" t="s">
        <v>1213</v>
      </c>
      <c r="E331" s="164" t="s">
        <v>1214</v>
      </c>
      <c r="F331" s="163" t="s">
        <v>284</v>
      </c>
      <c r="G331" s="165">
        <v>10</v>
      </c>
      <c r="H331" s="183">
        <v>0</v>
      </c>
      <c r="I331" s="166">
        <f>ROUND(G331*H331,2)</f>
        <v>0</v>
      </c>
      <c r="J331" s="167">
        <v>0.00046</v>
      </c>
      <c r="K331" s="165">
        <f>G331*J331</f>
        <v>0.0046</v>
      </c>
      <c r="L331" s="167">
        <v>0</v>
      </c>
      <c r="M331" s="165">
        <f>G331*L331</f>
        <v>0</v>
      </c>
      <c r="N331" s="168">
        <v>21</v>
      </c>
      <c r="O331" s="169">
        <v>16</v>
      </c>
      <c r="P331" s="16" t="s">
        <v>285</v>
      </c>
    </row>
    <row r="332" spans="2:16" s="135" customFormat="1" ht="12.75" customHeight="1">
      <c r="B332" s="140" t="s">
        <v>234</v>
      </c>
      <c r="D332" s="141" t="s">
        <v>1215</v>
      </c>
      <c r="E332" s="141" t="s">
        <v>1216</v>
      </c>
      <c r="H332" s="184"/>
      <c r="I332" s="142">
        <f>SUM(I333:I336)</f>
        <v>0</v>
      </c>
      <c r="K332" s="143">
        <f>SUM(K333:K336)</f>
        <v>0.2925253</v>
      </c>
      <c r="M332" s="143">
        <f>SUM(M333:M336)</f>
        <v>0</v>
      </c>
      <c r="P332" s="141" t="s">
        <v>278</v>
      </c>
    </row>
    <row r="333" spans="1:16" s="16" customFormat="1" ht="13.5" customHeight="1">
      <c r="A333" s="163" t="s">
        <v>1217</v>
      </c>
      <c r="B333" s="163" t="s">
        <v>280</v>
      </c>
      <c r="C333" s="163" t="s">
        <v>1215</v>
      </c>
      <c r="D333" s="16" t="s">
        <v>1218</v>
      </c>
      <c r="E333" s="164" t="s">
        <v>1219</v>
      </c>
      <c r="F333" s="163" t="s">
        <v>284</v>
      </c>
      <c r="G333" s="165">
        <v>148.49</v>
      </c>
      <c r="H333" s="183">
        <v>0</v>
      </c>
      <c r="I333" s="166">
        <f>ROUND(G333*H333,2)</f>
        <v>0</v>
      </c>
      <c r="J333" s="167">
        <v>0.00027</v>
      </c>
      <c r="K333" s="165">
        <f>G333*J333</f>
        <v>0.040092300000000004</v>
      </c>
      <c r="L333" s="167">
        <v>0</v>
      </c>
      <c r="M333" s="165">
        <f>G333*L333</f>
        <v>0</v>
      </c>
      <c r="N333" s="168">
        <v>21</v>
      </c>
      <c r="O333" s="169">
        <v>16</v>
      </c>
      <c r="P333" s="16" t="s">
        <v>285</v>
      </c>
    </row>
    <row r="334" spans="1:16" s="16" customFormat="1" ht="24" customHeight="1">
      <c r="A334" s="170" t="s">
        <v>1220</v>
      </c>
      <c r="B334" s="170" t="s">
        <v>314</v>
      </c>
      <c r="C334" s="170" t="s">
        <v>315</v>
      </c>
      <c r="D334" s="171" t="s">
        <v>1221</v>
      </c>
      <c r="E334" s="172" t="s">
        <v>1222</v>
      </c>
      <c r="F334" s="170" t="s">
        <v>284</v>
      </c>
      <c r="G334" s="173">
        <v>17.7</v>
      </c>
      <c r="H334" s="182">
        <v>0</v>
      </c>
      <c r="I334" s="174">
        <f>ROUND(G334*H334,2)</f>
        <v>0</v>
      </c>
      <c r="J334" s="175">
        <v>0.0017</v>
      </c>
      <c r="K334" s="173">
        <f>G334*J334</f>
        <v>0.03009</v>
      </c>
      <c r="L334" s="175">
        <v>0</v>
      </c>
      <c r="M334" s="173">
        <f>G334*L334</f>
        <v>0</v>
      </c>
      <c r="N334" s="176">
        <v>21</v>
      </c>
      <c r="O334" s="177">
        <v>32</v>
      </c>
      <c r="P334" s="171" t="s">
        <v>285</v>
      </c>
    </row>
    <row r="335" spans="1:16" s="16" customFormat="1" ht="24" customHeight="1">
      <c r="A335" s="170" t="s">
        <v>1223</v>
      </c>
      <c r="B335" s="170" t="s">
        <v>314</v>
      </c>
      <c r="C335" s="170" t="s">
        <v>315</v>
      </c>
      <c r="D335" s="171" t="s">
        <v>1224</v>
      </c>
      <c r="E335" s="172" t="s">
        <v>1225</v>
      </c>
      <c r="F335" s="170" t="s">
        <v>284</v>
      </c>
      <c r="G335" s="173">
        <v>130.79</v>
      </c>
      <c r="H335" s="182">
        <v>0</v>
      </c>
      <c r="I335" s="174">
        <f>ROUND(G335*H335,2)</f>
        <v>0</v>
      </c>
      <c r="J335" s="175">
        <v>0.0017</v>
      </c>
      <c r="K335" s="173">
        <f>G335*J335</f>
        <v>0.22234299999999999</v>
      </c>
      <c r="L335" s="175">
        <v>0</v>
      </c>
      <c r="M335" s="173">
        <f>G335*L335</f>
        <v>0</v>
      </c>
      <c r="N335" s="176">
        <v>21</v>
      </c>
      <c r="O335" s="177">
        <v>32</v>
      </c>
      <c r="P335" s="171" t="s">
        <v>285</v>
      </c>
    </row>
    <row r="336" spans="1:16" s="16" customFormat="1" ht="13.5" customHeight="1">
      <c r="A336" s="163" t="s">
        <v>1226</v>
      </c>
      <c r="B336" s="163" t="s">
        <v>280</v>
      </c>
      <c r="C336" s="163" t="s">
        <v>1215</v>
      </c>
      <c r="D336" s="16" t="s">
        <v>1227</v>
      </c>
      <c r="E336" s="164" t="s">
        <v>1228</v>
      </c>
      <c r="F336" s="163" t="s">
        <v>217</v>
      </c>
      <c r="G336" s="165">
        <v>1094.882</v>
      </c>
      <c r="H336" s="182">
        <v>0</v>
      </c>
      <c r="I336" s="166">
        <f>ROUND(G336*H336,2)</f>
        <v>0</v>
      </c>
      <c r="J336" s="167">
        <v>0</v>
      </c>
      <c r="K336" s="165">
        <f>G336*J336</f>
        <v>0</v>
      </c>
      <c r="L336" s="167">
        <v>0</v>
      </c>
      <c r="M336" s="165">
        <f>G336*L336</f>
        <v>0</v>
      </c>
      <c r="N336" s="168">
        <v>21</v>
      </c>
      <c r="O336" s="169">
        <v>16</v>
      </c>
      <c r="P336" s="16" t="s">
        <v>285</v>
      </c>
    </row>
    <row r="337" spans="2:16" s="135" customFormat="1" ht="12.75" customHeight="1">
      <c r="B337" s="136" t="s">
        <v>234</v>
      </c>
      <c r="D337" s="137" t="s">
        <v>314</v>
      </c>
      <c r="E337" s="137" t="s">
        <v>1229</v>
      </c>
      <c r="H337" s="181"/>
      <c r="I337" s="138">
        <f>I338</f>
        <v>0</v>
      </c>
      <c r="K337" s="139">
        <f>K338</f>
        <v>0</v>
      </c>
      <c r="M337" s="139">
        <f>M338</f>
        <v>0</v>
      </c>
      <c r="P337" s="137" t="s">
        <v>277</v>
      </c>
    </row>
    <row r="338" spans="2:16" s="135" customFormat="1" ht="12.75" customHeight="1">
      <c r="B338" s="140" t="s">
        <v>234</v>
      </c>
      <c r="D338" s="141" t="s">
        <v>1230</v>
      </c>
      <c r="E338" s="141" t="s">
        <v>1231</v>
      </c>
      <c r="H338" s="181"/>
      <c r="I338" s="142">
        <f>SUM(I339:I342)</f>
        <v>0</v>
      </c>
      <c r="K338" s="143">
        <f>SUM(K339:K342)</f>
        <v>0</v>
      </c>
      <c r="M338" s="143">
        <f>SUM(M339:M342)</f>
        <v>0</v>
      </c>
      <c r="P338" s="141" t="s">
        <v>278</v>
      </c>
    </row>
    <row r="339" spans="1:16" s="16" customFormat="1" ht="13.5" customHeight="1">
      <c r="A339" s="163" t="s">
        <v>1232</v>
      </c>
      <c r="B339" s="163" t="s">
        <v>280</v>
      </c>
      <c r="C339" s="163" t="s">
        <v>511</v>
      </c>
      <c r="D339" s="16" t="s">
        <v>1233</v>
      </c>
      <c r="E339" s="164" t="s">
        <v>1234</v>
      </c>
      <c r="F339" s="163" t="s">
        <v>514</v>
      </c>
      <c r="G339" s="165">
        <v>1</v>
      </c>
      <c r="H339" s="182">
        <v>0</v>
      </c>
      <c r="I339" s="166">
        <f>ROUND(G339*H339,2)</f>
        <v>0</v>
      </c>
      <c r="J339" s="167">
        <v>0</v>
      </c>
      <c r="K339" s="165">
        <f>G339*J339</f>
        <v>0</v>
      </c>
      <c r="L339" s="167">
        <v>0</v>
      </c>
      <c r="M339" s="165">
        <f>G339*L339</f>
        <v>0</v>
      </c>
      <c r="N339" s="168">
        <v>21</v>
      </c>
      <c r="O339" s="169">
        <v>64</v>
      </c>
      <c r="P339" s="16" t="s">
        <v>285</v>
      </c>
    </row>
    <row r="340" spans="1:16" s="16" customFormat="1" ht="24" customHeight="1">
      <c r="A340" s="163" t="s">
        <v>1235</v>
      </c>
      <c r="B340" s="163" t="s">
        <v>280</v>
      </c>
      <c r="C340" s="163" t="s">
        <v>511</v>
      </c>
      <c r="D340" s="16" t="s">
        <v>1236</v>
      </c>
      <c r="E340" s="164" t="s">
        <v>1237</v>
      </c>
      <c r="F340" s="163" t="s">
        <v>514</v>
      </c>
      <c r="G340" s="165">
        <v>1</v>
      </c>
      <c r="H340" s="182">
        <v>0</v>
      </c>
      <c r="I340" s="166">
        <f>ROUND(G340*H340,2)</f>
        <v>0</v>
      </c>
      <c r="J340" s="167">
        <v>0</v>
      </c>
      <c r="K340" s="165">
        <f>G340*J340</f>
        <v>0</v>
      </c>
      <c r="L340" s="167">
        <v>0</v>
      </c>
      <c r="M340" s="165">
        <f>G340*L340</f>
        <v>0</v>
      </c>
      <c r="N340" s="168">
        <v>21</v>
      </c>
      <c r="O340" s="169">
        <v>64</v>
      </c>
      <c r="P340" s="16" t="s">
        <v>285</v>
      </c>
    </row>
    <row r="341" spans="1:16" s="16" customFormat="1" ht="24" customHeight="1">
      <c r="A341" s="163" t="s">
        <v>1238</v>
      </c>
      <c r="B341" s="163" t="s">
        <v>280</v>
      </c>
      <c r="C341" s="163" t="s">
        <v>511</v>
      </c>
      <c r="D341" s="16" t="s">
        <v>1239</v>
      </c>
      <c r="E341" s="164" t="s">
        <v>1240</v>
      </c>
      <c r="F341" s="163" t="s">
        <v>514</v>
      </c>
      <c r="G341" s="165">
        <v>1</v>
      </c>
      <c r="H341" s="182">
        <v>0</v>
      </c>
      <c r="I341" s="166">
        <f>ROUND(G341*H341,2)</f>
        <v>0</v>
      </c>
      <c r="J341" s="167">
        <v>0</v>
      </c>
      <c r="K341" s="165">
        <f>G341*J341</f>
        <v>0</v>
      </c>
      <c r="L341" s="167">
        <v>0</v>
      </c>
      <c r="M341" s="165">
        <f>G341*L341</f>
        <v>0</v>
      </c>
      <c r="N341" s="168">
        <v>21</v>
      </c>
      <c r="O341" s="169">
        <v>64</v>
      </c>
      <c r="P341" s="16" t="s">
        <v>285</v>
      </c>
    </row>
    <row r="342" spans="1:16" s="16" customFormat="1" ht="13.5" customHeight="1">
      <c r="A342" s="163" t="s">
        <v>1241</v>
      </c>
      <c r="B342" s="163" t="s">
        <v>280</v>
      </c>
      <c r="C342" s="163" t="s">
        <v>511</v>
      </c>
      <c r="D342" s="16" t="s">
        <v>1242</v>
      </c>
      <c r="E342" s="164" t="s">
        <v>1243</v>
      </c>
      <c r="F342" s="163" t="s">
        <v>514</v>
      </c>
      <c r="G342" s="165">
        <v>1</v>
      </c>
      <c r="H342" s="182">
        <v>0</v>
      </c>
      <c r="I342" s="166">
        <f>ROUND(G342*H342,2)</f>
        <v>0</v>
      </c>
      <c r="J342" s="167">
        <v>0</v>
      </c>
      <c r="K342" s="165">
        <f>G342*J342</f>
        <v>0</v>
      </c>
      <c r="L342" s="167">
        <v>0</v>
      </c>
      <c r="M342" s="165">
        <f>G342*L342</f>
        <v>0</v>
      </c>
      <c r="N342" s="168">
        <v>21</v>
      </c>
      <c r="O342" s="169">
        <v>64</v>
      </c>
      <c r="P342" s="16" t="s">
        <v>285</v>
      </c>
    </row>
    <row r="343" spans="2:16" s="135" customFormat="1" ht="12.75" customHeight="1">
      <c r="B343" s="136" t="s">
        <v>234</v>
      </c>
      <c r="D343" s="137" t="s">
        <v>1244</v>
      </c>
      <c r="E343" s="137" t="s">
        <v>1245</v>
      </c>
      <c r="H343" s="181"/>
      <c r="I343" s="138">
        <f>I344+I369+I391+I413+I418+I428+I430+I432+I434+I441+I445+I451</f>
        <v>0</v>
      </c>
      <c r="K343" s="139">
        <f>K344+K369+K391+K413+K418+K428+K430+K432+K434+K441+K445+K451</f>
        <v>0</v>
      </c>
      <c r="M343" s="139">
        <f>M344+M369+M391+M413+M418+M428+M430+M432+M434+M441+M445+M451</f>
        <v>0</v>
      </c>
      <c r="P343" s="137" t="s">
        <v>277</v>
      </c>
    </row>
    <row r="344" spans="2:16" s="135" customFormat="1" ht="12.75" customHeight="1">
      <c r="B344" s="140" t="s">
        <v>234</v>
      </c>
      <c r="D344" s="141" t="s">
        <v>1246</v>
      </c>
      <c r="E344" s="141" t="s">
        <v>1247</v>
      </c>
      <c r="H344" s="181"/>
      <c r="I344" s="142">
        <f>SUM(I346:I368)</f>
        <v>0</v>
      </c>
      <c r="K344" s="143">
        <f>SUM(K346:K368)</f>
        <v>0</v>
      </c>
      <c r="M344" s="143">
        <f>SUM(M346:M368)</f>
        <v>0</v>
      </c>
      <c r="P344" s="141" t="s">
        <v>278</v>
      </c>
    </row>
    <row r="345" spans="2:16" s="135" customFormat="1" ht="12.75" customHeight="1">
      <c r="B345" s="140"/>
      <c r="D345" s="141"/>
      <c r="E345" s="178" t="s">
        <v>119</v>
      </c>
      <c r="H345" s="181"/>
      <c r="I345" s="142"/>
      <c r="K345" s="143"/>
      <c r="M345" s="143"/>
      <c r="P345" s="141"/>
    </row>
    <row r="346" spans="1:16" s="16" customFormat="1" ht="51.75" customHeight="1">
      <c r="A346" s="170" t="s">
        <v>1248</v>
      </c>
      <c r="B346" s="170" t="s">
        <v>314</v>
      </c>
      <c r="C346" s="170" t="s">
        <v>315</v>
      </c>
      <c r="D346" s="171" t="s">
        <v>1249</v>
      </c>
      <c r="E346" s="178" t="s">
        <v>96</v>
      </c>
      <c r="F346" s="178" t="s">
        <v>1250</v>
      </c>
      <c r="G346" s="179">
        <v>1</v>
      </c>
      <c r="H346" s="182">
        <v>0</v>
      </c>
      <c r="I346" s="174">
        <f aca="true" t="shared" si="48" ref="I346:I368">ROUND(G346*H346,2)</f>
        <v>0</v>
      </c>
      <c r="J346" s="175">
        <v>0</v>
      </c>
      <c r="K346" s="173">
        <f aca="true" t="shared" si="49" ref="K346:K368">G346*J346</f>
        <v>0</v>
      </c>
      <c r="L346" s="175">
        <v>0</v>
      </c>
      <c r="M346" s="173">
        <f aca="true" t="shared" si="50" ref="M346:M368">G346*L346</f>
        <v>0</v>
      </c>
      <c r="N346" s="176">
        <v>21</v>
      </c>
      <c r="O346" s="177">
        <v>256</v>
      </c>
      <c r="P346" s="171" t="s">
        <v>285</v>
      </c>
    </row>
    <row r="347" spans="1:16" s="16" customFormat="1" ht="13.5" customHeight="1">
      <c r="A347" s="170" t="s">
        <v>1251</v>
      </c>
      <c r="B347" s="170" t="s">
        <v>314</v>
      </c>
      <c r="C347" s="170" t="s">
        <v>315</v>
      </c>
      <c r="D347" s="171" t="s">
        <v>1252</v>
      </c>
      <c r="E347" s="178" t="s">
        <v>97</v>
      </c>
      <c r="F347" s="178" t="s">
        <v>1250</v>
      </c>
      <c r="G347" s="179">
        <v>1</v>
      </c>
      <c r="H347" s="182">
        <v>0</v>
      </c>
      <c r="I347" s="174">
        <f t="shared" si="48"/>
        <v>0</v>
      </c>
      <c r="J347" s="175">
        <v>0</v>
      </c>
      <c r="K347" s="173">
        <f t="shared" si="49"/>
        <v>0</v>
      </c>
      <c r="L347" s="175">
        <v>0</v>
      </c>
      <c r="M347" s="173">
        <f t="shared" si="50"/>
        <v>0</v>
      </c>
      <c r="N347" s="176">
        <v>21</v>
      </c>
      <c r="O347" s="177">
        <v>256</v>
      </c>
      <c r="P347" s="171" t="s">
        <v>285</v>
      </c>
    </row>
    <row r="348" spans="1:16" s="16" customFormat="1" ht="13.5" customHeight="1">
      <c r="A348" s="170" t="s">
        <v>1253</v>
      </c>
      <c r="B348" s="170" t="s">
        <v>314</v>
      </c>
      <c r="C348" s="170" t="s">
        <v>315</v>
      </c>
      <c r="D348" s="171" t="s">
        <v>1254</v>
      </c>
      <c r="E348" s="178" t="s">
        <v>98</v>
      </c>
      <c r="F348" s="178" t="s">
        <v>1250</v>
      </c>
      <c r="G348" s="179">
        <v>1</v>
      </c>
      <c r="H348" s="182">
        <v>0</v>
      </c>
      <c r="I348" s="174">
        <f t="shared" si="48"/>
        <v>0</v>
      </c>
      <c r="J348" s="175">
        <v>0</v>
      </c>
      <c r="K348" s="173">
        <f t="shared" si="49"/>
        <v>0</v>
      </c>
      <c r="L348" s="175">
        <v>0</v>
      </c>
      <c r="M348" s="173">
        <f t="shared" si="50"/>
        <v>0</v>
      </c>
      <c r="N348" s="176">
        <v>21</v>
      </c>
      <c r="O348" s="177">
        <v>256</v>
      </c>
      <c r="P348" s="171" t="s">
        <v>285</v>
      </c>
    </row>
    <row r="349" spans="1:16" s="16" customFormat="1" ht="13.5" customHeight="1">
      <c r="A349" s="170" t="s">
        <v>1256</v>
      </c>
      <c r="B349" s="170" t="s">
        <v>314</v>
      </c>
      <c r="C349" s="170" t="s">
        <v>315</v>
      </c>
      <c r="D349" s="171" t="s">
        <v>1257</v>
      </c>
      <c r="E349" s="178" t="s">
        <v>99</v>
      </c>
      <c r="F349" s="178" t="s">
        <v>1250</v>
      </c>
      <c r="G349" s="179">
        <v>1</v>
      </c>
      <c r="H349" s="182">
        <v>0</v>
      </c>
      <c r="I349" s="174">
        <f t="shared" si="48"/>
        <v>0</v>
      </c>
      <c r="J349" s="175">
        <v>0</v>
      </c>
      <c r="K349" s="173">
        <f t="shared" si="49"/>
        <v>0</v>
      </c>
      <c r="L349" s="175">
        <v>0</v>
      </c>
      <c r="M349" s="173">
        <f t="shared" si="50"/>
        <v>0</v>
      </c>
      <c r="N349" s="176">
        <v>21</v>
      </c>
      <c r="O349" s="177">
        <v>256</v>
      </c>
      <c r="P349" s="171" t="s">
        <v>285</v>
      </c>
    </row>
    <row r="350" spans="1:16" s="16" customFormat="1" ht="13.5" customHeight="1">
      <c r="A350" s="170" t="s">
        <v>1259</v>
      </c>
      <c r="B350" s="170" t="s">
        <v>314</v>
      </c>
      <c r="C350" s="170" t="s">
        <v>315</v>
      </c>
      <c r="D350" s="171" t="s">
        <v>1260</v>
      </c>
      <c r="E350" s="178" t="s">
        <v>100</v>
      </c>
      <c r="F350" s="178" t="s">
        <v>1250</v>
      </c>
      <c r="G350" s="179">
        <v>1</v>
      </c>
      <c r="H350" s="182">
        <v>0</v>
      </c>
      <c r="I350" s="174">
        <f t="shared" si="48"/>
        <v>0</v>
      </c>
      <c r="J350" s="175">
        <v>0</v>
      </c>
      <c r="K350" s="173">
        <f t="shared" si="49"/>
        <v>0</v>
      </c>
      <c r="L350" s="175">
        <v>0</v>
      </c>
      <c r="M350" s="173">
        <f t="shared" si="50"/>
        <v>0</v>
      </c>
      <c r="N350" s="176">
        <v>21</v>
      </c>
      <c r="O350" s="177">
        <v>256</v>
      </c>
      <c r="P350" s="171" t="s">
        <v>285</v>
      </c>
    </row>
    <row r="351" spans="1:16" s="16" customFormat="1" ht="13.5" customHeight="1">
      <c r="A351" s="170" t="s">
        <v>1262</v>
      </c>
      <c r="B351" s="170" t="s">
        <v>314</v>
      </c>
      <c r="C351" s="170" t="s">
        <v>315</v>
      </c>
      <c r="D351" s="171" t="s">
        <v>1263</v>
      </c>
      <c r="E351" s="178" t="s">
        <v>101</v>
      </c>
      <c r="F351" s="178" t="s">
        <v>1250</v>
      </c>
      <c r="G351" s="179">
        <v>4</v>
      </c>
      <c r="H351" s="182">
        <v>0</v>
      </c>
      <c r="I351" s="174">
        <f t="shared" si="48"/>
        <v>0</v>
      </c>
      <c r="J351" s="175">
        <v>0</v>
      </c>
      <c r="K351" s="173">
        <f t="shared" si="49"/>
        <v>0</v>
      </c>
      <c r="L351" s="175">
        <v>0</v>
      </c>
      <c r="M351" s="173">
        <f t="shared" si="50"/>
        <v>0</v>
      </c>
      <c r="N351" s="176">
        <v>21</v>
      </c>
      <c r="O351" s="177">
        <v>256</v>
      </c>
      <c r="P351" s="171" t="s">
        <v>285</v>
      </c>
    </row>
    <row r="352" spans="1:16" s="16" customFormat="1" ht="13.5" customHeight="1">
      <c r="A352" s="170" t="s">
        <v>374</v>
      </c>
      <c r="B352" s="170" t="s">
        <v>314</v>
      </c>
      <c r="C352" s="170" t="s">
        <v>315</v>
      </c>
      <c r="D352" s="171" t="s">
        <v>1265</v>
      </c>
      <c r="E352" s="178" t="s">
        <v>102</v>
      </c>
      <c r="F352" s="178" t="s">
        <v>1250</v>
      </c>
      <c r="G352" s="179">
        <v>6</v>
      </c>
      <c r="H352" s="182">
        <v>0</v>
      </c>
      <c r="I352" s="174">
        <f t="shared" si="48"/>
        <v>0</v>
      </c>
      <c r="J352" s="175">
        <v>0</v>
      </c>
      <c r="K352" s="173">
        <f t="shared" si="49"/>
        <v>0</v>
      </c>
      <c r="L352" s="175">
        <v>0</v>
      </c>
      <c r="M352" s="173">
        <f t="shared" si="50"/>
        <v>0</v>
      </c>
      <c r="N352" s="176">
        <v>21</v>
      </c>
      <c r="O352" s="177">
        <v>256</v>
      </c>
      <c r="P352" s="171" t="s">
        <v>285</v>
      </c>
    </row>
    <row r="353" spans="1:16" s="16" customFormat="1" ht="13.5" customHeight="1">
      <c r="A353" s="170" t="s">
        <v>1267</v>
      </c>
      <c r="B353" s="170" t="s">
        <v>314</v>
      </c>
      <c r="C353" s="170" t="s">
        <v>315</v>
      </c>
      <c r="D353" s="171" t="s">
        <v>1268</v>
      </c>
      <c r="E353" s="178" t="s">
        <v>1264</v>
      </c>
      <c r="F353" s="178" t="s">
        <v>1250</v>
      </c>
      <c r="G353" s="179">
        <v>2</v>
      </c>
      <c r="H353" s="182">
        <v>0</v>
      </c>
      <c r="I353" s="174">
        <f t="shared" si="48"/>
        <v>0</v>
      </c>
      <c r="J353" s="175">
        <v>0</v>
      </c>
      <c r="K353" s="173">
        <f t="shared" si="49"/>
        <v>0</v>
      </c>
      <c r="L353" s="175">
        <v>0</v>
      </c>
      <c r="M353" s="173">
        <f t="shared" si="50"/>
        <v>0</v>
      </c>
      <c r="N353" s="176">
        <v>21</v>
      </c>
      <c r="O353" s="177">
        <v>256</v>
      </c>
      <c r="P353" s="171" t="s">
        <v>285</v>
      </c>
    </row>
    <row r="354" spans="1:16" s="16" customFormat="1" ht="13.5" customHeight="1">
      <c r="A354" s="170" t="s">
        <v>1269</v>
      </c>
      <c r="B354" s="170" t="s">
        <v>314</v>
      </c>
      <c r="C354" s="170" t="s">
        <v>315</v>
      </c>
      <c r="D354" s="171" t="s">
        <v>1270</v>
      </c>
      <c r="E354" s="178" t="s">
        <v>1266</v>
      </c>
      <c r="F354" s="178" t="s">
        <v>1250</v>
      </c>
      <c r="G354" s="179">
        <v>3</v>
      </c>
      <c r="H354" s="182">
        <v>0</v>
      </c>
      <c r="I354" s="174">
        <f t="shared" si="48"/>
        <v>0</v>
      </c>
      <c r="J354" s="175">
        <v>0</v>
      </c>
      <c r="K354" s="173">
        <f t="shared" si="49"/>
        <v>0</v>
      </c>
      <c r="L354" s="175">
        <v>0</v>
      </c>
      <c r="M354" s="173">
        <f t="shared" si="50"/>
        <v>0</v>
      </c>
      <c r="N354" s="176">
        <v>21</v>
      </c>
      <c r="O354" s="177">
        <v>256</v>
      </c>
      <c r="P354" s="171" t="s">
        <v>285</v>
      </c>
    </row>
    <row r="355" spans="1:16" s="16" customFormat="1" ht="13.5" customHeight="1">
      <c r="A355" s="170" t="s">
        <v>1271</v>
      </c>
      <c r="B355" s="170" t="s">
        <v>314</v>
      </c>
      <c r="C355" s="170" t="s">
        <v>315</v>
      </c>
      <c r="D355" s="171" t="s">
        <v>1272</v>
      </c>
      <c r="E355" s="178" t="s">
        <v>103</v>
      </c>
      <c r="F355" s="178" t="s">
        <v>1250</v>
      </c>
      <c r="G355" s="179">
        <v>21</v>
      </c>
      <c r="H355" s="182">
        <v>0</v>
      </c>
      <c r="I355" s="174">
        <f t="shared" si="48"/>
        <v>0</v>
      </c>
      <c r="J355" s="175">
        <v>0</v>
      </c>
      <c r="K355" s="173">
        <f t="shared" si="49"/>
        <v>0</v>
      </c>
      <c r="L355" s="175">
        <v>0</v>
      </c>
      <c r="M355" s="173">
        <f t="shared" si="50"/>
        <v>0</v>
      </c>
      <c r="N355" s="176">
        <v>21</v>
      </c>
      <c r="O355" s="177">
        <v>256</v>
      </c>
      <c r="P355" s="171" t="s">
        <v>285</v>
      </c>
    </row>
    <row r="356" spans="1:16" s="16" customFormat="1" ht="13.5" customHeight="1">
      <c r="A356" s="170"/>
      <c r="B356" s="170"/>
      <c r="C356" s="170"/>
      <c r="D356" s="171"/>
      <c r="E356" s="178" t="s">
        <v>118</v>
      </c>
      <c r="F356" s="178"/>
      <c r="G356" s="179"/>
      <c r="H356" s="181"/>
      <c r="I356" s="174"/>
      <c r="J356" s="175"/>
      <c r="K356" s="173"/>
      <c r="L356" s="175"/>
      <c r="M356" s="173"/>
      <c r="N356" s="176"/>
      <c r="O356" s="177"/>
      <c r="P356" s="171"/>
    </row>
    <row r="357" spans="1:16" s="16" customFormat="1" ht="13.5" customHeight="1">
      <c r="A357" s="170" t="s">
        <v>1273</v>
      </c>
      <c r="B357" s="170" t="s">
        <v>314</v>
      </c>
      <c r="C357" s="170" t="s">
        <v>315</v>
      </c>
      <c r="D357" s="171" t="s">
        <v>1274</v>
      </c>
      <c r="E357" s="178" t="s">
        <v>100</v>
      </c>
      <c r="F357" s="178" t="s">
        <v>1250</v>
      </c>
      <c r="G357" s="179">
        <v>1</v>
      </c>
      <c r="H357" s="182">
        <v>0</v>
      </c>
      <c r="I357" s="174">
        <f t="shared" si="48"/>
        <v>0</v>
      </c>
      <c r="J357" s="175">
        <v>0</v>
      </c>
      <c r="K357" s="173">
        <f t="shared" si="49"/>
        <v>0</v>
      </c>
      <c r="L357" s="175">
        <v>0</v>
      </c>
      <c r="M357" s="173">
        <f t="shared" si="50"/>
        <v>0</v>
      </c>
      <c r="N357" s="176">
        <v>21</v>
      </c>
      <c r="O357" s="177">
        <v>256</v>
      </c>
      <c r="P357" s="171" t="s">
        <v>285</v>
      </c>
    </row>
    <row r="358" spans="1:16" s="16" customFormat="1" ht="13.5" customHeight="1">
      <c r="A358" s="170" t="s">
        <v>1275</v>
      </c>
      <c r="B358" s="170" t="s">
        <v>314</v>
      </c>
      <c r="C358" s="170" t="s">
        <v>315</v>
      </c>
      <c r="D358" s="171" t="s">
        <v>1276</v>
      </c>
      <c r="E358" s="178" t="s">
        <v>104</v>
      </c>
      <c r="F358" s="178" t="s">
        <v>1250</v>
      </c>
      <c r="G358" s="179">
        <v>1</v>
      </c>
      <c r="H358" s="182">
        <v>0</v>
      </c>
      <c r="I358" s="174">
        <f t="shared" si="48"/>
        <v>0</v>
      </c>
      <c r="J358" s="175">
        <v>0</v>
      </c>
      <c r="K358" s="173">
        <f t="shared" si="49"/>
        <v>0</v>
      </c>
      <c r="L358" s="175">
        <v>0</v>
      </c>
      <c r="M358" s="173">
        <f t="shared" si="50"/>
        <v>0</v>
      </c>
      <c r="N358" s="176">
        <v>21</v>
      </c>
      <c r="O358" s="177">
        <v>256</v>
      </c>
      <c r="P358" s="171" t="s">
        <v>285</v>
      </c>
    </row>
    <row r="359" spans="1:16" s="16" customFormat="1" ht="13.5" customHeight="1">
      <c r="A359" s="170" t="s">
        <v>0</v>
      </c>
      <c r="B359" s="170" t="s">
        <v>314</v>
      </c>
      <c r="C359" s="170" t="s">
        <v>315</v>
      </c>
      <c r="D359" s="171" t="s">
        <v>1</v>
      </c>
      <c r="E359" s="178" t="s">
        <v>1255</v>
      </c>
      <c r="F359" s="178" t="s">
        <v>1250</v>
      </c>
      <c r="G359" s="179">
        <v>1</v>
      </c>
      <c r="H359" s="182">
        <v>0</v>
      </c>
      <c r="I359" s="174">
        <f t="shared" si="48"/>
        <v>0</v>
      </c>
      <c r="J359" s="175"/>
      <c r="K359" s="173"/>
      <c r="L359" s="175"/>
      <c r="M359" s="173"/>
      <c r="N359" s="176">
        <v>21</v>
      </c>
      <c r="O359" s="177"/>
      <c r="P359" s="171"/>
    </row>
    <row r="360" spans="1:16" s="16" customFormat="1" ht="13.5" customHeight="1">
      <c r="A360" s="170" t="s">
        <v>2</v>
      </c>
      <c r="B360" s="170" t="s">
        <v>314</v>
      </c>
      <c r="C360" s="170" t="s">
        <v>315</v>
      </c>
      <c r="D360" s="171" t="s">
        <v>3</v>
      </c>
      <c r="E360" s="178" t="s">
        <v>101</v>
      </c>
      <c r="F360" s="178" t="s">
        <v>1250</v>
      </c>
      <c r="G360" s="179">
        <v>2</v>
      </c>
      <c r="H360" s="182">
        <v>0</v>
      </c>
      <c r="I360" s="174">
        <f t="shared" si="48"/>
        <v>0</v>
      </c>
      <c r="J360" s="175"/>
      <c r="K360" s="173"/>
      <c r="L360" s="175"/>
      <c r="M360" s="173"/>
      <c r="N360" s="176">
        <v>21</v>
      </c>
      <c r="O360" s="177"/>
      <c r="P360" s="171"/>
    </row>
    <row r="361" spans="1:16" s="16" customFormat="1" ht="13.5" customHeight="1">
      <c r="A361" s="170" t="s">
        <v>4</v>
      </c>
      <c r="B361" s="170" t="s">
        <v>314</v>
      </c>
      <c r="C361" s="170" t="s">
        <v>315</v>
      </c>
      <c r="D361" s="171" t="s">
        <v>5</v>
      </c>
      <c r="E361" s="178" t="s">
        <v>105</v>
      </c>
      <c r="F361" s="178" t="s">
        <v>1250</v>
      </c>
      <c r="G361" s="179">
        <v>2</v>
      </c>
      <c r="H361" s="182">
        <v>0</v>
      </c>
      <c r="I361" s="174">
        <f t="shared" si="48"/>
        <v>0</v>
      </c>
      <c r="J361" s="175"/>
      <c r="K361" s="173"/>
      <c r="L361" s="175"/>
      <c r="M361" s="173"/>
      <c r="N361" s="176">
        <v>21</v>
      </c>
      <c r="O361" s="177"/>
      <c r="P361" s="171"/>
    </row>
    <row r="362" spans="1:16" s="16" customFormat="1" ht="13.5" customHeight="1">
      <c r="A362" s="170" t="s">
        <v>636</v>
      </c>
      <c r="B362" s="170" t="s">
        <v>314</v>
      </c>
      <c r="C362" s="170" t="s">
        <v>315</v>
      </c>
      <c r="D362" s="171" t="s">
        <v>111</v>
      </c>
      <c r="E362" s="178" t="s">
        <v>1258</v>
      </c>
      <c r="F362" s="178" t="s">
        <v>1250</v>
      </c>
      <c r="G362" s="179">
        <v>1</v>
      </c>
      <c r="H362" s="182">
        <v>0</v>
      </c>
      <c r="I362" s="174">
        <f t="shared" si="48"/>
        <v>0</v>
      </c>
      <c r="J362" s="175"/>
      <c r="K362" s="173"/>
      <c r="L362" s="175"/>
      <c r="M362" s="173"/>
      <c r="N362" s="176">
        <v>21</v>
      </c>
      <c r="O362" s="177"/>
      <c r="P362" s="171"/>
    </row>
    <row r="363" spans="1:16" s="16" customFormat="1" ht="13.5" customHeight="1">
      <c r="A363" s="170" t="s">
        <v>9</v>
      </c>
      <c r="B363" s="170" t="s">
        <v>314</v>
      </c>
      <c r="C363" s="170" t="s">
        <v>315</v>
      </c>
      <c r="D363" s="171" t="s">
        <v>112</v>
      </c>
      <c r="E363" s="178" t="s">
        <v>1261</v>
      </c>
      <c r="F363" s="178" t="s">
        <v>1250</v>
      </c>
      <c r="G363" s="179">
        <v>1</v>
      </c>
      <c r="H363" s="182">
        <v>0</v>
      </c>
      <c r="I363" s="174">
        <f t="shared" si="48"/>
        <v>0</v>
      </c>
      <c r="J363" s="175"/>
      <c r="K363" s="173"/>
      <c r="L363" s="175"/>
      <c r="M363" s="173"/>
      <c r="N363" s="176">
        <v>21</v>
      </c>
      <c r="O363" s="177"/>
      <c r="P363" s="171"/>
    </row>
    <row r="364" spans="1:16" s="16" customFormat="1" ht="13.5" customHeight="1">
      <c r="A364" s="170" t="s">
        <v>11</v>
      </c>
      <c r="B364" s="170" t="s">
        <v>314</v>
      </c>
      <c r="C364" s="170" t="s">
        <v>315</v>
      </c>
      <c r="D364" s="171" t="s">
        <v>113</v>
      </c>
      <c r="E364" s="178" t="s">
        <v>106</v>
      </c>
      <c r="F364" s="178" t="s">
        <v>1250</v>
      </c>
      <c r="G364" s="179">
        <v>4</v>
      </c>
      <c r="H364" s="182">
        <v>0</v>
      </c>
      <c r="I364" s="174">
        <f t="shared" si="48"/>
        <v>0</v>
      </c>
      <c r="J364" s="175"/>
      <c r="K364" s="173"/>
      <c r="L364" s="175"/>
      <c r="M364" s="173"/>
      <c r="N364" s="176">
        <v>21</v>
      </c>
      <c r="O364" s="177"/>
      <c r="P364" s="171"/>
    </row>
    <row r="365" spans="1:16" s="16" customFormat="1" ht="13.5" customHeight="1">
      <c r="A365" s="170" t="s">
        <v>13</v>
      </c>
      <c r="B365" s="170" t="s">
        <v>314</v>
      </c>
      <c r="C365" s="170" t="s">
        <v>315</v>
      </c>
      <c r="D365" s="171" t="s">
        <v>114</v>
      </c>
      <c r="E365" s="178" t="s">
        <v>107</v>
      </c>
      <c r="F365" s="178" t="s">
        <v>1250</v>
      </c>
      <c r="G365" s="179">
        <v>2</v>
      </c>
      <c r="H365" s="182">
        <v>0</v>
      </c>
      <c r="I365" s="174">
        <f t="shared" si="48"/>
        <v>0</v>
      </c>
      <c r="J365" s="175"/>
      <c r="K365" s="173"/>
      <c r="L365" s="175"/>
      <c r="M365" s="173"/>
      <c r="N365" s="176">
        <v>21</v>
      </c>
      <c r="O365" s="177"/>
      <c r="P365" s="171"/>
    </row>
    <row r="366" spans="1:16" s="16" customFormat="1" ht="13.5" customHeight="1">
      <c r="A366" s="170" t="s">
        <v>15</v>
      </c>
      <c r="B366" s="170" t="s">
        <v>314</v>
      </c>
      <c r="C366" s="170" t="s">
        <v>315</v>
      </c>
      <c r="D366" s="171" t="s">
        <v>115</v>
      </c>
      <c r="E366" s="178" t="s">
        <v>108</v>
      </c>
      <c r="F366" s="178" t="s">
        <v>1250</v>
      </c>
      <c r="G366" s="179">
        <v>3</v>
      </c>
      <c r="H366" s="182">
        <v>0</v>
      </c>
      <c r="I366" s="174">
        <f t="shared" si="48"/>
        <v>0</v>
      </c>
      <c r="J366" s="175">
        <v>0</v>
      </c>
      <c r="K366" s="173">
        <f t="shared" si="49"/>
        <v>0</v>
      </c>
      <c r="L366" s="175">
        <v>0</v>
      </c>
      <c r="M366" s="173">
        <f t="shared" si="50"/>
        <v>0</v>
      </c>
      <c r="N366" s="176">
        <v>21</v>
      </c>
      <c r="O366" s="177">
        <v>256</v>
      </c>
      <c r="P366" s="171" t="s">
        <v>285</v>
      </c>
    </row>
    <row r="367" spans="1:16" s="16" customFormat="1" ht="13.5" customHeight="1">
      <c r="A367" s="170" t="s">
        <v>17</v>
      </c>
      <c r="B367" s="170" t="s">
        <v>314</v>
      </c>
      <c r="C367" s="170" t="s">
        <v>315</v>
      </c>
      <c r="D367" s="171" t="s">
        <v>116</v>
      </c>
      <c r="E367" s="178" t="s">
        <v>109</v>
      </c>
      <c r="F367" s="178" t="s">
        <v>1250</v>
      </c>
      <c r="G367" s="179">
        <v>3</v>
      </c>
      <c r="H367" s="182">
        <v>0</v>
      </c>
      <c r="I367" s="174">
        <f t="shared" si="48"/>
        <v>0</v>
      </c>
      <c r="J367" s="175">
        <v>0</v>
      </c>
      <c r="K367" s="173">
        <f t="shared" si="49"/>
        <v>0</v>
      </c>
      <c r="L367" s="175">
        <v>0</v>
      </c>
      <c r="M367" s="173">
        <f t="shared" si="50"/>
        <v>0</v>
      </c>
      <c r="N367" s="176">
        <v>21</v>
      </c>
      <c r="O367" s="177">
        <v>256</v>
      </c>
      <c r="P367" s="171" t="s">
        <v>285</v>
      </c>
    </row>
    <row r="368" spans="1:16" s="16" customFormat="1" ht="13.5" customHeight="1">
      <c r="A368" s="170" t="s">
        <v>19</v>
      </c>
      <c r="B368" s="170" t="s">
        <v>314</v>
      </c>
      <c r="C368" s="170" t="s">
        <v>315</v>
      </c>
      <c r="D368" s="171" t="s">
        <v>117</v>
      </c>
      <c r="E368" s="178" t="s">
        <v>110</v>
      </c>
      <c r="F368" s="178" t="s">
        <v>1250</v>
      </c>
      <c r="G368" s="179">
        <v>3</v>
      </c>
      <c r="H368" s="182">
        <v>0</v>
      </c>
      <c r="I368" s="174">
        <f t="shared" si="48"/>
        <v>0</v>
      </c>
      <c r="J368" s="175">
        <v>0</v>
      </c>
      <c r="K368" s="173">
        <f t="shared" si="49"/>
        <v>0</v>
      </c>
      <c r="L368" s="175">
        <v>0</v>
      </c>
      <c r="M368" s="173">
        <f t="shared" si="50"/>
        <v>0</v>
      </c>
      <c r="N368" s="176">
        <v>21</v>
      </c>
      <c r="O368" s="177">
        <v>256</v>
      </c>
      <c r="P368" s="171" t="s">
        <v>285</v>
      </c>
    </row>
    <row r="369" spans="2:16" s="135" customFormat="1" ht="12.75" customHeight="1">
      <c r="B369" s="140" t="s">
        <v>234</v>
      </c>
      <c r="D369" s="141" t="s">
        <v>6</v>
      </c>
      <c r="E369" s="141" t="s">
        <v>7</v>
      </c>
      <c r="H369" s="181"/>
      <c r="I369" s="142">
        <f>SUM(I371:I390)</f>
        <v>0</v>
      </c>
      <c r="K369" s="143">
        <f>SUM(K371:K390)</f>
        <v>0</v>
      </c>
      <c r="M369" s="143">
        <f>SUM(M371:M390)</f>
        <v>0</v>
      </c>
      <c r="P369" s="141" t="s">
        <v>278</v>
      </c>
    </row>
    <row r="370" spans="2:16" s="135" customFormat="1" ht="12.75" customHeight="1">
      <c r="B370" s="140"/>
      <c r="D370" s="141"/>
      <c r="E370" s="178" t="s">
        <v>119</v>
      </c>
      <c r="H370" s="181"/>
      <c r="I370" s="142"/>
      <c r="K370" s="143"/>
      <c r="M370" s="143"/>
      <c r="P370" s="141"/>
    </row>
    <row r="371" spans="1:16" s="16" customFormat="1" ht="13.5" customHeight="1">
      <c r="A371" s="170">
        <v>328</v>
      </c>
      <c r="B371" s="170" t="s">
        <v>314</v>
      </c>
      <c r="C371" s="170" t="s">
        <v>315</v>
      </c>
      <c r="D371" s="171" t="s">
        <v>8</v>
      </c>
      <c r="E371" s="178" t="s">
        <v>120</v>
      </c>
      <c r="F371" s="178" t="s">
        <v>1250</v>
      </c>
      <c r="G371" s="179">
        <v>1</v>
      </c>
      <c r="H371" s="182">
        <v>0</v>
      </c>
      <c r="I371" s="174">
        <f aca="true" t="shared" si="51" ref="I371:I390">ROUND(G371*H371,2)</f>
        <v>0</v>
      </c>
      <c r="J371" s="175">
        <v>0</v>
      </c>
      <c r="K371" s="173">
        <f aca="true" t="shared" si="52" ref="K371:K390">G371*J371</f>
        <v>0</v>
      </c>
      <c r="L371" s="175">
        <v>0</v>
      </c>
      <c r="M371" s="173">
        <f aca="true" t="shared" si="53" ref="M371:M390">G371*L371</f>
        <v>0</v>
      </c>
      <c r="N371" s="176">
        <v>21</v>
      </c>
      <c r="O371" s="177">
        <v>256</v>
      </c>
      <c r="P371" s="171" t="s">
        <v>285</v>
      </c>
    </row>
    <row r="372" spans="1:16" s="16" customFormat="1" ht="13.5" customHeight="1">
      <c r="A372" s="170">
        <v>329</v>
      </c>
      <c r="B372" s="170" t="s">
        <v>314</v>
      </c>
      <c r="C372" s="170" t="s">
        <v>315</v>
      </c>
      <c r="D372" s="171" t="s">
        <v>10</v>
      </c>
      <c r="E372" s="178" t="s">
        <v>97</v>
      </c>
      <c r="F372" s="178" t="s">
        <v>1250</v>
      </c>
      <c r="G372" s="179">
        <v>1</v>
      </c>
      <c r="H372" s="182">
        <v>0</v>
      </c>
      <c r="I372" s="174">
        <f t="shared" si="51"/>
        <v>0</v>
      </c>
      <c r="J372" s="175">
        <v>0</v>
      </c>
      <c r="K372" s="173">
        <f t="shared" si="52"/>
        <v>0</v>
      </c>
      <c r="L372" s="175">
        <v>0</v>
      </c>
      <c r="M372" s="173">
        <f t="shared" si="53"/>
        <v>0</v>
      </c>
      <c r="N372" s="176">
        <v>21</v>
      </c>
      <c r="O372" s="177">
        <v>256</v>
      </c>
      <c r="P372" s="171" t="s">
        <v>285</v>
      </c>
    </row>
    <row r="373" spans="1:16" s="16" customFormat="1" ht="13.5" customHeight="1">
      <c r="A373" s="170">
        <v>330</v>
      </c>
      <c r="B373" s="170" t="s">
        <v>314</v>
      </c>
      <c r="C373" s="170" t="s">
        <v>315</v>
      </c>
      <c r="D373" s="171" t="s">
        <v>12</v>
      </c>
      <c r="E373" s="178" t="s">
        <v>121</v>
      </c>
      <c r="F373" s="178" t="s">
        <v>1250</v>
      </c>
      <c r="G373" s="179">
        <v>1</v>
      </c>
      <c r="H373" s="182">
        <v>0</v>
      </c>
      <c r="I373" s="174">
        <f t="shared" si="51"/>
        <v>0</v>
      </c>
      <c r="J373" s="175">
        <v>0</v>
      </c>
      <c r="K373" s="173">
        <f t="shared" si="52"/>
        <v>0</v>
      </c>
      <c r="L373" s="175">
        <v>0</v>
      </c>
      <c r="M373" s="173">
        <f t="shared" si="53"/>
        <v>0</v>
      </c>
      <c r="N373" s="176">
        <v>21</v>
      </c>
      <c r="O373" s="177">
        <v>256</v>
      </c>
      <c r="P373" s="171" t="s">
        <v>285</v>
      </c>
    </row>
    <row r="374" spans="1:16" s="16" customFormat="1" ht="13.5" customHeight="1">
      <c r="A374" s="170">
        <v>331</v>
      </c>
      <c r="B374" s="170" t="s">
        <v>314</v>
      </c>
      <c r="C374" s="170" t="s">
        <v>315</v>
      </c>
      <c r="D374" s="171" t="s">
        <v>14</v>
      </c>
      <c r="E374" s="178" t="s">
        <v>99</v>
      </c>
      <c r="F374" s="178" t="s">
        <v>1250</v>
      </c>
      <c r="G374" s="179">
        <v>1</v>
      </c>
      <c r="H374" s="182">
        <v>0</v>
      </c>
      <c r="I374" s="174">
        <f t="shared" si="51"/>
        <v>0</v>
      </c>
      <c r="J374" s="175">
        <v>0</v>
      </c>
      <c r="K374" s="173">
        <f t="shared" si="52"/>
        <v>0</v>
      </c>
      <c r="L374" s="175">
        <v>0</v>
      </c>
      <c r="M374" s="173">
        <f t="shared" si="53"/>
        <v>0</v>
      </c>
      <c r="N374" s="176">
        <v>21</v>
      </c>
      <c r="O374" s="177">
        <v>256</v>
      </c>
      <c r="P374" s="171" t="s">
        <v>285</v>
      </c>
    </row>
    <row r="375" spans="1:16" s="16" customFormat="1" ht="13.5" customHeight="1">
      <c r="A375" s="170">
        <v>332</v>
      </c>
      <c r="B375" s="170" t="s">
        <v>314</v>
      </c>
      <c r="C375" s="170" t="s">
        <v>315</v>
      </c>
      <c r="D375" s="171" t="s">
        <v>16</v>
      </c>
      <c r="E375" s="178" t="s">
        <v>100</v>
      </c>
      <c r="F375" s="178" t="s">
        <v>1250</v>
      </c>
      <c r="G375" s="179">
        <v>1</v>
      </c>
      <c r="H375" s="182">
        <v>0</v>
      </c>
      <c r="I375" s="174">
        <f t="shared" si="51"/>
        <v>0</v>
      </c>
      <c r="J375" s="175">
        <v>0</v>
      </c>
      <c r="K375" s="173">
        <f t="shared" si="52"/>
        <v>0</v>
      </c>
      <c r="L375" s="175">
        <v>0</v>
      </c>
      <c r="M375" s="173">
        <f t="shared" si="53"/>
        <v>0</v>
      </c>
      <c r="N375" s="176">
        <v>21</v>
      </c>
      <c r="O375" s="177">
        <v>256</v>
      </c>
      <c r="P375" s="171" t="s">
        <v>285</v>
      </c>
    </row>
    <row r="376" spans="1:16" s="16" customFormat="1" ht="13.5" customHeight="1">
      <c r="A376" s="170">
        <v>333</v>
      </c>
      <c r="B376" s="170" t="s">
        <v>314</v>
      </c>
      <c r="C376" s="170" t="s">
        <v>315</v>
      </c>
      <c r="D376" s="171" t="s">
        <v>18</v>
      </c>
      <c r="E376" s="178" t="s">
        <v>102</v>
      </c>
      <c r="F376" s="178" t="s">
        <v>1250</v>
      </c>
      <c r="G376" s="179">
        <v>8</v>
      </c>
      <c r="H376" s="182">
        <v>0</v>
      </c>
      <c r="I376" s="174">
        <f t="shared" si="51"/>
        <v>0</v>
      </c>
      <c r="J376" s="175">
        <v>0</v>
      </c>
      <c r="K376" s="173">
        <f t="shared" si="52"/>
        <v>0</v>
      </c>
      <c r="L376" s="175">
        <v>0</v>
      </c>
      <c r="M376" s="173">
        <f t="shared" si="53"/>
        <v>0</v>
      </c>
      <c r="N376" s="176">
        <v>21</v>
      </c>
      <c r="O376" s="177">
        <v>256</v>
      </c>
      <c r="P376" s="171" t="s">
        <v>285</v>
      </c>
    </row>
    <row r="377" spans="1:16" s="16" customFormat="1" ht="13.5" customHeight="1">
      <c r="A377" s="170">
        <v>334</v>
      </c>
      <c r="B377" s="170" t="s">
        <v>314</v>
      </c>
      <c r="C377" s="170" t="s">
        <v>315</v>
      </c>
      <c r="D377" s="171" t="s">
        <v>20</v>
      </c>
      <c r="E377" s="178" t="s">
        <v>1266</v>
      </c>
      <c r="F377" s="178" t="s">
        <v>1250</v>
      </c>
      <c r="G377" s="179">
        <v>4</v>
      </c>
      <c r="H377" s="182">
        <v>0</v>
      </c>
      <c r="I377" s="174">
        <f t="shared" si="51"/>
        <v>0</v>
      </c>
      <c r="J377" s="175">
        <v>0</v>
      </c>
      <c r="K377" s="173">
        <f t="shared" si="52"/>
        <v>0</v>
      </c>
      <c r="L377" s="175">
        <v>0</v>
      </c>
      <c r="M377" s="173">
        <f t="shared" si="53"/>
        <v>0</v>
      </c>
      <c r="N377" s="176">
        <v>21</v>
      </c>
      <c r="O377" s="177">
        <v>256</v>
      </c>
      <c r="P377" s="171" t="s">
        <v>285</v>
      </c>
    </row>
    <row r="378" spans="1:16" s="16" customFormat="1" ht="13.5" customHeight="1">
      <c r="A378" s="170">
        <v>335</v>
      </c>
      <c r="B378" s="170" t="s">
        <v>314</v>
      </c>
      <c r="C378" s="170" t="s">
        <v>315</v>
      </c>
      <c r="D378" s="171" t="s">
        <v>21</v>
      </c>
      <c r="E378" s="178" t="s">
        <v>103</v>
      </c>
      <c r="F378" s="178" t="s">
        <v>1250</v>
      </c>
      <c r="G378" s="179">
        <v>20</v>
      </c>
      <c r="H378" s="182">
        <v>0</v>
      </c>
      <c r="I378" s="174">
        <f t="shared" si="51"/>
        <v>0</v>
      </c>
      <c r="J378" s="175">
        <v>0</v>
      </c>
      <c r="K378" s="173">
        <f t="shared" si="52"/>
        <v>0</v>
      </c>
      <c r="L378" s="175">
        <v>0</v>
      </c>
      <c r="M378" s="173">
        <f t="shared" si="53"/>
        <v>0</v>
      </c>
      <c r="N378" s="176">
        <v>21</v>
      </c>
      <c r="O378" s="177">
        <v>256</v>
      </c>
      <c r="P378" s="171" t="s">
        <v>285</v>
      </c>
    </row>
    <row r="379" spans="1:16" s="16" customFormat="1" ht="13.5" customHeight="1">
      <c r="A379" s="170"/>
      <c r="B379" s="170"/>
      <c r="C379" s="170"/>
      <c r="D379" s="171"/>
      <c r="E379" s="178" t="s">
        <v>118</v>
      </c>
      <c r="F379" s="178"/>
      <c r="G379" s="179"/>
      <c r="H379" s="181"/>
      <c r="I379" s="174"/>
      <c r="J379" s="175"/>
      <c r="K379" s="173"/>
      <c r="L379" s="175"/>
      <c r="M379" s="173"/>
      <c r="N379" s="176"/>
      <c r="O379" s="177"/>
      <c r="P379" s="171"/>
    </row>
    <row r="380" spans="1:16" s="16" customFormat="1" ht="13.5" customHeight="1">
      <c r="A380" s="170">
        <v>337</v>
      </c>
      <c r="B380" s="170" t="s">
        <v>314</v>
      </c>
      <c r="C380" s="170" t="s">
        <v>315</v>
      </c>
      <c r="D380" s="171" t="s">
        <v>22</v>
      </c>
      <c r="E380" s="178" t="s">
        <v>122</v>
      </c>
      <c r="F380" s="178" t="s">
        <v>1250</v>
      </c>
      <c r="G380" s="179">
        <v>1</v>
      </c>
      <c r="H380" s="182">
        <v>0</v>
      </c>
      <c r="I380" s="174">
        <f t="shared" si="51"/>
        <v>0</v>
      </c>
      <c r="J380" s="175"/>
      <c r="K380" s="173"/>
      <c r="L380" s="175"/>
      <c r="M380" s="173"/>
      <c r="N380" s="176">
        <v>21</v>
      </c>
      <c r="O380" s="177"/>
      <c r="P380" s="171"/>
    </row>
    <row r="381" spans="1:16" s="16" customFormat="1" ht="13.5" customHeight="1">
      <c r="A381" s="170">
        <v>338</v>
      </c>
      <c r="B381" s="170" t="s">
        <v>314</v>
      </c>
      <c r="C381" s="170" t="s">
        <v>315</v>
      </c>
      <c r="D381" s="171" t="s">
        <v>23</v>
      </c>
      <c r="E381" s="178" t="s">
        <v>99</v>
      </c>
      <c r="F381" s="178" t="s">
        <v>1250</v>
      </c>
      <c r="G381" s="179">
        <v>1</v>
      </c>
      <c r="H381" s="182">
        <v>0</v>
      </c>
      <c r="I381" s="174">
        <f t="shared" si="51"/>
        <v>0</v>
      </c>
      <c r="J381" s="175"/>
      <c r="K381" s="173"/>
      <c r="L381" s="175"/>
      <c r="M381" s="173"/>
      <c r="N381" s="176">
        <v>21</v>
      </c>
      <c r="O381" s="177"/>
      <c r="P381" s="171"/>
    </row>
    <row r="382" spans="1:16" s="16" customFormat="1" ht="13.5" customHeight="1">
      <c r="A382" s="170">
        <v>339</v>
      </c>
      <c r="B382" s="170" t="s">
        <v>314</v>
      </c>
      <c r="C382" s="170" t="s">
        <v>315</v>
      </c>
      <c r="D382" s="171" t="s">
        <v>24</v>
      </c>
      <c r="E382" s="178" t="s">
        <v>104</v>
      </c>
      <c r="F382" s="178" t="s">
        <v>1250</v>
      </c>
      <c r="G382" s="179">
        <v>1</v>
      </c>
      <c r="H382" s="182">
        <v>0</v>
      </c>
      <c r="I382" s="174">
        <f t="shared" si="51"/>
        <v>0</v>
      </c>
      <c r="J382" s="175"/>
      <c r="K382" s="173"/>
      <c r="L382" s="175"/>
      <c r="M382" s="173"/>
      <c r="N382" s="176">
        <v>21</v>
      </c>
      <c r="O382" s="177"/>
      <c r="P382" s="171"/>
    </row>
    <row r="383" spans="1:16" s="16" customFormat="1" ht="13.5" customHeight="1">
      <c r="A383" s="170">
        <v>340</v>
      </c>
      <c r="B383" s="170" t="s">
        <v>314</v>
      </c>
      <c r="C383" s="170" t="s">
        <v>315</v>
      </c>
      <c r="D383" s="171" t="s">
        <v>25</v>
      </c>
      <c r="E383" s="178" t="s">
        <v>1255</v>
      </c>
      <c r="F383" s="178" t="s">
        <v>1250</v>
      </c>
      <c r="G383" s="179">
        <v>1</v>
      </c>
      <c r="H383" s="182">
        <v>0</v>
      </c>
      <c r="I383" s="174">
        <f t="shared" si="51"/>
        <v>0</v>
      </c>
      <c r="J383" s="175"/>
      <c r="K383" s="173"/>
      <c r="L383" s="175"/>
      <c r="M383" s="173"/>
      <c r="N383" s="176">
        <v>21</v>
      </c>
      <c r="O383" s="177"/>
      <c r="P383" s="171"/>
    </row>
    <row r="384" spans="1:16" s="16" customFormat="1" ht="13.5" customHeight="1">
      <c r="A384" s="170">
        <v>341</v>
      </c>
      <c r="B384" s="170" t="s">
        <v>314</v>
      </c>
      <c r="C384" s="170" t="s">
        <v>315</v>
      </c>
      <c r="D384" s="171" t="s">
        <v>26</v>
      </c>
      <c r="E384" s="178" t="s">
        <v>1258</v>
      </c>
      <c r="F384" s="178" t="s">
        <v>1250</v>
      </c>
      <c r="G384" s="179">
        <v>1</v>
      </c>
      <c r="H384" s="182">
        <v>0</v>
      </c>
      <c r="I384" s="174">
        <f t="shared" si="51"/>
        <v>0</v>
      </c>
      <c r="J384" s="175"/>
      <c r="K384" s="173"/>
      <c r="L384" s="175"/>
      <c r="M384" s="173"/>
      <c r="N384" s="176">
        <v>21</v>
      </c>
      <c r="O384" s="177"/>
      <c r="P384" s="171"/>
    </row>
    <row r="385" spans="1:16" s="16" customFormat="1" ht="13.5" customHeight="1">
      <c r="A385" s="170">
        <v>342</v>
      </c>
      <c r="B385" s="170" t="s">
        <v>314</v>
      </c>
      <c r="C385" s="170" t="s">
        <v>315</v>
      </c>
      <c r="D385" s="171" t="s">
        <v>123</v>
      </c>
      <c r="E385" s="178" t="s">
        <v>1261</v>
      </c>
      <c r="F385" s="178" t="s">
        <v>1250</v>
      </c>
      <c r="G385" s="179">
        <v>1</v>
      </c>
      <c r="H385" s="182">
        <v>0</v>
      </c>
      <c r="I385" s="174">
        <f t="shared" si="51"/>
        <v>0</v>
      </c>
      <c r="J385" s="175"/>
      <c r="K385" s="173"/>
      <c r="L385" s="175"/>
      <c r="M385" s="173"/>
      <c r="N385" s="176">
        <v>21</v>
      </c>
      <c r="O385" s="177"/>
      <c r="P385" s="171"/>
    </row>
    <row r="386" spans="1:16" s="16" customFormat="1" ht="13.5" customHeight="1">
      <c r="A386" s="170">
        <v>343</v>
      </c>
      <c r="B386" s="170" t="s">
        <v>314</v>
      </c>
      <c r="C386" s="170" t="s">
        <v>315</v>
      </c>
      <c r="D386" s="171" t="s">
        <v>124</v>
      </c>
      <c r="E386" s="178" t="s">
        <v>106</v>
      </c>
      <c r="F386" s="178" t="s">
        <v>1250</v>
      </c>
      <c r="G386" s="179">
        <v>2</v>
      </c>
      <c r="H386" s="182">
        <v>0</v>
      </c>
      <c r="I386" s="174">
        <f t="shared" si="51"/>
        <v>0</v>
      </c>
      <c r="J386" s="175">
        <v>0</v>
      </c>
      <c r="K386" s="173">
        <f t="shared" si="52"/>
        <v>0</v>
      </c>
      <c r="L386" s="175">
        <v>0</v>
      </c>
      <c r="M386" s="173">
        <f t="shared" si="53"/>
        <v>0</v>
      </c>
      <c r="N386" s="176">
        <v>21</v>
      </c>
      <c r="O386" s="177">
        <v>256</v>
      </c>
      <c r="P386" s="171" t="s">
        <v>285</v>
      </c>
    </row>
    <row r="387" spans="1:16" s="16" customFormat="1" ht="13.5" customHeight="1">
      <c r="A387" s="170">
        <v>344</v>
      </c>
      <c r="B387" s="170" t="s">
        <v>314</v>
      </c>
      <c r="C387" s="170" t="s">
        <v>315</v>
      </c>
      <c r="D387" s="171" t="s">
        <v>125</v>
      </c>
      <c r="E387" s="178" t="s">
        <v>107</v>
      </c>
      <c r="F387" s="178" t="s">
        <v>1250</v>
      </c>
      <c r="G387" s="179">
        <v>5</v>
      </c>
      <c r="H387" s="182">
        <v>0</v>
      </c>
      <c r="I387" s="174">
        <f t="shared" si="51"/>
        <v>0</v>
      </c>
      <c r="J387" s="175">
        <v>0</v>
      </c>
      <c r="K387" s="173">
        <f t="shared" si="52"/>
        <v>0</v>
      </c>
      <c r="L387" s="175">
        <v>0</v>
      </c>
      <c r="M387" s="173">
        <f t="shared" si="53"/>
        <v>0</v>
      </c>
      <c r="N387" s="176">
        <v>21</v>
      </c>
      <c r="O387" s="177">
        <v>256</v>
      </c>
      <c r="P387" s="171" t="s">
        <v>285</v>
      </c>
    </row>
    <row r="388" spans="1:16" s="16" customFormat="1" ht="13.5" customHeight="1">
      <c r="A388" s="170">
        <v>345</v>
      </c>
      <c r="B388" s="170" t="s">
        <v>314</v>
      </c>
      <c r="C388" s="170" t="s">
        <v>315</v>
      </c>
      <c r="D388" s="171" t="s">
        <v>126</v>
      </c>
      <c r="E388" s="178" t="s">
        <v>108</v>
      </c>
      <c r="F388" s="178" t="s">
        <v>1250</v>
      </c>
      <c r="G388" s="179">
        <v>4</v>
      </c>
      <c r="H388" s="182">
        <v>0</v>
      </c>
      <c r="I388" s="174">
        <f t="shared" si="51"/>
        <v>0</v>
      </c>
      <c r="J388" s="175">
        <v>0</v>
      </c>
      <c r="K388" s="173">
        <f t="shared" si="52"/>
        <v>0</v>
      </c>
      <c r="L388" s="175">
        <v>0</v>
      </c>
      <c r="M388" s="173">
        <f t="shared" si="53"/>
        <v>0</v>
      </c>
      <c r="N388" s="176">
        <v>21</v>
      </c>
      <c r="O388" s="177">
        <v>256</v>
      </c>
      <c r="P388" s="171" t="s">
        <v>285</v>
      </c>
    </row>
    <row r="389" spans="1:16" s="16" customFormat="1" ht="13.5" customHeight="1">
      <c r="A389" s="170">
        <v>346</v>
      </c>
      <c r="B389" s="170" t="s">
        <v>314</v>
      </c>
      <c r="C389" s="170" t="s">
        <v>315</v>
      </c>
      <c r="D389" s="171" t="s">
        <v>127</v>
      </c>
      <c r="E389" s="178" t="s">
        <v>109</v>
      </c>
      <c r="F389" s="178" t="s">
        <v>1250</v>
      </c>
      <c r="G389" s="179">
        <v>4</v>
      </c>
      <c r="H389" s="182">
        <v>0</v>
      </c>
      <c r="I389" s="174">
        <f t="shared" si="51"/>
        <v>0</v>
      </c>
      <c r="J389" s="175">
        <v>0</v>
      </c>
      <c r="K389" s="173">
        <f t="shared" si="52"/>
        <v>0</v>
      </c>
      <c r="L389" s="175">
        <v>0</v>
      </c>
      <c r="M389" s="173">
        <f t="shared" si="53"/>
        <v>0</v>
      </c>
      <c r="N389" s="176">
        <v>21</v>
      </c>
      <c r="O389" s="177">
        <v>256</v>
      </c>
      <c r="P389" s="171" t="s">
        <v>285</v>
      </c>
    </row>
    <row r="390" spans="1:16" s="16" customFormat="1" ht="13.5" customHeight="1">
      <c r="A390" s="170">
        <v>347</v>
      </c>
      <c r="B390" s="170" t="s">
        <v>314</v>
      </c>
      <c r="C390" s="170" t="s">
        <v>315</v>
      </c>
      <c r="D390" s="171" t="s">
        <v>128</v>
      </c>
      <c r="E390" s="178" t="s">
        <v>110</v>
      </c>
      <c r="F390" s="178" t="s">
        <v>1250</v>
      </c>
      <c r="G390" s="179">
        <v>4</v>
      </c>
      <c r="H390" s="182">
        <v>0</v>
      </c>
      <c r="I390" s="174">
        <f t="shared" si="51"/>
        <v>0</v>
      </c>
      <c r="J390" s="175">
        <v>0</v>
      </c>
      <c r="K390" s="173">
        <f t="shared" si="52"/>
        <v>0</v>
      </c>
      <c r="L390" s="175">
        <v>0</v>
      </c>
      <c r="M390" s="173">
        <f t="shared" si="53"/>
        <v>0</v>
      </c>
      <c r="N390" s="176">
        <v>21</v>
      </c>
      <c r="O390" s="177">
        <v>256</v>
      </c>
      <c r="P390" s="171" t="s">
        <v>285</v>
      </c>
    </row>
    <row r="391" spans="2:16" s="135" customFormat="1" ht="12.75" customHeight="1">
      <c r="B391" s="140" t="s">
        <v>234</v>
      </c>
      <c r="D391" s="141" t="s">
        <v>27</v>
      </c>
      <c r="E391" s="141" t="s">
        <v>28</v>
      </c>
      <c r="H391" s="181"/>
      <c r="I391" s="142">
        <f>SUM(I393:I412)</f>
        <v>0</v>
      </c>
      <c r="K391" s="143">
        <f>SUM(K393:K412)</f>
        <v>0</v>
      </c>
      <c r="M391" s="143">
        <f>SUM(M393:M412)</f>
        <v>0</v>
      </c>
      <c r="P391" s="141" t="s">
        <v>278</v>
      </c>
    </row>
    <row r="392" spans="2:16" s="135" customFormat="1" ht="12.75" customHeight="1">
      <c r="B392" s="140"/>
      <c r="D392" s="141"/>
      <c r="E392" s="178" t="s">
        <v>119</v>
      </c>
      <c r="H392" s="181"/>
      <c r="I392" s="142"/>
      <c r="K392" s="143"/>
      <c r="M392" s="143"/>
      <c r="P392" s="141"/>
    </row>
    <row r="393" spans="1:16" s="16" customFormat="1" ht="13.5" customHeight="1">
      <c r="A393" s="170">
        <v>348</v>
      </c>
      <c r="B393" s="170" t="s">
        <v>314</v>
      </c>
      <c r="C393" s="170" t="s">
        <v>315</v>
      </c>
      <c r="D393" s="171" t="s">
        <v>29</v>
      </c>
      <c r="E393" s="178" t="s">
        <v>120</v>
      </c>
      <c r="F393" s="178" t="s">
        <v>1250</v>
      </c>
      <c r="G393" s="179">
        <v>1</v>
      </c>
      <c r="H393" s="182">
        <v>0</v>
      </c>
      <c r="I393" s="174">
        <f aca="true" t="shared" si="54" ref="I393:I412">ROUND(G393*H393,2)</f>
        <v>0</v>
      </c>
      <c r="J393" s="175">
        <v>0</v>
      </c>
      <c r="K393" s="173">
        <f aca="true" t="shared" si="55" ref="K393:K412">G393*J393</f>
        <v>0</v>
      </c>
      <c r="L393" s="175">
        <v>0</v>
      </c>
      <c r="M393" s="173">
        <f aca="true" t="shared" si="56" ref="M393:M412">G393*L393</f>
        <v>0</v>
      </c>
      <c r="N393" s="176">
        <v>21</v>
      </c>
      <c r="O393" s="177">
        <v>256</v>
      </c>
      <c r="P393" s="171" t="s">
        <v>285</v>
      </c>
    </row>
    <row r="394" spans="1:16" s="16" customFormat="1" ht="13.5" customHeight="1">
      <c r="A394" s="170">
        <v>349</v>
      </c>
      <c r="B394" s="170" t="s">
        <v>314</v>
      </c>
      <c r="C394" s="170" t="s">
        <v>315</v>
      </c>
      <c r="D394" s="171" t="s">
        <v>30</v>
      </c>
      <c r="E394" s="178" t="s">
        <v>97</v>
      </c>
      <c r="F394" s="178" t="s">
        <v>1250</v>
      </c>
      <c r="G394" s="179">
        <v>1</v>
      </c>
      <c r="H394" s="182">
        <v>0</v>
      </c>
      <c r="I394" s="174">
        <f t="shared" si="54"/>
        <v>0</v>
      </c>
      <c r="J394" s="175">
        <v>0</v>
      </c>
      <c r="K394" s="173">
        <f t="shared" si="55"/>
        <v>0</v>
      </c>
      <c r="L394" s="175">
        <v>0</v>
      </c>
      <c r="M394" s="173">
        <f t="shared" si="56"/>
        <v>0</v>
      </c>
      <c r="N394" s="176">
        <v>21</v>
      </c>
      <c r="O394" s="177">
        <v>256</v>
      </c>
      <c r="P394" s="171" t="s">
        <v>285</v>
      </c>
    </row>
    <row r="395" spans="1:16" s="16" customFormat="1" ht="13.5" customHeight="1">
      <c r="A395" s="170">
        <v>350</v>
      </c>
      <c r="B395" s="170" t="s">
        <v>314</v>
      </c>
      <c r="C395" s="170" t="s">
        <v>315</v>
      </c>
      <c r="D395" s="171" t="s">
        <v>31</v>
      </c>
      <c r="E395" s="178" t="s">
        <v>121</v>
      </c>
      <c r="F395" s="178" t="s">
        <v>1250</v>
      </c>
      <c r="G395" s="179">
        <v>1</v>
      </c>
      <c r="H395" s="182">
        <v>0</v>
      </c>
      <c r="I395" s="174">
        <f t="shared" si="54"/>
        <v>0</v>
      </c>
      <c r="J395" s="175">
        <v>0</v>
      </c>
      <c r="K395" s="173">
        <f t="shared" si="55"/>
        <v>0</v>
      </c>
      <c r="L395" s="175">
        <v>0</v>
      </c>
      <c r="M395" s="173">
        <f t="shared" si="56"/>
        <v>0</v>
      </c>
      <c r="N395" s="176">
        <v>21</v>
      </c>
      <c r="O395" s="177">
        <v>256</v>
      </c>
      <c r="P395" s="171" t="s">
        <v>285</v>
      </c>
    </row>
    <row r="396" spans="1:16" s="16" customFormat="1" ht="13.5" customHeight="1">
      <c r="A396" s="170">
        <v>351</v>
      </c>
      <c r="B396" s="170" t="s">
        <v>314</v>
      </c>
      <c r="C396" s="170" t="s">
        <v>315</v>
      </c>
      <c r="D396" s="171" t="s">
        <v>32</v>
      </c>
      <c r="E396" s="178" t="s">
        <v>99</v>
      </c>
      <c r="F396" s="178" t="s">
        <v>1250</v>
      </c>
      <c r="G396" s="179">
        <v>1</v>
      </c>
      <c r="H396" s="182">
        <v>0</v>
      </c>
      <c r="I396" s="174">
        <f t="shared" si="54"/>
        <v>0</v>
      </c>
      <c r="J396" s="175">
        <v>0</v>
      </c>
      <c r="K396" s="173">
        <f t="shared" si="55"/>
        <v>0</v>
      </c>
      <c r="L396" s="175">
        <v>0</v>
      </c>
      <c r="M396" s="173">
        <f t="shared" si="56"/>
        <v>0</v>
      </c>
      <c r="N396" s="176">
        <v>21</v>
      </c>
      <c r="O396" s="177">
        <v>256</v>
      </c>
      <c r="P396" s="171" t="s">
        <v>285</v>
      </c>
    </row>
    <row r="397" spans="1:16" s="16" customFormat="1" ht="13.5" customHeight="1">
      <c r="A397" s="170">
        <v>352</v>
      </c>
      <c r="B397" s="170" t="s">
        <v>314</v>
      </c>
      <c r="C397" s="170" t="s">
        <v>315</v>
      </c>
      <c r="D397" s="171" t="s">
        <v>33</v>
      </c>
      <c r="E397" s="178" t="s">
        <v>100</v>
      </c>
      <c r="F397" s="178" t="s">
        <v>1250</v>
      </c>
      <c r="G397" s="179">
        <v>1</v>
      </c>
      <c r="H397" s="182">
        <v>0</v>
      </c>
      <c r="I397" s="174">
        <f t="shared" si="54"/>
        <v>0</v>
      </c>
      <c r="J397" s="175">
        <v>0</v>
      </c>
      <c r="K397" s="173">
        <f t="shared" si="55"/>
        <v>0</v>
      </c>
      <c r="L397" s="175">
        <v>0</v>
      </c>
      <c r="M397" s="173">
        <f t="shared" si="56"/>
        <v>0</v>
      </c>
      <c r="N397" s="176">
        <v>21</v>
      </c>
      <c r="O397" s="177">
        <v>256</v>
      </c>
      <c r="P397" s="171" t="s">
        <v>285</v>
      </c>
    </row>
    <row r="398" spans="1:16" s="16" customFormat="1" ht="13.5" customHeight="1">
      <c r="A398" s="170">
        <v>353</v>
      </c>
      <c r="B398" s="170" t="s">
        <v>314</v>
      </c>
      <c r="C398" s="170" t="s">
        <v>315</v>
      </c>
      <c r="D398" s="171" t="s">
        <v>34</v>
      </c>
      <c r="E398" s="178" t="s">
        <v>102</v>
      </c>
      <c r="F398" s="178" t="s">
        <v>1250</v>
      </c>
      <c r="G398" s="179">
        <v>8</v>
      </c>
      <c r="H398" s="182">
        <v>0</v>
      </c>
      <c r="I398" s="174">
        <f t="shared" si="54"/>
        <v>0</v>
      </c>
      <c r="J398" s="175">
        <v>0</v>
      </c>
      <c r="K398" s="173">
        <f t="shared" si="55"/>
        <v>0</v>
      </c>
      <c r="L398" s="175">
        <v>0</v>
      </c>
      <c r="M398" s="173">
        <f t="shared" si="56"/>
        <v>0</v>
      </c>
      <c r="N398" s="176">
        <v>21</v>
      </c>
      <c r="O398" s="177">
        <v>256</v>
      </c>
      <c r="P398" s="171" t="s">
        <v>285</v>
      </c>
    </row>
    <row r="399" spans="1:16" s="16" customFormat="1" ht="13.5" customHeight="1">
      <c r="A399" s="170">
        <v>354</v>
      </c>
      <c r="B399" s="170" t="s">
        <v>314</v>
      </c>
      <c r="C399" s="170" t="s">
        <v>315</v>
      </c>
      <c r="D399" s="171" t="s">
        <v>35</v>
      </c>
      <c r="E399" s="178" t="s">
        <v>1266</v>
      </c>
      <c r="F399" s="178" t="s">
        <v>1250</v>
      </c>
      <c r="G399" s="179">
        <v>4</v>
      </c>
      <c r="H399" s="182">
        <v>0</v>
      </c>
      <c r="I399" s="174">
        <f t="shared" si="54"/>
        <v>0</v>
      </c>
      <c r="J399" s="175">
        <v>0</v>
      </c>
      <c r="K399" s="173">
        <f t="shared" si="55"/>
        <v>0</v>
      </c>
      <c r="L399" s="175">
        <v>0</v>
      </c>
      <c r="M399" s="173">
        <f t="shared" si="56"/>
        <v>0</v>
      </c>
      <c r="N399" s="176">
        <v>21</v>
      </c>
      <c r="O399" s="177">
        <v>256</v>
      </c>
      <c r="P399" s="171" t="s">
        <v>285</v>
      </c>
    </row>
    <row r="400" spans="1:16" s="16" customFormat="1" ht="13.5" customHeight="1">
      <c r="A400" s="170">
        <v>355</v>
      </c>
      <c r="B400" s="170" t="s">
        <v>314</v>
      </c>
      <c r="C400" s="170" t="s">
        <v>315</v>
      </c>
      <c r="D400" s="171" t="s">
        <v>36</v>
      </c>
      <c r="E400" s="178" t="s">
        <v>103</v>
      </c>
      <c r="F400" s="178" t="s">
        <v>1250</v>
      </c>
      <c r="G400" s="179">
        <v>20</v>
      </c>
      <c r="H400" s="182">
        <v>0</v>
      </c>
      <c r="I400" s="174">
        <f t="shared" si="54"/>
        <v>0</v>
      </c>
      <c r="J400" s="175">
        <v>0</v>
      </c>
      <c r="K400" s="173">
        <f t="shared" si="55"/>
        <v>0</v>
      </c>
      <c r="L400" s="175">
        <v>0</v>
      </c>
      <c r="M400" s="173">
        <f t="shared" si="56"/>
        <v>0</v>
      </c>
      <c r="N400" s="176">
        <v>21</v>
      </c>
      <c r="O400" s="177">
        <v>256</v>
      </c>
      <c r="P400" s="171" t="s">
        <v>285</v>
      </c>
    </row>
    <row r="401" spans="1:16" s="16" customFormat="1" ht="13.5" customHeight="1">
      <c r="A401" s="170"/>
      <c r="B401" s="170"/>
      <c r="C401" s="170"/>
      <c r="D401" s="171"/>
      <c r="E401" s="178" t="s">
        <v>118</v>
      </c>
      <c r="F401" s="178"/>
      <c r="G401" s="179"/>
      <c r="H401" s="181"/>
      <c r="I401" s="174"/>
      <c r="J401" s="175"/>
      <c r="K401" s="173"/>
      <c r="L401" s="175"/>
      <c r="M401" s="173"/>
      <c r="N401" s="176"/>
      <c r="O401" s="177"/>
      <c r="P401" s="171"/>
    </row>
    <row r="402" spans="1:16" s="16" customFormat="1" ht="13.5" customHeight="1">
      <c r="A402" s="170">
        <v>356</v>
      </c>
      <c r="B402" s="170" t="s">
        <v>314</v>
      </c>
      <c r="C402" s="170" t="s">
        <v>315</v>
      </c>
      <c r="D402" s="171" t="s">
        <v>37</v>
      </c>
      <c r="E402" s="178" t="s">
        <v>122</v>
      </c>
      <c r="F402" s="178" t="s">
        <v>1250</v>
      </c>
      <c r="G402" s="179">
        <v>1</v>
      </c>
      <c r="H402" s="182">
        <v>0</v>
      </c>
      <c r="I402" s="174">
        <f t="shared" si="54"/>
        <v>0</v>
      </c>
      <c r="J402" s="175">
        <v>0</v>
      </c>
      <c r="K402" s="173">
        <f t="shared" si="55"/>
        <v>0</v>
      </c>
      <c r="L402" s="175">
        <v>0</v>
      </c>
      <c r="M402" s="173">
        <f t="shared" si="56"/>
        <v>0</v>
      </c>
      <c r="N402" s="176">
        <v>21</v>
      </c>
      <c r="O402" s="177">
        <v>256</v>
      </c>
      <c r="P402" s="171" t="s">
        <v>285</v>
      </c>
    </row>
    <row r="403" spans="1:16" s="16" customFormat="1" ht="13.5" customHeight="1">
      <c r="A403" s="170">
        <v>357</v>
      </c>
      <c r="B403" s="170" t="s">
        <v>314</v>
      </c>
      <c r="C403" s="170" t="s">
        <v>315</v>
      </c>
      <c r="D403" s="171" t="s">
        <v>38</v>
      </c>
      <c r="E403" s="178" t="s">
        <v>99</v>
      </c>
      <c r="F403" s="178" t="s">
        <v>1250</v>
      </c>
      <c r="G403" s="179">
        <v>1</v>
      </c>
      <c r="H403" s="182">
        <v>0</v>
      </c>
      <c r="I403" s="174">
        <f t="shared" si="54"/>
        <v>0</v>
      </c>
      <c r="J403" s="175">
        <v>0</v>
      </c>
      <c r="K403" s="173">
        <f t="shared" si="55"/>
        <v>0</v>
      </c>
      <c r="L403" s="175">
        <v>0</v>
      </c>
      <c r="M403" s="173">
        <f t="shared" si="56"/>
        <v>0</v>
      </c>
      <c r="N403" s="176">
        <v>21</v>
      </c>
      <c r="O403" s="177">
        <v>256</v>
      </c>
      <c r="P403" s="171" t="s">
        <v>285</v>
      </c>
    </row>
    <row r="404" spans="1:16" s="16" customFormat="1" ht="13.5" customHeight="1">
      <c r="A404" s="170">
        <v>358</v>
      </c>
      <c r="B404" s="170" t="s">
        <v>314</v>
      </c>
      <c r="C404" s="170" t="s">
        <v>315</v>
      </c>
      <c r="D404" s="171" t="s">
        <v>39</v>
      </c>
      <c r="E404" s="178" t="s">
        <v>104</v>
      </c>
      <c r="F404" s="178" t="s">
        <v>1250</v>
      </c>
      <c r="G404" s="179">
        <v>1</v>
      </c>
      <c r="H404" s="182">
        <v>0</v>
      </c>
      <c r="I404" s="174">
        <f t="shared" si="54"/>
        <v>0</v>
      </c>
      <c r="J404" s="175"/>
      <c r="K404" s="173"/>
      <c r="L404" s="175"/>
      <c r="M404" s="173"/>
      <c r="N404" s="176">
        <v>21</v>
      </c>
      <c r="O404" s="177"/>
      <c r="P404" s="171"/>
    </row>
    <row r="405" spans="1:16" s="16" customFormat="1" ht="13.5" customHeight="1">
      <c r="A405" s="170">
        <v>359</v>
      </c>
      <c r="B405" s="170" t="s">
        <v>314</v>
      </c>
      <c r="C405" s="170" t="s">
        <v>315</v>
      </c>
      <c r="D405" s="171" t="s">
        <v>40</v>
      </c>
      <c r="E405" s="178" t="s">
        <v>1255</v>
      </c>
      <c r="F405" s="178" t="s">
        <v>1250</v>
      </c>
      <c r="G405" s="179">
        <v>1</v>
      </c>
      <c r="H405" s="182">
        <v>0</v>
      </c>
      <c r="I405" s="174">
        <f t="shared" si="54"/>
        <v>0</v>
      </c>
      <c r="J405" s="175"/>
      <c r="K405" s="173"/>
      <c r="L405" s="175"/>
      <c r="M405" s="173"/>
      <c r="N405" s="176">
        <v>21</v>
      </c>
      <c r="O405" s="177"/>
      <c r="P405" s="171"/>
    </row>
    <row r="406" spans="1:16" s="16" customFormat="1" ht="13.5" customHeight="1">
      <c r="A406" s="170">
        <v>360</v>
      </c>
      <c r="B406" s="170" t="s">
        <v>314</v>
      </c>
      <c r="C406" s="170" t="s">
        <v>315</v>
      </c>
      <c r="D406" s="171" t="s">
        <v>41</v>
      </c>
      <c r="E406" s="178" t="s">
        <v>1258</v>
      </c>
      <c r="F406" s="178" t="s">
        <v>1250</v>
      </c>
      <c r="G406" s="179">
        <v>1</v>
      </c>
      <c r="H406" s="182">
        <v>0</v>
      </c>
      <c r="I406" s="174">
        <f t="shared" si="54"/>
        <v>0</v>
      </c>
      <c r="J406" s="175"/>
      <c r="K406" s="173"/>
      <c r="L406" s="175"/>
      <c r="M406" s="173"/>
      <c r="N406" s="176">
        <v>21</v>
      </c>
      <c r="O406" s="177"/>
      <c r="P406" s="171"/>
    </row>
    <row r="407" spans="1:16" s="16" customFormat="1" ht="13.5" customHeight="1">
      <c r="A407" s="170">
        <v>361</v>
      </c>
      <c r="B407" s="170" t="s">
        <v>314</v>
      </c>
      <c r="C407" s="170" t="s">
        <v>315</v>
      </c>
      <c r="D407" s="171" t="s">
        <v>129</v>
      </c>
      <c r="E407" s="178" t="s">
        <v>1261</v>
      </c>
      <c r="F407" s="178" t="s">
        <v>1250</v>
      </c>
      <c r="G407" s="179">
        <v>1</v>
      </c>
      <c r="H407" s="182">
        <v>0</v>
      </c>
      <c r="I407" s="174">
        <f t="shared" si="54"/>
        <v>0</v>
      </c>
      <c r="J407" s="175">
        <v>0</v>
      </c>
      <c r="K407" s="173">
        <f t="shared" si="55"/>
        <v>0</v>
      </c>
      <c r="L407" s="175">
        <v>0</v>
      </c>
      <c r="M407" s="173">
        <f t="shared" si="56"/>
        <v>0</v>
      </c>
      <c r="N407" s="176">
        <v>21</v>
      </c>
      <c r="O407" s="177">
        <v>256</v>
      </c>
      <c r="P407" s="171" t="s">
        <v>285</v>
      </c>
    </row>
    <row r="408" spans="1:16" s="16" customFormat="1" ht="13.5" customHeight="1">
      <c r="A408" s="170">
        <v>362</v>
      </c>
      <c r="B408" s="170" t="s">
        <v>314</v>
      </c>
      <c r="C408" s="170" t="s">
        <v>315</v>
      </c>
      <c r="D408" s="171" t="s">
        <v>130</v>
      </c>
      <c r="E408" s="178" t="s">
        <v>106</v>
      </c>
      <c r="F408" s="178" t="s">
        <v>1250</v>
      </c>
      <c r="G408" s="179">
        <v>4</v>
      </c>
      <c r="H408" s="182">
        <v>0</v>
      </c>
      <c r="I408" s="174">
        <f t="shared" si="54"/>
        <v>0</v>
      </c>
      <c r="J408" s="175"/>
      <c r="K408" s="173"/>
      <c r="L408" s="175"/>
      <c r="M408" s="173"/>
      <c r="N408" s="176">
        <v>21</v>
      </c>
      <c r="O408" s="177"/>
      <c r="P408" s="171"/>
    </row>
    <row r="409" spans="1:16" s="16" customFormat="1" ht="13.5" customHeight="1">
      <c r="A409" s="170">
        <v>363</v>
      </c>
      <c r="B409" s="170" t="s">
        <v>314</v>
      </c>
      <c r="C409" s="170" t="s">
        <v>315</v>
      </c>
      <c r="D409" s="171" t="s">
        <v>131</v>
      </c>
      <c r="E409" s="178" t="s">
        <v>107</v>
      </c>
      <c r="F409" s="178" t="s">
        <v>1250</v>
      </c>
      <c r="G409" s="179">
        <v>1</v>
      </c>
      <c r="H409" s="182">
        <v>0</v>
      </c>
      <c r="I409" s="174">
        <f t="shared" si="54"/>
        <v>0</v>
      </c>
      <c r="J409" s="175"/>
      <c r="K409" s="173"/>
      <c r="L409" s="175"/>
      <c r="M409" s="173"/>
      <c r="N409" s="176">
        <v>21</v>
      </c>
      <c r="O409" s="177"/>
      <c r="P409" s="171"/>
    </row>
    <row r="410" spans="1:16" s="16" customFormat="1" ht="13.5" customHeight="1">
      <c r="A410" s="170">
        <v>364</v>
      </c>
      <c r="B410" s="170" t="s">
        <v>314</v>
      </c>
      <c r="C410" s="170" t="s">
        <v>315</v>
      </c>
      <c r="D410" s="171" t="s">
        <v>132</v>
      </c>
      <c r="E410" s="178" t="s">
        <v>108</v>
      </c>
      <c r="F410" s="178" t="s">
        <v>1250</v>
      </c>
      <c r="G410" s="179">
        <v>4</v>
      </c>
      <c r="H410" s="182">
        <v>0</v>
      </c>
      <c r="I410" s="174">
        <f t="shared" si="54"/>
        <v>0</v>
      </c>
      <c r="J410" s="175">
        <v>0</v>
      </c>
      <c r="K410" s="173">
        <f t="shared" si="55"/>
        <v>0</v>
      </c>
      <c r="L410" s="175">
        <v>0</v>
      </c>
      <c r="M410" s="173">
        <f t="shared" si="56"/>
        <v>0</v>
      </c>
      <c r="N410" s="176">
        <v>21</v>
      </c>
      <c r="O410" s="177">
        <v>256</v>
      </c>
      <c r="P410" s="171" t="s">
        <v>285</v>
      </c>
    </row>
    <row r="411" spans="1:16" s="16" customFormat="1" ht="13.5" customHeight="1">
      <c r="A411" s="170">
        <v>365</v>
      </c>
      <c r="B411" s="170" t="s">
        <v>314</v>
      </c>
      <c r="C411" s="170" t="s">
        <v>315</v>
      </c>
      <c r="D411" s="171" t="s">
        <v>133</v>
      </c>
      <c r="E411" s="178" t="s">
        <v>109</v>
      </c>
      <c r="F411" s="178" t="s">
        <v>1250</v>
      </c>
      <c r="G411" s="179">
        <v>4</v>
      </c>
      <c r="H411" s="182">
        <v>0</v>
      </c>
      <c r="I411" s="174">
        <f t="shared" si="54"/>
        <v>0</v>
      </c>
      <c r="J411" s="175"/>
      <c r="K411" s="173"/>
      <c r="L411" s="175"/>
      <c r="M411" s="173"/>
      <c r="N411" s="176">
        <v>21</v>
      </c>
      <c r="O411" s="177"/>
      <c r="P411" s="171"/>
    </row>
    <row r="412" spans="1:16" s="16" customFormat="1" ht="13.5" customHeight="1">
      <c r="A412" s="170">
        <v>366</v>
      </c>
      <c r="B412" s="170" t="s">
        <v>314</v>
      </c>
      <c r="C412" s="170" t="s">
        <v>315</v>
      </c>
      <c r="D412" s="171" t="s">
        <v>134</v>
      </c>
      <c r="E412" s="178" t="s">
        <v>110</v>
      </c>
      <c r="F412" s="178" t="s">
        <v>1250</v>
      </c>
      <c r="G412" s="179">
        <v>4</v>
      </c>
      <c r="H412" s="182">
        <v>0</v>
      </c>
      <c r="I412" s="174">
        <f t="shared" si="54"/>
        <v>0</v>
      </c>
      <c r="J412" s="175">
        <v>0</v>
      </c>
      <c r="K412" s="173">
        <f t="shared" si="55"/>
        <v>0</v>
      </c>
      <c r="L412" s="175">
        <v>0</v>
      </c>
      <c r="M412" s="173">
        <f t="shared" si="56"/>
        <v>0</v>
      </c>
      <c r="N412" s="176">
        <v>21</v>
      </c>
      <c r="O412" s="177">
        <v>256</v>
      </c>
      <c r="P412" s="171" t="s">
        <v>285</v>
      </c>
    </row>
    <row r="413" spans="2:16" s="135" customFormat="1" ht="12.75" customHeight="1">
      <c r="B413" s="140" t="s">
        <v>234</v>
      </c>
      <c r="D413" s="141" t="s">
        <v>42</v>
      </c>
      <c r="E413" s="141" t="s">
        <v>43</v>
      </c>
      <c r="H413" s="181"/>
      <c r="I413" s="142">
        <f>SUM(I414:I417)</f>
        <v>0</v>
      </c>
      <c r="K413" s="143">
        <f>SUM(K414:K417)</f>
        <v>0</v>
      </c>
      <c r="M413" s="143">
        <f>SUM(M414:M417)</f>
        <v>0</v>
      </c>
      <c r="P413" s="141" t="s">
        <v>278</v>
      </c>
    </row>
    <row r="414" spans="1:16" s="16" customFormat="1" ht="13.5" customHeight="1">
      <c r="A414" s="170">
        <v>367</v>
      </c>
      <c r="B414" s="170" t="s">
        <v>314</v>
      </c>
      <c r="C414" s="170" t="s">
        <v>315</v>
      </c>
      <c r="D414" s="171" t="s">
        <v>44</v>
      </c>
      <c r="E414" s="178" t="s">
        <v>135</v>
      </c>
      <c r="F414" s="178" t="s">
        <v>45</v>
      </c>
      <c r="G414" s="179">
        <v>3</v>
      </c>
      <c r="H414" s="182">
        <v>0</v>
      </c>
      <c r="I414" s="174">
        <f>ROUND(G414*H414,2)</f>
        <v>0</v>
      </c>
      <c r="J414" s="175">
        <v>0</v>
      </c>
      <c r="K414" s="173">
        <f>G414*J414</f>
        <v>0</v>
      </c>
      <c r="L414" s="175">
        <v>0</v>
      </c>
      <c r="M414" s="173">
        <f>G414*L414</f>
        <v>0</v>
      </c>
      <c r="N414" s="176">
        <v>21</v>
      </c>
      <c r="O414" s="177">
        <v>256</v>
      </c>
      <c r="P414" s="171" t="s">
        <v>285</v>
      </c>
    </row>
    <row r="415" spans="1:16" s="16" customFormat="1" ht="13.5" customHeight="1">
      <c r="A415" s="170">
        <v>368</v>
      </c>
      <c r="B415" s="170" t="s">
        <v>314</v>
      </c>
      <c r="C415" s="170" t="s">
        <v>315</v>
      </c>
      <c r="D415" s="171" t="s">
        <v>46</v>
      </c>
      <c r="E415" s="178" t="s">
        <v>136</v>
      </c>
      <c r="F415" s="178" t="s">
        <v>45</v>
      </c>
      <c r="G415" s="179">
        <v>3</v>
      </c>
      <c r="H415" s="182">
        <v>0</v>
      </c>
      <c r="I415" s="174">
        <f>ROUND(G415*H415,2)</f>
        <v>0</v>
      </c>
      <c r="J415" s="175">
        <v>0</v>
      </c>
      <c r="K415" s="173">
        <f>G415*J415</f>
        <v>0</v>
      </c>
      <c r="L415" s="175">
        <v>0</v>
      </c>
      <c r="M415" s="173">
        <f>G415*L415</f>
        <v>0</v>
      </c>
      <c r="N415" s="176">
        <v>21</v>
      </c>
      <c r="O415" s="177">
        <v>256</v>
      </c>
      <c r="P415" s="171" t="s">
        <v>285</v>
      </c>
    </row>
    <row r="416" spans="1:16" s="16" customFormat="1" ht="13.5" customHeight="1">
      <c r="A416" s="170">
        <v>369</v>
      </c>
      <c r="B416" s="170" t="s">
        <v>314</v>
      </c>
      <c r="C416" s="170" t="s">
        <v>315</v>
      </c>
      <c r="D416" s="171" t="s">
        <v>47</v>
      </c>
      <c r="E416" s="178" t="s">
        <v>137</v>
      </c>
      <c r="F416" s="178" t="s">
        <v>1250</v>
      </c>
      <c r="G416" s="179">
        <v>13</v>
      </c>
      <c r="H416" s="182">
        <v>0</v>
      </c>
      <c r="I416" s="174">
        <f>ROUND(G416*H416,2)</f>
        <v>0</v>
      </c>
      <c r="J416" s="175">
        <v>0</v>
      </c>
      <c r="K416" s="173">
        <f>G416*J416</f>
        <v>0</v>
      </c>
      <c r="L416" s="175">
        <v>0</v>
      </c>
      <c r="M416" s="173">
        <f>G416*L416</f>
        <v>0</v>
      </c>
      <c r="N416" s="176">
        <v>21</v>
      </c>
      <c r="O416" s="177">
        <v>256</v>
      </c>
      <c r="P416" s="171" t="s">
        <v>285</v>
      </c>
    </row>
    <row r="417" spans="1:16" s="16" customFormat="1" ht="13.5" customHeight="1">
      <c r="A417" s="170">
        <v>370</v>
      </c>
      <c r="B417" s="170" t="s">
        <v>314</v>
      </c>
      <c r="C417" s="170" t="s">
        <v>315</v>
      </c>
      <c r="D417" s="171" t="s">
        <v>48</v>
      </c>
      <c r="E417" s="178" t="s">
        <v>49</v>
      </c>
      <c r="F417" s="178" t="s">
        <v>45</v>
      </c>
      <c r="G417" s="179">
        <v>3</v>
      </c>
      <c r="H417" s="182">
        <v>0</v>
      </c>
      <c r="I417" s="174">
        <f>ROUND(G417*H417,2)</f>
        <v>0</v>
      </c>
      <c r="J417" s="175">
        <v>0</v>
      </c>
      <c r="K417" s="173">
        <f>G417*J417</f>
        <v>0</v>
      </c>
      <c r="L417" s="175">
        <v>0</v>
      </c>
      <c r="M417" s="173">
        <f>G417*L417</f>
        <v>0</v>
      </c>
      <c r="N417" s="176">
        <v>21</v>
      </c>
      <c r="O417" s="177">
        <v>256</v>
      </c>
      <c r="P417" s="171" t="s">
        <v>285</v>
      </c>
    </row>
    <row r="418" spans="2:16" s="135" customFormat="1" ht="12.75" customHeight="1">
      <c r="B418" s="140" t="s">
        <v>234</v>
      </c>
      <c r="D418" s="141" t="s">
        <v>50</v>
      </c>
      <c r="E418" s="141" t="s">
        <v>51</v>
      </c>
      <c r="H418" s="181"/>
      <c r="I418" s="142">
        <f>SUM(I419:I427)</f>
        <v>0</v>
      </c>
      <c r="K418" s="143">
        <f>SUM(K419:K427)</f>
        <v>0</v>
      </c>
      <c r="M418" s="143">
        <f>SUM(M419:M427)</f>
        <v>0</v>
      </c>
      <c r="P418" s="141" t="s">
        <v>278</v>
      </c>
    </row>
    <row r="419" spans="1:16" s="16" customFormat="1" ht="13.5" customHeight="1">
      <c r="A419" s="170">
        <v>371</v>
      </c>
      <c r="B419" s="170" t="s">
        <v>314</v>
      </c>
      <c r="C419" s="170" t="s">
        <v>315</v>
      </c>
      <c r="D419" s="171" t="s">
        <v>52</v>
      </c>
      <c r="E419" s="178" t="s">
        <v>53</v>
      </c>
      <c r="F419" s="178" t="s">
        <v>364</v>
      </c>
      <c r="G419" s="179">
        <v>120</v>
      </c>
      <c r="H419" s="182">
        <v>0</v>
      </c>
      <c r="I419" s="174">
        <f>ROUND(G419*H419,2)</f>
        <v>0</v>
      </c>
      <c r="J419" s="175">
        <v>0</v>
      </c>
      <c r="K419" s="173">
        <f>G419*J419</f>
        <v>0</v>
      </c>
      <c r="L419" s="175">
        <v>0</v>
      </c>
      <c r="M419" s="173">
        <f>G419*L419</f>
        <v>0</v>
      </c>
      <c r="N419" s="176">
        <v>21</v>
      </c>
      <c r="O419" s="177">
        <v>256</v>
      </c>
      <c r="P419" s="171" t="s">
        <v>285</v>
      </c>
    </row>
    <row r="420" spans="1:16" s="16" customFormat="1" ht="13.5" customHeight="1">
      <c r="A420" s="170">
        <v>372</v>
      </c>
      <c r="B420" s="170" t="s">
        <v>314</v>
      </c>
      <c r="C420" s="170" t="s">
        <v>315</v>
      </c>
      <c r="D420" s="171" t="s">
        <v>54</v>
      </c>
      <c r="E420" s="178" t="s">
        <v>138</v>
      </c>
      <c r="F420" s="178" t="s">
        <v>364</v>
      </c>
      <c r="G420" s="179">
        <v>60</v>
      </c>
      <c r="H420" s="182">
        <v>0</v>
      </c>
      <c r="I420" s="174">
        <f>ROUND(G420*H420,2)</f>
        <v>0</v>
      </c>
      <c r="J420" s="175">
        <v>0</v>
      </c>
      <c r="K420" s="173">
        <f>G420*J420</f>
        <v>0</v>
      </c>
      <c r="L420" s="175">
        <v>0</v>
      </c>
      <c r="M420" s="173">
        <f>G420*L420</f>
        <v>0</v>
      </c>
      <c r="N420" s="176">
        <v>21</v>
      </c>
      <c r="O420" s="177">
        <v>256</v>
      </c>
      <c r="P420" s="171" t="s">
        <v>285</v>
      </c>
    </row>
    <row r="421" spans="1:16" s="16" customFormat="1" ht="13.5" customHeight="1">
      <c r="A421" s="170">
        <v>373</v>
      </c>
      <c r="B421" s="170" t="s">
        <v>314</v>
      </c>
      <c r="C421" s="170" t="s">
        <v>315</v>
      </c>
      <c r="D421" s="171" t="s">
        <v>55</v>
      </c>
      <c r="E421" s="178" t="s">
        <v>139</v>
      </c>
      <c r="F421" s="178" t="s">
        <v>1250</v>
      </c>
      <c r="G421" s="179">
        <v>1</v>
      </c>
      <c r="H421" s="182">
        <v>0</v>
      </c>
      <c r="I421" s="174">
        <f>ROUND(G421*H421,2)</f>
        <v>0</v>
      </c>
      <c r="J421" s="175">
        <v>0</v>
      </c>
      <c r="K421" s="173">
        <f>G421*J421</f>
        <v>0</v>
      </c>
      <c r="L421" s="175">
        <v>0</v>
      </c>
      <c r="M421" s="173">
        <f>G421*L421</f>
        <v>0</v>
      </c>
      <c r="N421" s="176">
        <v>21</v>
      </c>
      <c r="O421" s="177">
        <v>256</v>
      </c>
      <c r="P421" s="171" t="s">
        <v>285</v>
      </c>
    </row>
    <row r="422" spans="1:16" s="16" customFormat="1" ht="13.5" customHeight="1">
      <c r="A422" s="170">
        <v>374</v>
      </c>
      <c r="B422" s="170" t="s">
        <v>314</v>
      </c>
      <c r="C422" s="170" t="s">
        <v>315</v>
      </c>
      <c r="D422" s="171" t="s">
        <v>56</v>
      </c>
      <c r="E422" s="178" t="s">
        <v>140</v>
      </c>
      <c r="F422" s="178" t="s">
        <v>45</v>
      </c>
      <c r="G422" s="179">
        <v>1</v>
      </c>
      <c r="H422" s="182">
        <v>0</v>
      </c>
      <c r="I422" s="174">
        <f aca="true" t="shared" si="57" ref="I422:I427">ROUND(G422*H422,2)</f>
        <v>0</v>
      </c>
      <c r="J422" s="175"/>
      <c r="K422" s="173"/>
      <c r="L422" s="175"/>
      <c r="M422" s="173"/>
      <c r="N422" s="176">
        <v>21</v>
      </c>
      <c r="O422" s="177"/>
      <c r="P422" s="171"/>
    </row>
    <row r="423" spans="1:16" s="16" customFormat="1" ht="13.5" customHeight="1">
      <c r="A423" s="170">
        <v>375</v>
      </c>
      <c r="B423" s="170" t="s">
        <v>314</v>
      </c>
      <c r="C423" s="170" t="s">
        <v>315</v>
      </c>
      <c r="D423" s="171" t="s">
        <v>146</v>
      </c>
      <c r="E423" s="178" t="s">
        <v>141</v>
      </c>
      <c r="F423" s="178" t="s">
        <v>1250</v>
      </c>
      <c r="G423" s="179">
        <v>4</v>
      </c>
      <c r="H423" s="182">
        <v>0</v>
      </c>
      <c r="I423" s="174">
        <f t="shared" si="57"/>
        <v>0</v>
      </c>
      <c r="J423" s="175"/>
      <c r="K423" s="173"/>
      <c r="L423" s="175"/>
      <c r="M423" s="173"/>
      <c r="N423" s="176">
        <v>21</v>
      </c>
      <c r="O423" s="177"/>
      <c r="P423" s="171"/>
    </row>
    <row r="424" spans="1:16" s="16" customFormat="1" ht="13.5" customHeight="1">
      <c r="A424" s="170">
        <v>376</v>
      </c>
      <c r="B424" s="170" t="s">
        <v>314</v>
      </c>
      <c r="C424" s="170" t="s">
        <v>315</v>
      </c>
      <c r="D424" s="171" t="s">
        <v>147</v>
      </c>
      <c r="E424" s="178" t="s">
        <v>142</v>
      </c>
      <c r="F424" s="178" t="s">
        <v>1250</v>
      </c>
      <c r="G424" s="179">
        <v>6</v>
      </c>
      <c r="H424" s="182">
        <v>0</v>
      </c>
      <c r="I424" s="174">
        <f t="shared" si="57"/>
        <v>0</v>
      </c>
      <c r="J424" s="175"/>
      <c r="K424" s="173"/>
      <c r="L424" s="175"/>
      <c r="M424" s="173"/>
      <c r="N424" s="176">
        <v>21</v>
      </c>
      <c r="O424" s="177"/>
      <c r="P424" s="171"/>
    </row>
    <row r="425" spans="1:16" s="16" customFormat="1" ht="13.5" customHeight="1">
      <c r="A425" s="170">
        <v>377</v>
      </c>
      <c r="B425" s="170" t="s">
        <v>314</v>
      </c>
      <c r="C425" s="170" t="s">
        <v>315</v>
      </c>
      <c r="D425" s="171" t="s">
        <v>148</v>
      </c>
      <c r="E425" s="178" t="s">
        <v>143</v>
      </c>
      <c r="F425" s="178" t="s">
        <v>1250</v>
      </c>
      <c r="G425" s="179">
        <v>1</v>
      </c>
      <c r="H425" s="182">
        <v>0</v>
      </c>
      <c r="I425" s="174">
        <f t="shared" si="57"/>
        <v>0</v>
      </c>
      <c r="J425" s="175"/>
      <c r="K425" s="173"/>
      <c r="L425" s="175"/>
      <c r="M425" s="173"/>
      <c r="N425" s="176">
        <v>21</v>
      </c>
      <c r="O425" s="177"/>
      <c r="P425" s="171"/>
    </row>
    <row r="426" spans="1:16" s="16" customFormat="1" ht="13.5" customHeight="1">
      <c r="A426" s="170">
        <v>378</v>
      </c>
      <c r="B426" s="170" t="s">
        <v>314</v>
      </c>
      <c r="C426" s="170" t="s">
        <v>315</v>
      </c>
      <c r="D426" s="171" t="s">
        <v>149</v>
      </c>
      <c r="E426" s="178" t="s">
        <v>144</v>
      </c>
      <c r="F426" s="178" t="s">
        <v>1250</v>
      </c>
      <c r="G426" s="179">
        <v>2</v>
      </c>
      <c r="H426" s="182">
        <v>0</v>
      </c>
      <c r="I426" s="174">
        <f t="shared" si="57"/>
        <v>0</v>
      </c>
      <c r="J426" s="175"/>
      <c r="K426" s="173"/>
      <c r="L426" s="175"/>
      <c r="M426" s="173"/>
      <c r="N426" s="176">
        <v>21</v>
      </c>
      <c r="O426" s="177"/>
      <c r="P426" s="171"/>
    </row>
    <row r="427" spans="1:16" s="16" customFormat="1" ht="13.5" customHeight="1">
      <c r="A427" s="170">
        <v>379</v>
      </c>
      <c r="B427" s="170" t="s">
        <v>314</v>
      </c>
      <c r="C427" s="170" t="s">
        <v>315</v>
      </c>
      <c r="D427" s="171" t="s">
        <v>150</v>
      </c>
      <c r="E427" s="178" t="s">
        <v>145</v>
      </c>
      <c r="F427" s="178" t="s">
        <v>1250</v>
      </c>
      <c r="G427" s="179">
        <v>1</v>
      </c>
      <c r="H427" s="182">
        <v>0</v>
      </c>
      <c r="I427" s="174">
        <f t="shared" si="57"/>
        <v>0</v>
      </c>
      <c r="J427" s="175">
        <v>0</v>
      </c>
      <c r="K427" s="173">
        <f>G427*J427</f>
        <v>0</v>
      </c>
      <c r="L427" s="175">
        <v>0</v>
      </c>
      <c r="M427" s="173">
        <f>G427*L427</f>
        <v>0</v>
      </c>
      <c r="N427" s="176">
        <v>21</v>
      </c>
      <c r="O427" s="177">
        <v>256</v>
      </c>
      <c r="P427" s="171" t="s">
        <v>285</v>
      </c>
    </row>
    <row r="428" spans="2:16" s="135" customFormat="1" ht="12.75" customHeight="1">
      <c r="B428" s="140" t="s">
        <v>234</v>
      </c>
      <c r="D428" s="141" t="s">
        <v>57</v>
      </c>
      <c r="E428" s="141" t="s">
        <v>58</v>
      </c>
      <c r="H428" s="181"/>
      <c r="I428" s="142">
        <f>I429</f>
        <v>0</v>
      </c>
      <c r="K428" s="143">
        <f>K429</f>
        <v>0</v>
      </c>
      <c r="M428" s="143">
        <f>M429</f>
        <v>0</v>
      </c>
      <c r="P428" s="141" t="s">
        <v>278</v>
      </c>
    </row>
    <row r="429" spans="1:16" s="16" customFormat="1" ht="13.5" customHeight="1">
      <c r="A429" s="170">
        <v>380</v>
      </c>
      <c r="B429" s="170" t="s">
        <v>314</v>
      </c>
      <c r="C429" s="170" t="s">
        <v>315</v>
      </c>
      <c r="D429" s="171" t="s">
        <v>59</v>
      </c>
      <c r="E429" s="178" t="s">
        <v>60</v>
      </c>
      <c r="F429" s="178" t="s">
        <v>284</v>
      </c>
      <c r="G429" s="179">
        <v>25</v>
      </c>
      <c r="H429" s="182">
        <v>0</v>
      </c>
      <c r="I429" s="174">
        <f>ROUND(G429*H429,2)</f>
        <v>0</v>
      </c>
      <c r="J429" s="175">
        <v>0</v>
      </c>
      <c r="K429" s="173">
        <f>G429*J429</f>
        <v>0</v>
      </c>
      <c r="L429" s="175">
        <v>0</v>
      </c>
      <c r="M429" s="173">
        <f>G429*L429</f>
        <v>0</v>
      </c>
      <c r="N429" s="176">
        <v>21</v>
      </c>
      <c r="O429" s="177">
        <v>256</v>
      </c>
      <c r="P429" s="171" t="s">
        <v>285</v>
      </c>
    </row>
    <row r="430" spans="2:16" s="135" customFormat="1" ht="12.75" customHeight="1">
      <c r="B430" s="140" t="s">
        <v>234</v>
      </c>
      <c r="D430" s="141" t="s">
        <v>61</v>
      </c>
      <c r="E430" s="141" t="s">
        <v>62</v>
      </c>
      <c r="H430" s="181"/>
      <c r="I430" s="142">
        <f>I431</f>
        <v>0</v>
      </c>
      <c r="K430" s="143">
        <f>K431</f>
        <v>0</v>
      </c>
      <c r="M430" s="143">
        <f>M431</f>
        <v>0</v>
      </c>
      <c r="P430" s="141" t="s">
        <v>278</v>
      </c>
    </row>
    <row r="431" spans="1:16" s="16" customFormat="1" ht="13.5" customHeight="1">
      <c r="A431" s="170">
        <v>381</v>
      </c>
      <c r="B431" s="170" t="s">
        <v>314</v>
      </c>
      <c r="C431" s="170" t="s">
        <v>315</v>
      </c>
      <c r="D431" s="171" t="s">
        <v>63</v>
      </c>
      <c r="E431" s="172" t="s">
        <v>62</v>
      </c>
      <c r="F431" s="170" t="s">
        <v>45</v>
      </c>
      <c r="G431" s="173">
        <v>1</v>
      </c>
      <c r="H431" s="182">
        <v>0</v>
      </c>
      <c r="I431" s="174">
        <f>ROUND(G431*H431,2)</f>
        <v>0</v>
      </c>
      <c r="J431" s="175">
        <v>0</v>
      </c>
      <c r="K431" s="173">
        <f>G431*J431</f>
        <v>0</v>
      </c>
      <c r="L431" s="175">
        <v>0</v>
      </c>
      <c r="M431" s="173">
        <f>G431*L431</f>
        <v>0</v>
      </c>
      <c r="N431" s="176">
        <v>21</v>
      </c>
      <c r="O431" s="177">
        <v>256</v>
      </c>
      <c r="P431" s="171" t="s">
        <v>285</v>
      </c>
    </row>
    <row r="432" spans="2:16" s="135" customFormat="1" ht="12.75" customHeight="1">
      <c r="B432" s="140" t="s">
        <v>234</v>
      </c>
      <c r="D432" s="141" t="s">
        <v>64</v>
      </c>
      <c r="E432" s="141" t="s">
        <v>65</v>
      </c>
      <c r="H432" s="181"/>
      <c r="I432" s="142">
        <f>SUM(I433:I433)</f>
        <v>0</v>
      </c>
      <c r="K432" s="143">
        <f>SUM(K433:K433)</f>
        <v>0</v>
      </c>
      <c r="M432" s="143">
        <f>SUM(M433:M433)</f>
        <v>0</v>
      </c>
      <c r="P432" s="141" t="s">
        <v>278</v>
      </c>
    </row>
    <row r="433" spans="1:16" s="16" customFormat="1" ht="13.5" customHeight="1">
      <c r="A433" s="170">
        <v>382</v>
      </c>
      <c r="B433" s="170" t="s">
        <v>314</v>
      </c>
      <c r="C433" s="170" t="s">
        <v>315</v>
      </c>
      <c r="D433" s="171" t="s">
        <v>66</v>
      </c>
      <c r="E433" s="178" t="s">
        <v>151</v>
      </c>
      <c r="F433" s="178" t="s">
        <v>364</v>
      </c>
      <c r="G433" s="179">
        <v>20</v>
      </c>
      <c r="H433" s="182">
        <v>0</v>
      </c>
      <c r="I433" s="174">
        <f>ROUND(G433*H433,2)</f>
        <v>0</v>
      </c>
      <c r="J433" s="175">
        <v>0</v>
      </c>
      <c r="K433" s="173">
        <f>G433*J433</f>
        <v>0</v>
      </c>
      <c r="L433" s="175">
        <v>0</v>
      </c>
      <c r="M433" s="173">
        <f>G433*L433</f>
        <v>0</v>
      </c>
      <c r="N433" s="176">
        <v>21</v>
      </c>
      <c r="O433" s="177">
        <v>256</v>
      </c>
      <c r="P433" s="171" t="s">
        <v>285</v>
      </c>
    </row>
    <row r="434" spans="2:16" s="135" customFormat="1" ht="12.75" customHeight="1">
      <c r="B434" s="140" t="s">
        <v>234</v>
      </c>
      <c r="D434" s="141" t="s">
        <v>67</v>
      </c>
      <c r="E434" s="141" t="s">
        <v>68</v>
      </c>
      <c r="H434" s="181"/>
      <c r="I434" s="142">
        <f>SUM(I435:I440)</f>
        <v>0</v>
      </c>
      <c r="K434" s="143">
        <f>SUM(K435:K440)</f>
        <v>0</v>
      </c>
      <c r="M434" s="143">
        <f>SUM(M435:M440)</f>
        <v>0</v>
      </c>
      <c r="P434" s="141" t="s">
        <v>278</v>
      </c>
    </row>
    <row r="435" spans="1:16" s="16" customFormat="1" ht="13.5" customHeight="1">
      <c r="A435" s="170">
        <v>383</v>
      </c>
      <c r="B435" s="170" t="s">
        <v>314</v>
      </c>
      <c r="C435" s="170" t="s">
        <v>315</v>
      </c>
      <c r="D435" s="171" t="s">
        <v>69</v>
      </c>
      <c r="E435" s="178" t="s">
        <v>152</v>
      </c>
      <c r="F435" s="178" t="s">
        <v>364</v>
      </c>
      <c r="G435" s="179">
        <v>6</v>
      </c>
      <c r="H435" s="182">
        <v>0</v>
      </c>
      <c r="I435" s="174">
        <f aca="true" t="shared" si="58" ref="I435:I440">ROUND(G435*H435,2)</f>
        <v>0</v>
      </c>
      <c r="J435" s="175">
        <v>0</v>
      </c>
      <c r="K435" s="173">
        <f>G435*J435</f>
        <v>0</v>
      </c>
      <c r="L435" s="175">
        <v>0</v>
      </c>
      <c r="M435" s="173">
        <f>G435*L435</f>
        <v>0</v>
      </c>
      <c r="N435" s="176">
        <v>21</v>
      </c>
      <c r="O435" s="177">
        <v>256</v>
      </c>
      <c r="P435" s="171" t="s">
        <v>285</v>
      </c>
    </row>
    <row r="436" spans="1:16" s="16" customFormat="1" ht="13.5" customHeight="1">
      <c r="A436" s="170">
        <v>384</v>
      </c>
      <c r="B436" s="170" t="s">
        <v>314</v>
      </c>
      <c r="C436" s="170" t="s">
        <v>315</v>
      </c>
      <c r="D436" s="171" t="s">
        <v>70</v>
      </c>
      <c r="E436" s="178" t="s">
        <v>153</v>
      </c>
      <c r="F436" s="178" t="s">
        <v>364</v>
      </c>
      <c r="G436" s="179">
        <v>15</v>
      </c>
      <c r="H436" s="182">
        <v>0</v>
      </c>
      <c r="I436" s="174">
        <f t="shared" si="58"/>
        <v>0</v>
      </c>
      <c r="J436" s="175">
        <v>0</v>
      </c>
      <c r="K436" s="173">
        <f>G436*J436</f>
        <v>0</v>
      </c>
      <c r="L436" s="175">
        <v>0</v>
      </c>
      <c r="M436" s="173">
        <f>G436*L436</f>
        <v>0</v>
      </c>
      <c r="N436" s="176">
        <v>21</v>
      </c>
      <c r="O436" s="177">
        <v>256</v>
      </c>
      <c r="P436" s="171" t="s">
        <v>285</v>
      </c>
    </row>
    <row r="437" spans="1:16" s="16" customFormat="1" ht="13.5" customHeight="1">
      <c r="A437" s="170">
        <v>385</v>
      </c>
      <c r="B437" s="170" t="s">
        <v>314</v>
      </c>
      <c r="C437" s="170" t="s">
        <v>315</v>
      </c>
      <c r="D437" s="171" t="s">
        <v>71</v>
      </c>
      <c r="E437" s="178" t="s">
        <v>154</v>
      </c>
      <c r="F437" s="178" t="s">
        <v>364</v>
      </c>
      <c r="G437" s="179">
        <v>15</v>
      </c>
      <c r="H437" s="182">
        <v>0</v>
      </c>
      <c r="I437" s="174">
        <f t="shared" si="58"/>
        <v>0</v>
      </c>
      <c r="J437" s="175">
        <v>0</v>
      </c>
      <c r="K437" s="173">
        <f>G437*J437</f>
        <v>0</v>
      </c>
      <c r="L437" s="175">
        <v>0</v>
      </c>
      <c r="M437" s="173">
        <f>G437*L437</f>
        <v>0</v>
      </c>
      <c r="N437" s="176">
        <v>21</v>
      </c>
      <c r="O437" s="177">
        <v>256</v>
      </c>
      <c r="P437" s="171" t="s">
        <v>285</v>
      </c>
    </row>
    <row r="438" spans="1:16" s="16" customFormat="1" ht="13.5" customHeight="1">
      <c r="A438" s="170">
        <v>386</v>
      </c>
      <c r="B438" s="170" t="s">
        <v>314</v>
      </c>
      <c r="C438" s="170" t="s">
        <v>315</v>
      </c>
      <c r="D438" s="171" t="s">
        <v>72</v>
      </c>
      <c r="E438" s="178" t="s">
        <v>155</v>
      </c>
      <c r="F438" s="178" t="s">
        <v>364</v>
      </c>
      <c r="G438" s="179">
        <v>30</v>
      </c>
      <c r="H438" s="182">
        <v>0</v>
      </c>
      <c r="I438" s="174">
        <f t="shared" si="58"/>
        <v>0</v>
      </c>
      <c r="J438" s="175">
        <v>0</v>
      </c>
      <c r="K438" s="173">
        <f>G438*J438</f>
        <v>0</v>
      </c>
      <c r="L438" s="175">
        <v>0</v>
      </c>
      <c r="M438" s="173">
        <f>G438*L438</f>
        <v>0</v>
      </c>
      <c r="N438" s="176">
        <v>21</v>
      </c>
      <c r="O438" s="177">
        <v>256</v>
      </c>
      <c r="P438" s="171" t="s">
        <v>285</v>
      </c>
    </row>
    <row r="439" spans="1:16" s="16" customFormat="1" ht="13.5" customHeight="1">
      <c r="A439" s="170">
        <v>387</v>
      </c>
      <c r="B439" s="170" t="s">
        <v>314</v>
      </c>
      <c r="C439" s="170" t="s">
        <v>315</v>
      </c>
      <c r="D439" s="171" t="s">
        <v>73</v>
      </c>
      <c r="E439" s="178" t="s">
        <v>156</v>
      </c>
      <c r="F439" s="178" t="s">
        <v>364</v>
      </c>
      <c r="G439" s="179">
        <v>42</v>
      </c>
      <c r="H439" s="182">
        <v>0</v>
      </c>
      <c r="I439" s="174">
        <f t="shared" si="58"/>
        <v>0</v>
      </c>
      <c r="J439" s="175"/>
      <c r="K439" s="173"/>
      <c r="L439" s="175"/>
      <c r="M439" s="173"/>
      <c r="N439" s="176">
        <v>21</v>
      </c>
      <c r="O439" s="177"/>
      <c r="P439" s="171"/>
    </row>
    <row r="440" spans="1:16" s="16" customFormat="1" ht="13.5" customHeight="1">
      <c r="A440" s="170">
        <v>388</v>
      </c>
      <c r="B440" s="170" t="s">
        <v>314</v>
      </c>
      <c r="C440" s="170" t="s">
        <v>315</v>
      </c>
      <c r="D440" s="171" t="s">
        <v>158</v>
      </c>
      <c r="E440" s="178" t="s">
        <v>157</v>
      </c>
      <c r="F440" s="178" t="s">
        <v>364</v>
      </c>
      <c r="G440" s="179">
        <v>201</v>
      </c>
      <c r="H440" s="182">
        <v>0</v>
      </c>
      <c r="I440" s="174">
        <f t="shared" si="58"/>
        <v>0</v>
      </c>
      <c r="J440" s="175">
        <v>0</v>
      </c>
      <c r="K440" s="173">
        <f>G440*J440</f>
        <v>0</v>
      </c>
      <c r="L440" s="175">
        <v>0</v>
      </c>
      <c r="M440" s="173">
        <f>G440*L440</f>
        <v>0</v>
      </c>
      <c r="N440" s="176">
        <v>21</v>
      </c>
      <c r="O440" s="177">
        <v>256</v>
      </c>
      <c r="P440" s="171" t="s">
        <v>285</v>
      </c>
    </row>
    <row r="441" spans="2:16" s="135" customFormat="1" ht="12.75" customHeight="1">
      <c r="B441" s="140" t="s">
        <v>234</v>
      </c>
      <c r="D441" s="141" t="s">
        <v>74</v>
      </c>
      <c r="E441" s="141" t="s">
        <v>75</v>
      </c>
      <c r="H441" s="181"/>
      <c r="I441" s="142">
        <f>SUM(I442:I444)</f>
        <v>0</v>
      </c>
      <c r="K441" s="143">
        <f>K444</f>
        <v>0</v>
      </c>
      <c r="M441" s="143">
        <f>M444</f>
        <v>0</v>
      </c>
      <c r="P441" s="141" t="s">
        <v>278</v>
      </c>
    </row>
    <row r="442" spans="1:16" s="135" customFormat="1" ht="12.75" customHeight="1">
      <c r="A442" s="170">
        <v>389</v>
      </c>
      <c r="B442" s="170" t="s">
        <v>314</v>
      </c>
      <c r="C442" s="170" t="s">
        <v>315</v>
      </c>
      <c r="D442" s="171" t="s">
        <v>159</v>
      </c>
      <c r="E442" s="178" t="s">
        <v>161</v>
      </c>
      <c r="F442" s="178" t="s">
        <v>284</v>
      </c>
      <c r="G442" s="179">
        <v>10</v>
      </c>
      <c r="H442" s="182">
        <v>0</v>
      </c>
      <c r="I442" s="174">
        <f>ROUND(G442*H442,2)</f>
        <v>0</v>
      </c>
      <c r="K442" s="143"/>
      <c r="M442" s="143"/>
      <c r="N442" s="176">
        <v>21</v>
      </c>
      <c r="P442" s="141"/>
    </row>
    <row r="443" spans="1:16" s="135" customFormat="1" ht="12.75" customHeight="1">
      <c r="A443" s="170">
        <v>390</v>
      </c>
      <c r="B443" s="170" t="s">
        <v>314</v>
      </c>
      <c r="C443" s="170" t="s">
        <v>315</v>
      </c>
      <c r="D443" s="171" t="s">
        <v>76</v>
      </c>
      <c r="E443" s="178" t="s">
        <v>162</v>
      </c>
      <c r="F443" s="178" t="s">
        <v>284</v>
      </c>
      <c r="G443" s="179">
        <v>20</v>
      </c>
      <c r="H443" s="182">
        <v>0</v>
      </c>
      <c r="I443" s="174">
        <f>ROUND(G443*H443,2)</f>
        <v>0</v>
      </c>
      <c r="K443" s="143"/>
      <c r="M443" s="143"/>
      <c r="N443" s="176">
        <v>21</v>
      </c>
      <c r="P443" s="141"/>
    </row>
    <row r="444" spans="1:16" s="16" customFormat="1" ht="13.5" customHeight="1">
      <c r="A444" s="170">
        <v>391</v>
      </c>
      <c r="B444" s="170" t="s">
        <v>314</v>
      </c>
      <c r="C444" s="170" t="s">
        <v>315</v>
      </c>
      <c r="D444" s="171" t="s">
        <v>160</v>
      </c>
      <c r="E444" s="178" t="s">
        <v>163</v>
      </c>
      <c r="F444" s="178" t="s">
        <v>284</v>
      </c>
      <c r="G444" s="179">
        <v>10</v>
      </c>
      <c r="H444" s="182">
        <v>0</v>
      </c>
      <c r="I444" s="174">
        <f>ROUND(G444*H444,2)</f>
        <v>0</v>
      </c>
      <c r="J444" s="175">
        <v>0</v>
      </c>
      <c r="K444" s="173">
        <f>G444*J444</f>
        <v>0</v>
      </c>
      <c r="L444" s="175">
        <v>0</v>
      </c>
      <c r="M444" s="173">
        <f>G444*L444</f>
        <v>0</v>
      </c>
      <c r="N444" s="176">
        <v>21</v>
      </c>
      <c r="O444" s="177">
        <v>256</v>
      </c>
      <c r="P444" s="171" t="s">
        <v>285</v>
      </c>
    </row>
    <row r="445" spans="2:16" s="135" customFormat="1" ht="12.75" customHeight="1">
      <c r="B445" s="140" t="s">
        <v>234</v>
      </c>
      <c r="D445" s="141" t="s">
        <v>77</v>
      </c>
      <c r="E445" s="141" t="s">
        <v>233</v>
      </c>
      <c r="H445" s="181"/>
      <c r="I445" s="142">
        <f>SUM(I446:I450)</f>
        <v>0</v>
      </c>
      <c r="K445" s="143">
        <f>SUM(K446:K450)</f>
        <v>0</v>
      </c>
      <c r="M445" s="143">
        <f>SUM(M446:M450)</f>
        <v>0</v>
      </c>
      <c r="P445" s="141" t="s">
        <v>278</v>
      </c>
    </row>
    <row r="446" spans="1:16" s="16" customFormat="1" ht="13.5" customHeight="1">
      <c r="A446" s="170">
        <v>392</v>
      </c>
      <c r="B446" s="170" t="s">
        <v>314</v>
      </c>
      <c r="C446" s="170" t="s">
        <v>315</v>
      </c>
      <c r="D446" s="171" t="s">
        <v>78</v>
      </c>
      <c r="E446" s="178" t="s">
        <v>79</v>
      </c>
      <c r="F446" s="178" t="s">
        <v>45</v>
      </c>
      <c r="G446" s="179">
        <v>1</v>
      </c>
      <c r="H446" s="182">
        <v>0</v>
      </c>
      <c r="I446" s="174">
        <f>ROUND(G446*H446,2)</f>
        <v>0</v>
      </c>
      <c r="J446" s="175">
        <v>0</v>
      </c>
      <c r="K446" s="173">
        <f>G446*J446</f>
        <v>0</v>
      </c>
      <c r="L446" s="175">
        <v>0</v>
      </c>
      <c r="M446" s="173">
        <f>G446*L446</f>
        <v>0</v>
      </c>
      <c r="N446" s="176">
        <v>21</v>
      </c>
      <c r="O446" s="177">
        <v>256</v>
      </c>
      <c r="P446" s="171" t="s">
        <v>285</v>
      </c>
    </row>
    <row r="447" spans="1:16" s="16" customFormat="1" ht="13.5" customHeight="1">
      <c r="A447" s="170">
        <v>393</v>
      </c>
      <c r="B447" s="170" t="s">
        <v>314</v>
      </c>
      <c r="C447" s="170" t="s">
        <v>315</v>
      </c>
      <c r="D447" s="171" t="s">
        <v>80</v>
      </c>
      <c r="E447" s="178" t="s">
        <v>81</v>
      </c>
      <c r="F447" s="178" t="s">
        <v>45</v>
      </c>
      <c r="G447" s="179">
        <v>1</v>
      </c>
      <c r="H447" s="182">
        <v>0</v>
      </c>
      <c r="I447" s="174">
        <f>ROUND(G447*H447,2)</f>
        <v>0</v>
      </c>
      <c r="J447" s="175">
        <v>0</v>
      </c>
      <c r="K447" s="173">
        <f>G447*J447</f>
        <v>0</v>
      </c>
      <c r="L447" s="175">
        <v>0</v>
      </c>
      <c r="M447" s="173">
        <f>G447*L447</f>
        <v>0</v>
      </c>
      <c r="N447" s="176">
        <v>21</v>
      </c>
      <c r="O447" s="177">
        <v>256</v>
      </c>
      <c r="P447" s="171" t="s">
        <v>285</v>
      </c>
    </row>
    <row r="448" spans="1:16" s="16" customFormat="1" ht="17.25" customHeight="1">
      <c r="A448" s="170">
        <v>394</v>
      </c>
      <c r="B448" s="170" t="s">
        <v>314</v>
      </c>
      <c r="C448" s="170" t="s">
        <v>315</v>
      </c>
      <c r="D448" s="171" t="s">
        <v>82</v>
      </c>
      <c r="E448" s="178" t="s">
        <v>164</v>
      </c>
      <c r="F448" s="178" t="s">
        <v>45</v>
      </c>
      <c r="G448" s="179">
        <v>1</v>
      </c>
      <c r="H448" s="182">
        <v>0</v>
      </c>
      <c r="I448" s="174">
        <f>ROUND(G448*H448,2)</f>
        <v>0</v>
      </c>
      <c r="J448" s="175">
        <v>0</v>
      </c>
      <c r="K448" s="173">
        <f>G448*J448</f>
        <v>0</v>
      </c>
      <c r="L448" s="175">
        <v>0</v>
      </c>
      <c r="M448" s="173">
        <f>G448*L448</f>
        <v>0</v>
      </c>
      <c r="N448" s="176">
        <v>21</v>
      </c>
      <c r="O448" s="177">
        <v>256</v>
      </c>
      <c r="P448" s="171" t="s">
        <v>285</v>
      </c>
    </row>
    <row r="449" spans="1:16" s="16" customFormat="1" ht="13.5" customHeight="1">
      <c r="A449" s="170">
        <v>395</v>
      </c>
      <c r="B449" s="170" t="s">
        <v>314</v>
      </c>
      <c r="C449" s="170" t="s">
        <v>315</v>
      </c>
      <c r="D449" s="171" t="s">
        <v>83</v>
      </c>
      <c r="E449" s="178" t="s">
        <v>84</v>
      </c>
      <c r="F449" s="178" t="s">
        <v>45</v>
      </c>
      <c r="G449" s="179">
        <v>1</v>
      </c>
      <c r="H449" s="182">
        <v>0</v>
      </c>
      <c r="I449" s="174">
        <f>ROUND(G449*H449,2)</f>
        <v>0</v>
      </c>
      <c r="J449" s="175">
        <v>0</v>
      </c>
      <c r="K449" s="173">
        <f>G449*J449</f>
        <v>0</v>
      </c>
      <c r="L449" s="175">
        <v>0</v>
      </c>
      <c r="M449" s="173">
        <f>G449*L449</f>
        <v>0</v>
      </c>
      <c r="N449" s="176">
        <v>21</v>
      </c>
      <c r="O449" s="177">
        <v>256</v>
      </c>
      <c r="P449" s="171" t="s">
        <v>285</v>
      </c>
    </row>
    <row r="450" spans="1:16" s="16" customFormat="1" ht="13.5" customHeight="1">
      <c r="A450" s="170">
        <v>396</v>
      </c>
      <c r="B450" s="170" t="s">
        <v>314</v>
      </c>
      <c r="C450" s="170" t="s">
        <v>315</v>
      </c>
      <c r="D450" s="171" t="s">
        <v>85</v>
      </c>
      <c r="E450" s="178" t="s">
        <v>165</v>
      </c>
      <c r="F450" s="178" t="s">
        <v>45</v>
      </c>
      <c r="G450" s="179">
        <v>3</v>
      </c>
      <c r="H450" s="182">
        <v>0</v>
      </c>
      <c r="I450" s="174">
        <f>ROUND(G450*H450,2)</f>
        <v>0</v>
      </c>
      <c r="J450" s="175">
        <v>0</v>
      </c>
      <c r="K450" s="173">
        <f>G450*J450</f>
        <v>0</v>
      </c>
      <c r="L450" s="175">
        <v>0</v>
      </c>
      <c r="M450" s="173">
        <f>G450*L450</f>
        <v>0</v>
      </c>
      <c r="N450" s="176">
        <v>21</v>
      </c>
      <c r="O450" s="177">
        <v>256</v>
      </c>
      <c r="P450" s="171" t="s">
        <v>285</v>
      </c>
    </row>
    <row r="451" spans="2:16" s="135" customFormat="1" ht="12.75" customHeight="1">
      <c r="B451" s="140" t="s">
        <v>234</v>
      </c>
      <c r="D451" s="141" t="s">
        <v>86</v>
      </c>
      <c r="E451" s="141" t="s">
        <v>87</v>
      </c>
      <c r="H451" s="181"/>
      <c r="I451" s="142">
        <f>SUM(I452:I453)</f>
        <v>0</v>
      </c>
      <c r="K451" s="143">
        <f>SUM(K452:K453)</f>
        <v>0</v>
      </c>
      <c r="M451" s="143">
        <f>SUM(M452:M453)</f>
        <v>0</v>
      </c>
      <c r="P451" s="141" t="s">
        <v>278</v>
      </c>
    </row>
    <row r="452" spans="1:16" s="16" customFormat="1" ht="13.5" customHeight="1">
      <c r="A452" s="163">
        <v>397</v>
      </c>
      <c r="B452" s="163" t="s">
        <v>280</v>
      </c>
      <c r="C452" s="163" t="s">
        <v>511</v>
      </c>
      <c r="D452" s="16" t="s">
        <v>88</v>
      </c>
      <c r="E452" s="164" t="s">
        <v>89</v>
      </c>
      <c r="F452" s="163" t="s">
        <v>45</v>
      </c>
      <c r="G452" s="165">
        <v>1</v>
      </c>
      <c r="H452" s="182">
        <v>0</v>
      </c>
      <c r="I452" s="166">
        <f>ROUND(G452*H452,2)</f>
        <v>0</v>
      </c>
      <c r="J452" s="167">
        <v>0</v>
      </c>
      <c r="K452" s="165">
        <f>G452*J452</f>
        <v>0</v>
      </c>
      <c r="L452" s="167">
        <v>0</v>
      </c>
      <c r="M452" s="165">
        <f>G452*L452</f>
        <v>0</v>
      </c>
      <c r="N452" s="168">
        <v>21</v>
      </c>
      <c r="O452" s="169">
        <v>64</v>
      </c>
      <c r="P452" s="16" t="s">
        <v>285</v>
      </c>
    </row>
    <row r="453" spans="1:16" s="16" customFormat="1" ht="13.5" customHeight="1">
      <c r="A453" s="163">
        <v>398</v>
      </c>
      <c r="B453" s="163" t="s">
        <v>280</v>
      </c>
      <c r="C453" s="163" t="s">
        <v>511</v>
      </c>
      <c r="D453" s="16" t="s">
        <v>90</v>
      </c>
      <c r="E453" s="164" t="s">
        <v>91</v>
      </c>
      <c r="F453" s="163" t="s">
        <v>45</v>
      </c>
      <c r="G453" s="165">
        <v>1</v>
      </c>
      <c r="H453" s="182">
        <v>0</v>
      </c>
      <c r="I453" s="166">
        <f>ROUND(G453*H453,2)</f>
        <v>0</v>
      </c>
      <c r="J453" s="167">
        <v>0</v>
      </c>
      <c r="K453" s="165">
        <f>G453*J453</f>
        <v>0</v>
      </c>
      <c r="L453" s="167">
        <v>0</v>
      </c>
      <c r="M453" s="165">
        <f>G453*L453</f>
        <v>0</v>
      </c>
      <c r="N453" s="168">
        <v>21</v>
      </c>
      <c r="O453" s="169">
        <v>64</v>
      </c>
      <c r="P453" s="16" t="s">
        <v>285</v>
      </c>
    </row>
    <row r="454" spans="2:16" s="135" customFormat="1" ht="12.75" customHeight="1">
      <c r="B454" s="136" t="s">
        <v>234</v>
      </c>
      <c r="D454" s="137" t="s">
        <v>92</v>
      </c>
      <c r="E454" s="137" t="s">
        <v>93</v>
      </c>
      <c r="H454" s="181"/>
      <c r="I454" s="138">
        <f>I455</f>
        <v>0</v>
      </c>
      <c r="K454" s="139">
        <f>K455</f>
        <v>0</v>
      </c>
      <c r="M454" s="139">
        <f>M455</f>
        <v>0</v>
      </c>
      <c r="P454" s="137" t="s">
        <v>277</v>
      </c>
    </row>
    <row r="455" spans="1:16" s="16" customFormat="1" ht="24" customHeight="1">
      <c r="A455" s="163">
        <v>399</v>
      </c>
      <c r="B455" s="163" t="s">
        <v>280</v>
      </c>
      <c r="C455" s="163" t="s">
        <v>511</v>
      </c>
      <c r="D455" s="16" t="s">
        <v>286</v>
      </c>
      <c r="E455" s="164" t="s">
        <v>94</v>
      </c>
      <c r="F455" s="163" t="s">
        <v>95</v>
      </c>
      <c r="G455" s="165">
        <v>60</v>
      </c>
      <c r="H455" s="182">
        <v>0</v>
      </c>
      <c r="I455" s="166">
        <f>ROUND(G455*H455,2)</f>
        <v>0</v>
      </c>
      <c r="J455" s="167">
        <v>0</v>
      </c>
      <c r="K455" s="165">
        <f>G455*J455</f>
        <v>0</v>
      </c>
      <c r="L455" s="167">
        <v>0</v>
      </c>
      <c r="M455" s="165">
        <f>G455*L455</f>
        <v>0</v>
      </c>
      <c r="N455" s="168">
        <v>21</v>
      </c>
      <c r="O455" s="169">
        <v>512</v>
      </c>
      <c r="P455" s="16" t="s">
        <v>278</v>
      </c>
    </row>
    <row r="456" spans="5:13" s="148" customFormat="1" ht="12.75" customHeight="1">
      <c r="E456" s="149" t="s">
        <v>260</v>
      </c>
      <c r="I456" s="150">
        <f>I14+I197+I337+I343+I454</f>
        <v>0</v>
      </c>
      <c r="K456" s="151">
        <f>K14+K197+K337+K343+K454</f>
        <v>121.86426551183601</v>
      </c>
      <c r="M456" s="151">
        <f>M14+M197+M337+M343+M454</f>
        <v>136.87919499999998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tauchmanmiroslav</cp:lastModifiedBy>
  <dcterms:modified xsi:type="dcterms:W3CDTF">2019-03-15T12:09:09Z</dcterms:modified>
  <cp:category/>
  <cp:version/>
  <cp:contentType/>
  <cp:contentStatus/>
</cp:coreProperties>
</file>