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495" windowWidth="16935" windowHeight="11445" activeTab="0"/>
  </bookViews>
  <sheets>
    <sheet name="Rekapitulace stavby" sheetId="1" r:id="rId1"/>
    <sheet name="01 - Hlavní střecha - pod..." sheetId="2" r:id="rId2"/>
    <sheet name="02 - Hlavní střecha - nás..." sheetId="3" r:id="rId3"/>
    <sheet name="11 - Vchodová přístavba r..." sheetId="4" r:id="rId4"/>
    <sheet name="21 - Vchodová přístavba p..." sheetId="5" r:id="rId5"/>
    <sheet name="Pokyny pro vyplnění" sheetId="6" r:id="rId6"/>
  </sheets>
  <definedNames>
    <definedName name="_xlnm._FilterDatabase" localSheetId="1" hidden="1">'01 - Hlavní střecha - pod...'!$C$94:$K$283</definedName>
    <definedName name="_xlnm._FilterDatabase" localSheetId="2" hidden="1">'02 - Hlavní střecha - nás...'!$C$94:$K$288</definedName>
    <definedName name="_xlnm._FilterDatabase" localSheetId="3" hidden="1">'11 - Vchodová přístavba r...'!$C$88:$K$248</definedName>
    <definedName name="_xlnm._FilterDatabase" localSheetId="4" hidden="1">'21 - Vchodová přístavba p...'!$C$88:$K$265</definedName>
    <definedName name="_xlnm.Print_Area" localSheetId="1">'01 - Hlavní střecha - pod...'!$C$4:$J$36,'01 - Hlavní střecha - pod...'!$C$42:$J$76,'01 - Hlavní střecha - pod...'!$C$82:$K$283</definedName>
    <definedName name="_xlnm.Print_Area" localSheetId="2">'02 - Hlavní střecha - nás...'!$C$4:$J$36,'02 - Hlavní střecha - nás...'!$C$42:$J$76,'02 - Hlavní střecha - nás...'!$C$82:$K$288</definedName>
    <definedName name="_xlnm.Print_Area" localSheetId="3">'11 - Vchodová přístavba r...'!$C$4:$J$36,'11 - Vchodová přístavba r...'!$C$42:$J$70,'11 - Vchodová přístavba r...'!$C$76:$K$248</definedName>
    <definedName name="_xlnm.Print_Area" localSheetId="4">'21 - Vchodová přístavba p...'!$C$4:$J$36,'21 - Vchodová přístavba p...'!$C$42:$J$70,'21 - Vchodová přístavba p...'!$C$76:$K$265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'01 - Hlavní střecha - pod...'!$94:$94</definedName>
    <definedName name="_xlnm.Print_Titles" localSheetId="2">'02 - Hlavní střecha - nás...'!$94:$94</definedName>
    <definedName name="_xlnm.Print_Titles" localSheetId="3">'11 - Vchodová přístavba r...'!$88:$88</definedName>
    <definedName name="_xlnm.Print_Titles" localSheetId="4">'21 - Vchodová přístavba p...'!$88:$88</definedName>
  </definedNames>
  <calcPr fullCalcOnLoad="1"/>
</workbook>
</file>

<file path=xl/sharedStrings.xml><?xml version="1.0" encoding="utf-8"?>
<sst xmlns="http://schemas.openxmlformats.org/spreadsheetml/2006/main" count="9806" uniqueCount="1084">
  <si>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</si>
  <si>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</si>
  <si>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</si>
  <si>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</si>
  <si>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</si>
  <si>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</si>
  <si>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</si>
  <si>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{842f2c8f-d9fc-4716-bd8c-62b492d7e53b}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</si>
  <si>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</si>
  <si>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</si>
  <si>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</si>
  <si>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</si>
  <si>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</si>
  <si>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</si>
  <si>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</si>
  <si>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</si>
  <si>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</si>
  <si>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</si>
  <si>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</si>
  <si>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</si>
  <si>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střešní krytiny BD čp.838-840, ul. P.J.Šafaříka, Vrchlabí - vzorové výkazy</t>
  </si>
  <si>
    <t>KSO:</t>
  </si>
  <si>
    <t>CC-CZ:</t>
  </si>
  <si>
    <t>Místo:</t>
  </si>
  <si>
    <t xml:space="preserve"> </t>
  </si>
  <si>
    <t>Datum:</t>
  </si>
  <si>
    <t>8. 7. 2017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</si>
  <si>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</si>
  <si>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</si>
  <si>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</si>
  <si>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</si>
  <si>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</si>
  <si>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</si>
  <si>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</si>
  <si>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60907631</t>
  </si>
  <si>
    <t>Ing. Pavel Starý</t>
  </si>
  <si>
    <t>CZ6311162231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</si>
  <si>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</si>
  <si>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</si>
  <si>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</si>
  <si>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</si>
  <si>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</si>
  <si>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</si>
  <si>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</si>
  <si>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</si>
  <si>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</si>
  <si>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</si>
  <si>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</si>
  <si>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</si>
  <si>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</si>
  <si>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</si>
  <si>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</si>
  <si>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</si>
  <si>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</si>
  <si>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</si>
  <si>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</si>
  <si>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</si>
  <si>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</si>
  <si>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</si>
  <si>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</si>
  <si>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</si>
  <si>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</si>
  <si>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</si>
  <si>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</si>
  <si>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</si>
  <si>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</si>
  <si>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</si>
  <si>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</si>
  <si>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</si>
  <si>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</si>
  <si>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</si>
  <si>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</si>
  <si>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</si>
  <si>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</si>
  <si>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</si>
  <si>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</si>
  <si>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</si>
  <si>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</si>
  <si>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</si>
  <si>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</si>
  <si>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</si>
  <si>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{f82da3c5-8354-4b4f-8bdc-945324039577}</t>
  </si>
  <si>
    <t>02</t>
  </si>
  <si>
    <t>{48a31444-a933-4521-9a7d-391c5d1a6982}</t>
  </si>
  <si>
    <t>11</t>
  </si>
  <si>
    <t>{92327481-8fc2-46dc-b15b-0f90b344778d}</t>
  </si>
  <si>
    <t>{6c439765-af74-4def-bf3a-57ba742ab19d}</t>
  </si>
  <si>
    <t>1) Krycí list soupisu</t>
  </si>
  <si>
    <t>2) Rekapitulace</t>
  </si>
  <si>
    <t>3) Soupis prací</t>
  </si>
  <si>
    <t>Zpět na list:</t>
  </si>
  <si>
    <t>Rekapitulace stavby</t>
  </si>
  <si>
    <t>plStav</t>
  </si>
  <si>
    <t>206,967</t>
  </si>
  <si>
    <t>2</t>
  </si>
  <si>
    <t>plKomín</t>
  </si>
  <si>
    <t>12,648</t>
  </si>
  <si>
    <t>KRYCÍ LIST SOUPISU</t>
  </si>
  <si>
    <t>plNov</t>
  </si>
  <si>
    <t>212,067</t>
  </si>
  <si>
    <t>plPodhl</t>
  </si>
  <si>
    <t>19,3</t>
  </si>
  <si>
    <t>Objekt:</t>
  </si>
  <si>
    <t>01 - Hlavní střecha - podokapní žlaby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</si>
  <si>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</si>
  <si>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</si>
  <si>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</si>
  <si>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</si>
  <si>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</si>
  <si>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</si>
  <si>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</si>
  <si>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</si>
  <si>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</si>
  <si>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</si>
  <si>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</si>
  <si>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</si>
  <si>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</si>
  <si>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</si>
  <si>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</si>
  <si>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</si>
  <si>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</si>
  <si>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</si>
  <si>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</si>
  <si>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</si>
  <si>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</si>
  <si>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</si>
  <si>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</si>
  <si>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</si>
  <si>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</si>
  <si>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</si>
  <si>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</si>
  <si>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</si>
  <si>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</si>
  <si>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</si>
  <si>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</si>
  <si>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</si>
  <si>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</si>
  <si>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</si>
  <si>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</si>
  <si>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</si>
  <si>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</si>
  <si>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</si>
  <si>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</si>
  <si>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</si>
  <si>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</si>
  <si>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</si>
  <si>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</si>
  <si>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</si>
  <si>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316381117</t>
  </si>
  <si>
    <t>Komínové krycí desky tl do 120 mm z betonu tř. C 12/15 až C 16/20 s přesahy do 70 mm</t>
  </si>
  <si>
    <t>m2</t>
  </si>
  <si>
    <t>CS ÚRS 2017 01</t>
  </si>
  <si>
    <t>4</t>
  </si>
  <si>
    <t>-454789997</t>
  </si>
  <si>
    <t>VV</t>
  </si>
  <si>
    <t>0,6*0,9+0,6*1,5</t>
  </si>
  <si>
    <t>6</t>
  </si>
  <si>
    <t>Úpravy povrchů, podlahy a osazování výplní</t>
  </si>
  <si>
    <t>623631001</t>
  </si>
  <si>
    <t>Spárování spárovací maltou vnějších pohledových ploch pilířů nebo sloupů z cihel</t>
  </si>
  <si>
    <t>-267078552</t>
  </si>
  <si>
    <t>9</t>
  </si>
  <si>
    <t>Ostatní konstrukce a práce, bourání</t>
  </si>
  <si>
    <t>94111113R1</t>
  </si>
  <si>
    <t>Montáž lešení s podlahami v do 10 m</t>
  </si>
  <si>
    <t>1763529356</t>
  </si>
  <si>
    <t>6*(17+12,9)</t>
  </si>
  <si>
    <t>94111113R6</t>
  </si>
  <si>
    <t>Doprava lešení (dovoz a odvoz)</t>
  </si>
  <si>
    <t>-1660875460</t>
  </si>
  <si>
    <t>5</t>
  </si>
  <si>
    <t>94111123R2</t>
  </si>
  <si>
    <t>Příplatek k lešení za pronájem po dobu použití</t>
  </si>
  <si>
    <t>-1545799411</t>
  </si>
  <si>
    <t>94111183R1</t>
  </si>
  <si>
    <t>Demontáž lešení v do 10 m</t>
  </si>
  <si>
    <t>14209839</t>
  </si>
  <si>
    <t>7</t>
  </si>
  <si>
    <t>94910111R5</t>
  </si>
  <si>
    <t>Lešení pomocné pro opravu podhledu nad nižší střechou - dl cca 2,5m (mtž,dmtž,přesuny)</t>
  </si>
  <si>
    <t>soub</t>
  </si>
  <si>
    <t>1704119385</t>
  </si>
  <si>
    <t>8</t>
  </si>
  <si>
    <t>94910111R6</t>
  </si>
  <si>
    <t>Lešení pomocné pro opravu komínu  v.šikmé střeše (mtž,dmtž,přesuny)</t>
  </si>
  <si>
    <t>713610252</t>
  </si>
  <si>
    <t>976047331</t>
  </si>
  <si>
    <t>Vybourání betonových nebo ŽB krycích desek tl přes 100 mm</t>
  </si>
  <si>
    <t>m</t>
  </si>
  <si>
    <t>1951480792</t>
  </si>
  <si>
    <t>"komín:" 0,9+1,5</t>
  </si>
  <si>
    <t>10</t>
  </si>
  <si>
    <t>978023471</t>
  </si>
  <si>
    <t>Vyškrabání spár zdiva cihelného komínového</t>
  </si>
  <si>
    <t>1007362129</t>
  </si>
  <si>
    <t>0,6*(0,45*2+0,77*2)*2</t>
  </si>
  <si>
    <t>1,35*(0,45*2+1,35*2)*2</t>
  </si>
  <si>
    <t>Mezisoučet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</si>
  <si>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</si>
  <si>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</si>
  <si>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</si>
  <si>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</si>
  <si>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</si>
  <si>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215359488</t>
  </si>
  <si>
    <t>12</t>
  </si>
  <si>
    <t>997014R12</t>
  </si>
  <si>
    <t>Třídění,nakládka,odvoz na řízenou skládku vč.poplatu za uložení  -  stavební suť</t>
  </si>
  <si>
    <t>840079479</t>
  </si>
  <si>
    <t>13</t>
  </si>
  <si>
    <t>997014R13</t>
  </si>
  <si>
    <t>Třídění,nakládka,odvoz na řízenou skládku vč.poplatu za uložení  -  dřevěné prvky</t>
  </si>
  <si>
    <t>214728244</t>
  </si>
  <si>
    <t>14</t>
  </si>
  <si>
    <t>997014R16</t>
  </si>
  <si>
    <t>Třídění,nakládka,odvoz na řízenou skládku vč.poplatu za uložení  -  asfaltové pásy</t>
  </si>
  <si>
    <t>1423545868</t>
  </si>
  <si>
    <t>997014R18</t>
  </si>
  <si>
    <t>Třídění,nakládka,odvoz na řízenou skládku vč.poplatu za uložení  -  klemp.prvky</t>
  </si>
  <si>
    <t>-1722441969</t>
  </si>
  <si>
    <t>16</t>
  </si>
  <si>
    <t>997014R31</t>
  </si>
  <si>
    <t>Třídění,nakládka,odvoz na řízenou skládku vč.poplatu za uložení  -  azbestocementové šablony</t>
  </si>
  <si>
    <t>-2106265813</t>
  </si>
  <si>
    <t>998</t>
  </si>
  <si>
    <t>Přesun hmot</t>
  </si>
  <si>
    <t>17</t>
  </si>
  <si>
    <t>998018002</t>
  </si>
  <si>
    <t>Přesun hmot ruční pro budovy v do 12 m</t>
  </si>
  <si>
    <t>802080810</t>
  </si>
  <si>
    <t>PSV</t>
  </si>
  <si>
    <t>Práce a dodávky PSV</t>
  </si>
  <si>
    <t>712</t>
  </si>
  <si>
    <t>Povlakové krytiny</t>
  </si>
  <si>
    <t>18</t>
  </si>
  <si>
    <t>712400831</t>
  </si>
  <si>
    <t>Odstranění povlakové krytiny střech do 30° jednovrstvé</t>
  </si>
  <si>
    <t>1817276807</t>
  </si>
  <si>
    <t>19</t>
  </si>
  <si>
    <t>712631111</t>
  </si>
  <si>
    <t>Provedení povlakové krytiny střech přes 30° podkladní vrstvy pásy na sucho samolepící</t>
  </si>
  <si>
    <t>1714707407</t>
  </si>
  <si>
    <t>20</t>
  </si>
  <si>
    <t>M</t>
  </si>
  <si>
    <t>628522646</t>
  </si>
  <si>
    <t>pás s modifikovaným asfaltem nedifuzní se samolepícími spoji určený k pokládce na dřevěné bednění (např. Bauder TOP TS NSK)</t>
  </si>
  <si>
    <t>32</t>
  </si>
  <si>
    <t>-1967372855</t>
  </si>
  <si>
    <t>plNov*1,2</t>
  </si>
  <si>
    <t>71294156R1</t>
  </si>
  <si>
    <t>Opracování prostupu DN110-150  pásy NAIP přitavením</t>
  </si>
  <si>
    <t>kus</t>
  </si>
  <si>
    <t>-479876192</t>
  </si>
  <si>
    <t>22</t>
  </si>
  <si>
    <t>998712102</t>
  </si>
  <si>
    <t>Přesun hmot tonážní tonážní pro krytiny povlakové v objektech v do 12 m</t>
  </si>
  <si>
    <t>1787806861</t>
  </si>
  <si>
    <t>23</t>
  </si>
  <si>
    <t>998712181</t>
  </si>
  <si>
    <t>Příplatek k přesunu hmot tonážní 712 prováděný bez použití mechanizace</t>
  </si>
  <si>
    <t>-616977016</t>
  </si>
  <si>
    <t>721</t>
  </si>
  <si>
    <t>Zdravotechnika - vnitřní kanalizace</t>
  </si>
  <si>
    <t>24</t>
  </si>
  <si>
    <t>7211709701</t>
  </si>
  <si>
    <t>Krácení, demontáž + propojení stávajícího odvětrání kanalizace do nové prostupové tvarovky</t>
  </si>
  <si>
    <t>-2124329830</t>
  </si>
  <si>
    <t>762</t>
  </si>
  <si>
    <t>Konstrukce tesařské</t>
  </si>
  <si>
    <t>25</t>
  </si>
  <si>
    <t>762082220</t>
  </si>
  <si>
    <t>Provedení tesařského profilování zhlaví trámu jednoduchým seříznutím dvěma řezy plochy do 160 cm2</t>
  </si>
  <si>
    <t>-1869323676</t>
  </si>
  <si>
    <t>26</t>
  </si>
  <si>
    <t>762083122</t>
  </si>
  <si>
    <t>Impregnace řeziva proti dřevokaznému hmyzu, houbám a plísním máčením třída ohrožení 3 a 4</t>
  </si>
  <si>
    <t>m3</t>
  </si>
  <si>
    <t>929574334</t>
  </si>
  <si>
    <t>27</t>
  </si>
  <si>
    <t>762085112</t>
  </si>
  <si>
    <t>Montáž svorníků nebo šroubů délky do 300 mm</t>
  </si>
  <si>
    <t>433046927</t>
  </si>
  <si>
    <t>38*2</t>
  </si>
  <si>
    <t>28</t>
  </si>
  <si>
    <t>553076R02</t>
  </si>
  <si>
    <t>Svorník do M12 dl.do 0,5m vč.matic a podložek (pozinkováno)</t>
  </si>
  <si>
    <t>138484133</t>
  </si>
  <si>
    <t>29</t>
  </si>
  <si>
    <t>762332931</t>
  </si>
  <si>
    <t>Montáž doplnění části střešní vazby z hranolů průřezové plochy do 120 cm2</t>
  </si>
  <si>
    <t>-687914055</t>
  </si>
  <si>
    <t>(0,6*2)*38</t>
  </si>
  <si>
    <t>30</t>
  </si>
  <si>
    <t>605120010</t>
  </si>
  <si>
    <t>řezivo jehličnaté hranol jakost I do 120 cm2</t>
  </si>
  <si>
    <t>-1126268587</t>
  </si>
  <si>
    <t>0,05*0,14*45,600*1,08</t>
  </si>
  <si>
    <t>31</t>
  </si>
  <si>
    <t>76234193R1</t>
  </si>
  <si>
    <t>Vyřezání a demontáž části bednění střech z prken tl do 32 mm plochy jednotlivě do 1 m2</t>
  </si>
  <si>
    <t>-1330140569</t>
  </si>
  <si>
    <t>"předběžně:" 2</t>
  </si>
  <si>
    <t>76234193R3</t>
  </si>
  <si>
    <t>Vyřezání a demontáž části bednění střech z prken tl do 32 mm plochy jednotlivě přes 4 m2</t>
  </si>
  <si>
    <t>-1158612045</t>
  </si>
  <si>
    <t>"předběžně:"1*6,15*4</t>
  </si>
  <si>
    <t>33</t>
  </si>
  <si>
    <t>76234193R9</t>
  </si>
  <si>
    <t>Vyřezání a vytvoření větrací mezery ve stávajícím bednění střech</t>
  </si>
  <si>
    <t>193776446</t>
  </si>
  <si>
    <t>"hřeben střechy:" 17</t>
  </si>
  <si>
    <t>"podlaha podkroví:" 15,9*2</t>
  </si>
  <si>
    <t>34</t>
  </si>
  <si>
    <t>76234199R1</t>
  </si>
  <si>
    <t>Očištění povrchu stávajícího bednění od zbytků izolace a hřebíků</t>
  </si>
  <si>
    <t>1253909252</t>
  </si>
  <si>
    <t>-24,6</t>
  </si>
  <si>
    <t>35</t>
  </si>
  <si>
    <t>762343911</t>
  </si>
  <si>
    <t>Zabednění otvorů ve střeše prkny tl do 32mm plochy jednotlivě do 1 m2</t>
  </si>
  <si>
    <t>724838830</t>
  </si>
  <si>
    <t>"předběžně opravy:" 2</t>
  </si>
  <si>
    <t>"doplnění střechy:" 0,15*17*2</t>
  </si>
  <si>
    <t>36</t>
  </si>
  <si>
    <t>762343912</t>
  </si>
  <si>
    <t>Bednění a laťování střech zabednění jednotlivých otvorů ve střeše prkny tl. do 32 mm (materiál v ceně), otvoru plochy jednotlivě přes 1 do 4 m2</t>
  </si>
  <si>
    <t>234263914</t>
  </si>
  <si>
    <t>37</t>
  </si>
  <si>
    <t>762343913</t>
  </si>
  <si>
    <t>Bednění a laťování střech zabednění jednotlivých otvorů ve střeše prkny tl. do 32 mm (materiál v ceně), otvoru plochy jednotlivě přes 4 do 8 m2</t>
  </si>
  <si>
    <t>-1314084650</t>
  </si>
  <si>
    <t>38</t>
  </si>
  <si>
    <t>762900R02</t>
  </si>
  <si>
    <t>Otvor pro střešní výlez 60x60cm - vyřezání v bednění, pomocné dřev.hranoly, spojovací materiál</t>
  </si>
  <si>
    <t>-490929347</t>
  </si>
  <si>
    <t>1*2 'Přepočtené koeficientem množství</t>
  </si>
  <si>
    <t>39</t>
  </si>
  <si>
    <t>998762102</t>
  </si>
  <si>
    <t>Přesun hmot tonážní pro kce tesařské v objektech v do 12 m</t>
  </si>
  <si>
    <t>-1445988372</t>
  </si>
  <si>
    <t>40</t>
  </si>
  <si>
    <t>998762181</t>
  </si>
  <si>
    <t>Příplatek k přesunu hmot tonážní 762 prováděný bez použití mechanizace</t>
  </si>
  <si>
    <t>1581957299</t>
  </si>
  <si>
    <t>764</t>
  </si>
  <si>
    <t>Konstrukce klempířské</t>
  </si>
  <si>
    <t>41</t>
  </si>
  <si>
    <t>764-00 12</t>
  </si>
  <si>
    <t>Specifikace materiálu v kalkulacích - hliníková slitina s polyamidpolyuretanovým povrchem, barve tmavě šedá</t>
  </si>
  <si>
    <t>pozn</t>
  </si>
  <si>
    <t>-1888056660</t>
  </si>
  <si>
    <t>42</t>
  </si>
  <si>
    <t>764001114</t>
  </si>
  <si>
    <t>Montáž podkladního plechu rš do 400 mm</t>
  </si>
  <si>
    <t>1138718271</t>
  </si>
  <si>
    <t>"montáž mřížky:" 17*2</t>
  </si>
  <si>
    <t>43</t>
  </si>
  <si>
    <t>553511020</t>
  </si>
  <si>
    <t>ochranná mříž proti ptákům hliníková s barevným povrchem 125x2000 mm</t>
  </si>
  <si>
    <t xml:space="preserve">m  </t>
  </si>
  <si>
    <t>-379682108</t>
  </si>
  <si>
    <t>34*1,02 'Přepočtené koeficientem množství</t>
  </si>
  <si>
    <t>44</t>
  </si>
  <si>
    <t>764001851</t>
  </si>
  <si>
    <t>Demontáž hřebene s větrací mřížkou nebo hřebenovým plechem do suti</t>
  </si>
  <si>
    <t>-114301696</t>
  </si>
  <si>
    <t>45</t>
  </si>
  <si>
    <t>764002801</t>
  </si>
  <si>
    <t>Demontáž závětrné lišty do suti</t>
  </si>
  <si>
    <t>1226383242</t>
  </si>
  <si>
    <t>6,15*4</t>
  </si>
  <si>
    <t>46</t>
  </si>
  <si>
    <t>764002812</t>
  </si>
  <si>
    <t>Demontáž okapového plechu do suti v krytině skládané</t>
  </si>
  <si>
    <t>709748322</t>
  </si>
  <si>
    <t>17*2</t>
  </si>
  <si>
    <t>47</t>
  </si>
  <si>
    <t>764002821</t>
  </si>
  <si>
    <t>Demontáž střešního výlezu do suti</t>
  </si>
  <si>
    <t>-1439122775</t>
  </si>
  <si>
    <t>48</t>
  </si>
  <si>
    <t>764002831</t>
  </si>
  <si>
    <t>Demontáž sněhového zachytávače do suti</t>
  </si>
  <si>
    <t>751512956</t>
  </si>
  <si>
    <t>49</t>
  </si>
  <si>
    <t>764002881</t>
  </si>
  <si>
    <t>Demontáž lemování střešních prostupů do suti</t>
  </si>
  <si>
    <t>-531813206</t>
  </si>
  <si>
    <t>0,45*0,77*2+0,45*1,6*2+0,45*0,45*2</t>
  </si>
  <si>
    <t>50</t>
  </si>
  <si>
    <t>764004803</t>
  </si>
  <si>
    <t>Demontáž podokapního žlabu k dalšímu použití</t>
  </si>
  <si>
    <t>-963161675</t>
  </si>
  <si>
    <t>17,05*2</t>
  </si>
  <si>
    <t>51</t>
  </si>
  <si>
    <t>764004863</t>
  </si>
  <si>
    <t>Demontáž svodu k dalšímu použití</t>
  </si>
  <si>
    <t>1080685644</t>
  </si>
  <si>
    <t>7*4</t>
  </si>
  <si>
    <t>52</t>
  </si>
  <si>
    <t>764021402</t>
  </si>
  <si>
    <t>Podkladní plech z Al plechu rš 200 mm</t>
  </si>
  <si>
    <t>1855107012</t>
  </si>
  <si>
    <t>53</t>
  </si>
  <si>
    <t>76402140R0</t>
  </si>
  <si>
    <t>Podkladní plech z Al plechu rš 100 mm</t>
  </si>
  <si>
    <t>2122819341</t>
  </si>
  <si>
    <t>6,3*4</t>
  </si>
  <si>
    <t>54</t>
  </si>
  <si>
    <t>764021421</t>
  </si>
  <si>
    <t>Dilatační připojovací lišta z Al plechu včetně tmelení rš 100 mm</t>
  </si>
  <si>
    <t>1041690801</t>
  </si>
  <si>
    <t>"komíny:" (0,45*2*0,85*2)*2+(0,45*2+1,6*2)*2</t>
  </si>
  <si>
    <t>55</t>
  </si>
  <si>
    <t>764201106</t>
  </si>
  <si>
    <t>Montáž oplechování větraného hřebene s větrací mřížkou</t>
  </si>
  <si>
    <t>682461274</t>
  </si>
  <si>
    <t>17-0,77*2</t>
  </si>
  <si>
    <t>56</t>
  </si>
  <si>
    <t>553510920</t>
  </si>
  <si>
    <t>hřebenáč PREFA Jet-Lüfter (pro odvětrávané střechy)</t>
  </si>
  <si>
    <t>1001095171</t>
  </si>
  <si>
    <t>57</t>
  </si>
  <si>
    <t>553510930</t>
  </si>
  <si>
    <t>ukončovací hřebenáč</t>
  </si>
  <si>
    <t>675774843</t>
  </si>
  <si>
    <t>58</t>
  </si>
  <si>
    <t>764222404</t>
  </si>
  <si>
    <t>Oplechování štítu závětrnou lištou z Al plechu rš 330 mm</t>
  </si>
  <si>
    <t>469009989</t>
  </si>
  <si>
    <t>59</t>
  </si>
  <si>
    <t>764222436</t>
  </si>
  <si>
    <t>Oplechování rovné okapové hrany z Al plechu rš 500 mm</t>
  </si>
  <si>
    <t>1628361112</t>
  </si>
  <si>
    <t>60</t>
  </si>
  <si>
    <t>764223455</t>
  </si>
  <si>
    <t>Sněhový zachytávač krytiny z Al plechu průběžný jednotrubkový</t>
  </si>
  <si>
    <t>464333236</t>
  </si>
  <si>
    <t>15,5*4</t>
  </si>
  <si>
    <t>61</t>
  </si>
  <si>
    <t>764501103</t>
  </si>
  <si>
    <t>Montáž žlabu podokapního půlkulatého</t>
  </si>
  <si>
    <t>-1774240155</t>
  </si>
  <si>
    <t>"stávající žlab vč.čel :" 17*2</t>
  </si>
  <si>
    <t>62</t>
  </si>
  <si>
    <t>76450110R5</t>
  </si>
  <si>
    <t>Demontáž háku pro podokapní půlkulatý žlab</t>
  </si>
  <si>
    <t>1103916722</t>
  </si>
  <si>
    <t>63</t>
  </si>
  <si>
    <t>764501105</t>
  </si>
  <si>
    <t>Montáž háku pro podokapní půlkulatý žlab</t>
  </si>
  <si>
    <t>-1642163631</t>
  </si>
  <si>
    <t>64</t>
  </si>
  <si>
    <t>553445780</t>
  </si>
  <si>
    <t>hák žlabový 333/550 mm pozink</t>
  </si>
  <si>
    <t>-1093510990</t>
  </si>
  <si>
    <t>"předpoklad výměny:" 4</t>
  </si>
  <si>
    <t>65</t>
  </si>
  <si>
    <t>764508131</t>
  </si>
  <si>
    <t>Montáž kruhového svodu</t>
  </si>
  <si>
    <t>850351544</t>
  </si>
  <si>
    <t>7,15*4</t>
  </si>
  <si>
    <t>66</t>
  </si>
  <si>
    <t>764900R01</t>
  </si>
  <si>
    <t>Nastavení Pz svodu D100 v odskoku o cca 15cm</t>
  </si>
  <si>
    <t>-851063699</t>
  </si>
  <si>
    <t>67</t>
  </si>
  <si>
    <t>998764102</t>
  </si>
  <si>
    <t>Přesun hmot tonážní pro konstrukce klempířské v objektech v do 12 m</t>
  </si>
  <si>
    <t>-963483314</t>
  </si>
  <si>
    <t>68</t>
  </si>
  <si>
    <t>998764181</t>
  </si>
  <si>
    <t>Příplatek k přesunu hmot tonážní 764 prováděný bez použití mechanizace</t>
  </si>
  <si>
    <t>-67900147</t>
  </si>
  <si>
    <t>765</t>
  </si>
  <si>
    <t>Krytina skládaná</t>
  </si>
  <si>
    <t>69</t>
  </si>
  <si>
    <t>765131001</t>
  </si>
  <si>
    <t>Montáž vláknocementové krytiny do 30°skládané z pravoúhlých formátů jednoduché krytí do 10ks/m2</t>
  </si>
  <si>
    <t>-1538501392</t>
  </si>
  <si>
    <t>6,3*17*2</t>
  </si>
  <si>
    <t>-0,45*1,6*2-0,45*0,77*2</t>
  </si>
  <si>
    <t>70</t>
  </si>
  <si>
    <t>5916021R1</t>
  </si>
  <si>
    <t xml:space="preserve">krytina plastová Capacco typ SK2 černá </t>
  </si>
  <si>
    <t>1341573577</t>
  </si>
  <si>
    <t>plNov*9,7*1,02</t>
  </si>
  <si>
    <t>71</t>
  </si>
  <si>
    <t>765131801</t>
  </si>
  <si>
    <t>Demontáž vláknocementové skládané krytiny sklonu do 30° do suti</t>
  </si>
  <si>
    <t>1706058241</t>
  </si>
  <si>
    <t>6,15*17*2</t>
  </si>
  <si>
    <t>72</t>
  </si>
  <si>
    <t>765131841</t>
  </si>
  <si>
    <t>Příplatek k cenám demontáže skládané vláknocementové krytiny za sklon přes 30°</t>
  </si>
  <si>
    <t>468569191</t>
  </si>
  <si>
    <t>73</t>
  </si>
  <si>
    <t>7651319R9</t>
  </si>
  <si>
    <t xml:space="preserve">Příplatek k cenám demontáže vláknocementové krytiny - soubor opatření pro práci s azbestem </t>
  </si>
  <si>
    <t>-1230050325</t>
  </si>
  <si>
    <t>74</t>
  </si>
  <si>
    <t>765135001</t>
  </si>
  <si>
    <t>Montáž střešních doplňků skládané vláknocementové krytiny plochy do 0,2m2</t>
  </si>
  <si>
    <t>-848450965</t>
  </si>
  <si>
    <t>75</t>
  </si>
  <si>
    <t>591611480</t>
  </si>
  <si>
    <t>hlavice větrací LG 200-plast pro šablony VC</t>
  </si>
  <si>
    <t>-989881183</t>
  </si>
  <si>
    <t>76</t>
  </si>
  <si>
    <t>591611500</t>
  </si>
  <si>
    <t>prostup ventilační SL 400x400 mm D 110 mm pro šablony VC</t>
  </si>
  <si>
    <t>-460672182</t>
  </si>
  <si>
    <t>77</t>
  </si>
  <si>
    <t>591611520</t>
  </si>
  <si>
    <t>prostup anténní AZ 16 plast 400x400 D max 60 mm pro šablony VC</t>
  </si>
  <si>
    <t>1935450209</t>
  </si>
  <si>
    <t>78</t>
  </si>
  <si>
    <t>765135013</t>
  </si>
  <si>
    <t>Montáž střešních výlezů skládané vláknocementové krytiny plochy do 1,0m2</t>
  </si>
  <si>
    <t>-435957486</t>
  </si>
  <si>
    <t>79</t>
  </si>
  <si>
    <t>553418201</t>
  </si>
  <si>
    <t>vikýř univerzální STUCCO  600 x 600 mm</t>
  </si>
  <si>
    <t>2111127443</t>
  </si>
  <si>
    <t>80</t>
  </si>
  <si>
    <t>76513502R1</t>
  </si>
  <si>
    <t>Komínová lávka dl.1,25m se zábradlím v hřebení střechy - komplet (vč. nosných prvků střechy)</t>
  </si>
  <si>
    <t>242646459</t>
  </si>
  <si>
    <t>81</t>
  </si>
  <si>
    <t>76513502R2</t>
  </si>
  <si>
    <t>Komínová lávka dl.1,75m se zábradlím v hřebení střechy - komplet (vč. nosných prvků střechy)</t>
  </si>
  <si>
    <t>-832011137</t>
  </si>
  <si>
    <t>82</t>
  </si>
  <si>
    <t>76513502R3</t>
  </si>
  <si>
    <t>Komínová lávka dl.1,25m se zábradlím  na šikné ploše střechy - komplet (vč. nosných prvků střechy)</t>
  </si>
  <si>
    <t>1386145132</t>
  </si>
  <si>
    <t>83</t>
  </si>
  <si>
    <t>998765102</t>
  </si>
  <si>
    <t>Přesun hmot tonážní pro krytiny skládané v objektech v do 12 m</t>
  </si>
  <si>
    <t>-1041334247</t>
  </si>
  <si>
    <t>84</t>
  </si>
  <si>
    <t>998765181</t>
  </si>
  <si>
    <t>Příplatek k přesunu hmot tonážní 765 prováděný bez použití mechanizace</t>
  </si>
  <si>
    <t>-1647962555</t>
  </si>
  <si>
    <t>766</t>
  </si>
  <si>
    <t>Konstrukce truhlářské</t>
  </si>
  <si>
    <t>85</t>
  </si>
  <si>
    <t>766421213</t>
  </si>
  <si>
    <t>Montáž obložení podhledů jednoduchých palubkami z měkkého dřeva š do 100 mm</t>
  </si>
  <si>
    <t>-587423627</t>
  </si>
  <si>
    <t>17*0,55*2+0,15*4</t>
  </si>
  <si>
    <t>86</t>
  </si>
  <si>
    <t>611911200</t>
  </si>
  <si>
    <t>palubky obkladové SM profil klasický 12,5 x 96 mm A/B</t>
  </si>
  <si>
    <t>-298673333</t>
  </si>
  <si>
    <t>19,3*1,2 'Přepočtené koeficientem množství</t>
  </si>
  <si>
    <t>87</t>
  </si>
  <si>
    <t>766421821</t>
  </si>
  <si>
    <t>Demontáž truhlářského obložení podhledů z palubek</t>
  </si>
  <si>
    <t>-108683347</t>
  </si>
  <si>
    <t>17*0,4*2+0,15*4</t>
  </si>
  <si>
    <t>783</t>
  </si>
  <si>
    <t>Dokončovací práce - nátěry</t>
  </si>
  <si>
    <t>88</t>
  </si>
  <si>
    <t>783113111</t>
  </si>
  <si>
    <t>Jednonásobný napouštěcí syntetický nátěr s fungicidní přísadou truhlářských konstrukcí</t>
  </si>
  <si>
    <t>-357275951</t>
  </si>
  <si>
    <t>"oboustranný:" plPodhl*1,2*2</t>
  </si>
  <si>
    <t>89</t>
  </si>
  <si>
    <t>783118101</t>
  </si>
  <si>
    <t>Lazurovací jednonásobný syntetický nátěr truhlářských konstrukcí</t>
  </si>
  <si>
    <t>-338800114</t>
  </si>
  <si>
    <t>"dvojnásobný:" plPodhl*1,2*2</t>
  </si>
  <si>
    <t>90</t>
  </si>
  <si>
    <t>783213111</t>
  </si>
  <si>
    <t>Napouštěcí jednonásobný syntetický fungicidní nátěr tesařských konstrukcí zabudovaných do konstrukce</t>
  </si>
  <si>
    <t>-604031586</t>
  </si>
  <si>
    <t>(4+24)*2,4</t>
  </si>
  <si>
    <t>91</t>
  </si>
  <si>
    <t>783401311</t>
  </si>
  <si>
    <t>Odmaštění klempířských konstrukcí vodou ředitelným odmašťovačem před provedením nátěru</t>
  </si>
  <si>
    <t>-1430406302</t>
  </si>
  <si>
    <t>(0,3*17*2)*2</t>
  </si>
  <si>
    <t>0,33*7*4</t>
  </si>
  <si>
    <t>92</t>
  </si>
  <si>
    <t>783414101</t>
  </si>
  <si>
    <t>Základní jednonásobný syntetický nátěr klempířských konstrukcí</t>
  </si>
  <si>
    <t>958205682</t>
  </si>
  <si>
    <t>93</t>
  </si>
  <si>
    <t>783417101</t>
  </si>
  <si>
    <t>Krycí jednonásobný syntetický nátěr klempířských konstrukcí</t>
  </si>
  <si>
    <t>1114149919</t>
  </si>
  <si>
    <t>29,64*2</t>
  </si>
  <si>
    <t>94</t>
  </si>
  <si>
    <t>78360136R5</t>
  </si>
  <si>
    <t>Odmaštění vodou ředitelným odmašťovačem háků, objímek</t>
  </si>
  <si>
    <t>1420202427</t>
  </si>
  <si>
    <t>95</t>
  </si>
  <si>
    <t>78361450R1</t>
  </si>
  <si>
    <t>Základní jednonásobný syntetický nátěr háků, objímek</t>
  </si>
  <si>
    <t>-1155722804</t>
  </si>
  <si>
    <t>96</t>
  </si>
  <si>
    <t>78361751R1</t>
  </si>
  <si>
    <t>Krycí dvojnásobný syntetický nátěr háků,objímek</t>
  </si>
  <si>
    <t>145827194</t>
  </si>
  <si>
    <t>Práce a dodávky M</t>
  </si>
  <si>
    <t>21-M</t>
  </si>
  <si>
    <t>Elektromontáže</t>
  </si>
  <si>
    <t>97</t>
  </si>
  <si>
    <t>210100110</t>
  </si>
  <si>
    <t>Demontáž  anténího stožáru, demontáž antén -  pro zpětné osazení</t>
  </si>
  <si>
    <t>-1357888421</t>
  </si>
  <si>
    <t>98</t>
  </si>
  <si>
    <t>210100120</t>
  </si>
  <si>
    <t>Demontáž  jímací tyče bleskosvodu</t>
  </si>
  <si>
    <t>-659273752</t>
  </si>
  <si>
    <t>99</t>
  </si>
  <si>
    <t>210100130</t>
  </si>
  <si>
    <t>Demontáž  vedení bleskosvodu vč.úchytů</t>
  </si>
  <si>
    <t>1368616673</t>
  </si>
  <si>
    <t>17+6,15*2+7*2</t>
  </si>
  <si>
    <t>100</t>
  </si>
  <si>
    <t>210100210</t>
  </si>
  <si>
    <t>Zpětná montáž anténího stožáru, zpětná instalace antén</t>
  </si>
  <si>
    <t>-955779684</t>
  </si>
  <si>
    <t>101</t>
  </si>
  <si>
    <t>210100220</t>
  </si>
  <si>
    <t>D+M jímací tyče bleskosvodu vč.upevňovacích prvků pro krytinu ze šablon</t>
  </si>
  <si>
    <t>-121523855</t>
  </si>
  <si>
    <t>102</t>
  </si>
  <si>
    <t>210100230</t>
  </si>
  <si>
    <t>D+M vedení bleskosvodu Fe vč.úchytů pro krytinu ze šablon</t>
  </si>
  <si>
    <t>-1861756356</t>
  </si>
  <si>
    <t>103</t>
  </si>
  <si>
    <t>210100310</t>
  </si>
  <si>
    <t xml:space="preserve">Revize,proměření bleskosvodu </t>
  </si>
  <si>
    <t>-1416447178</t>
  </si>
  <si>
    <t>VRN</t>
  </si>
  <si>
    <t>Vedlejší rozpočtové náklady</t>
  </si>
  <si>
    <t>VRN3</t>
  </si>
  <si>
    <t>Zařízení staveniště</t>
  </si>
  <si>
    <t>104</t>
  </si>
  <si>
    <t>030001001</t>
  </si>
  <si>
    <t>Zařízení staveniště (zřízení, pronájem, odstranění)</t>
  </si>
  <si>
    <t>1024</t>
  </si>
  <si>
    <t>-1803014543</t>
  </si>
  <si>
    <t>VRN9</t>
  </si>
  <si>
    <t>Ostatní náklady</t>
  </si>
  <si>
    <t>105</t>
  </si>
  <si>
    <t>090001002</t>
  </si>
  <si>
    <t>Ostatní náklady zhotovitele (např.doprava/ubytování  pracovníků, dopravné subdodavatelů, přeprava strojů .. a jiné...)</t>
  </si>
  <si>
    <t>-789540491</t>
  </si>
  <si>
    <t>02 - Hlavní střecha - nástřešní žlab</t>
  </si>
  <si>
    <t>710436457</t>
  </si>
  <si>
    <t>466723439</t>
  </si>
  <si>
    <t>-1865239137</t>
  </si>
  <si>
    <t>1301416175</t>
  </si>
  <si>
    <t>-1081659355</t>
  </si>
  <si>
    <t>17,05</t>
  </si>
  <si>
    <t>764004821</t>
  </si>
  <si>
    <t>Demontáž nástřešního žlabu do suti</t>
  </si>
  <si>
    <t>113807962</t>
  </si>
  <si>
    <t>7*3</t>
  </si>
  <si>
    <t>"stávající žlab vč.čel :" 17</t>
  </si>
  <si>
    <t>"předpoklad výměny:" 2</t>
  </si>
  <si>
    <t>764521404</t>
  </si>
  <si>
    <t>Žlab podokapní půlkruhový z Al plechu rš 330 mm</t>
  </si>
  <si>
    <t>-1746108702</t>
  </si>
  <si>
    <t>764521444</t>
  </si>
  <si>
    <t>Kotlík oválný (trychtýřový) pro podokapní žlaby z Al plechu 330/100 mm</t>
  </si>
  <si>
    <t>1227880484</t>
  </si>
  <si>
    <t>764527404</t>
  </si>
  <si>
    <t>Dilatace žlabů z Al plechu dilatačního vložením pásu s pryžovou vložkou rš 330 mm</t>
  </si>
  <si>
    <t>-2023123813</t>
  </si>
  <si>
    <t>764528422</t>
  </si>
  <si>
    <t>Svody kruhové včetně objímek, kolen, odskoků z Al plechu průměru 100 mm</t>
  </si>
  <si>
    <t>697668361</t>
  </si>
  <si>
    <t>(0,3*17)*2</t>
  </si>
  <si>
    <t>0,33*7*3</t>
  </si>
  <si>
    <t>17,13*2</t>
  </si>
  <si>
    <t>106</t>
  </si>
  <si>
    <t>107</t>
  </si>
  <si>
    <t>108</t>
  </si>
  <si>
    <t>109</t>
  </si>
  <si>
    <t>110</t>
  </si>
  <si>
    <t>31,694</t>
  </si>
  <si>
    <t>33,782</t>
  </si>
  <si>
    <t>7,28</t>
  </si>
  <si>
    <t>11 - Vchodová přístavba rohová</t>
  </si>
  <si>
    <t>949101112</t>
  </si>
  <si>
    <t>Lešení pomocné pro objekty pozemních staveb s lešeňovou podlahou v do 3,5 m zatížení do 150 kg/m2</t>
  </si>
  <si>
    <t>-1685185994</t>
  </si>
  <si>
    <t>4,85+2,8+8,1</t>
  </si>
  <si>
    <t>-1549918103</t>
  </si>
  <si>
    <t>-547203359</t>
  </si>
  <si>
    <t>-551134726</t>
  </si>
  <si>
    <t>1235913680</t>
  </si>
  <si>
    <t>8*2+1</t>
  </si>
  <si>
    <t>1183732029</t>
  </si>
  <si>
    <t>0,131+0,892+0,16</t>
  </si>
  <si>
    <t>9*2</t>
  </si>
  <si>
    <t>7620851R22</t>
  </si>
  <si>
    <t xml:space="preserve">Kotevní profil pro koteni krokve do stěny vč.jeho připevnění do cihelné stěny chemickou kotvkotvou - komplet </t>
  </si>
  <si>
    <t>780139010</t>
  </si>
  <si>
    <t>"krokve:" (0,6*2)*8</t>
  </si>
  <si>
    <t>"pozednice:"0,6*2*1</t>
  </si>
  <si>
    <t>"nová krokev:" 3,25</t>
  </si>
  <si>
    <t>0,05*0,14*(9,6+1,2)*1,08</t>
  </si>
  <si>
    <t>0,1*0,14*3,25*1,08</t>
  </si>
  <si>
    <t>762341210</t>
  </si>
  <si>
    <t>Montáž bednění střech rovných a šikmých sklonu do 60° z hrubých prken na sraz</t>
  </si>
  <si>
    <t>1205605187</t>
  </si>
  <si>
    <t>605111200</t>
  </si>
  <si>
    <t>řezivo stavební prkna prismovaná (středová) tloušťky 25 (32) mm délky 2 - 5 m</t>
  </si>
  <si>
    <t>-1254842027</t>
  </si>
  <si>
    <t>plNov*0,024*1,1</t>
  </si>
  <si>
    <t>"předběžně:"1*4,8*2</t>
  </si>
  <si>
    <t>-707251337</t>
  </si>
  <si>
    <t>-9,6</t>
  </si>
  <si>
    <t>762342441</t>
  </si>
  <si>
    <t>Montáž lišt trojúhelníkových nebo kontralatí na střechách sklonu do 60°</t>
  </si>
  <si>
    <t>-437803974</t>
  </si>
  <si>
    <t>4,85*8+3,25*3</t>
  </si>
  <si>
    <t>605141140</t>
  </si>
  <si>
    <t>řezivo jehličnaté, střešní latě impregnované dl 4 m</t>
  </si>
  <si>
    <t>-984960861</t>
  </si>
  <si>
    <t>0,06*0,05*48,550*1,1</t>
  </si>
  <si>
    <t>Bednění a laťování střech zabednění jednotlivých otvorů ve střeše prkny tl. do 32 mm (materiál v ceně), otvoru plochy jednotlivě do 1 m2</t>
  </si>
  <si>
    <t>-1672348000</t>
  </si>
  <si>
    <t>0,15*(4,8+2,2)+0,15*(3,25)</t>
  </si>
  <si>
    <t>762395000</t>
  </si>
  <si>
    <t>Spojovací prostředky pro montáž krovu, bednění, laťování, světlíky, klíny</t>
  </si>
  <si>
    <t>444772761</t>
  </si>
  <si>
    <t>0,892+0,16</t>
  </si>
  <si>
    <t>762900R01</t>
  </si>
  <si>
    <t>Otvor pro střešní okno 55x78cm - vyřezání v bednění, pomocné dřev.hranoly, spojovací materiál</t>
  </si>
  <si>
    <t>-1886127005</t>
  </si>
  <si>
    <t>327359634</t>
  </si>
  <si>
    <t>"montáž mřížky - v římse:" 4,85+2,8</t>
  </si>
  <si>
    <t>"montáž mřížky -větrací otvor:" 4,85+2,8</t>
  </si>
  <si>
    <t>15,6862745098039*1,02 'Přepočtené koeficientem množství</t>
  </si>
  <si>
    <t>4,7*2+3,1</t>
  </si>
  <si>
    <t>4,85+2,8</t>
  </si>
  <si>
    <t>764002871</t>
  </si>
  <si>
    <t>Demontáž lemování zdí do suti</t>
  </si>
  <si>
    <t>62842991</t>
  </si>
  <si>
    <t>4,7+1,62+2,05</t>
  </si>
  <si>
    <t>4,9+2,85</t>
  </si>
  <si>
    <t>2,7*2</t>
  </si>
  <si>
    <t>764121413</t>
  </si>
  <si>
    <t>Krytina střechy rovné drážkováním ze svitků z Al plechu rš 670 mm sklonu do 60°</t>
  </si>
  <si>
    <t>169023556</t>
  </si>
  <si>
    <t>2123634477</t>
  </si>
  <si>
    <t>515584128</t>
  </si>
  <si>
    <t>-1469512852</t>
  </si>
  <si>
    <t>4,85*2+3,25</t>
  </si>
  <si>
    <t>764222432</t>
  </si>
  <si>
    <t>Oplechování rovné okapové hrany z Al plechu rš 200 mm</t>
  </si>
  <si>
    <t>1137540483</t>
  </si>
  <si>
    <t>"pojistná hydroizolace:" 12,95</t>
  </si>
  <si>
    <t>2075873984</t>
  </si>
  <si>
    <t>4+2,5</t>
  </si>
  <si>
    <t>764321414</t>
  </si>
  <si>
    <t>Lemování rovných zdí střech s krytinou skládanou z Al plechu rš 330 mm</t>
  </si>
  <si>
    <t>1954349209</t>
  </si>
  <si>
    <t>4,85+1,62+2,05</t>
  </si>
  <si>
    <t>"stávající žlab vč.čel a kotlíku :" 4,9+2,85</t>
  </si>
  <si>
    <t>1828485771</t>
  </si>
  <si>
    <t>2,85*2</t>
  </si>
  <si>
    <t>1717057998</t>
  </si>
  <si>
    <t>4,85*4,85*2-2,05*(4,85+1,62)</t>
  </si>
  <si>
    <t>" dodatečná změna technologie - viz odd 764:" 0</t>
  </si>
  <si>
    <t>4,7*4,75*2-2,05*(4,7+1,62)</t>
  </si>
  <si>
    <t>765191023</t>
  </si>
  <si>
    <t>Montáž pojistné hydroizolační fólie kladené ve sklonu přes 20° s lepenými spoji na bednění</t>
  </si>
  <si>
    <t>1272255389</t>
  </si>
  <si>
    <t>283292192</t>
  </si>
  <si>
    <t>fólie Dörken Delta maxx plus</t>
  </si>
  <si>
    <t>1105040040</t>
  </si>
  <si>
    <t>plNov*1,1</t>
  </si>
  <si>
    <t>-2005785749</t>
  </si>
  <si>
    <t>283292203</t>
  </si>
  <si>
    <t>fólie hydroizolační separační difúzně otevřená na bednění (dle doporučení dodavatele střešní krytiny)</t>
  </si>
  <si>
    <t>-1335819300</t>
  </si>
  <si>
    <t>37,16*1,1 'Přepočtené koeficientem množství</t>
  </si>
  <si>
    <t>998765101</t>
  </si>
  <si>
    <t>Přesun hmot tonážní pro krytiny skládané v objektech v do 6 m</t>
  </si>
  <si>
    <t>634226014</t>
  </si>
  <si>
    <t>-458940616</t>
  </si>
  <si>
    <t>(4,85+2,8)*0,7+0,15*2+0,5*3,25</t>
  </si>
  <si>
    <t>plPodhl*1,1</t>
  </si>
  <si>
    <t>8,008*1,2 'Přepočtené koeficientem množství</t>
  </si>
  <si>
    <t>766671001</t>
  </si>
  <si>
    <t>Montáž střešního okna do krytiny ploché 55 x 78 cm</t>
  </si>
  <si>
    <t>1428898596</t>
  </si>
  <si>
    <t>611240011</t>
  </si>
  <si>
    <t>okno střešní 55 x 78 cm s ventilační klapkou (typ GZL)</t>
  </si>
  <si>
    <t>-1408273880</t>
  </si>
  <si>
    <t>611241500</t>
  </si>
  <si>
    <t>lemování oken C02  - STUCCO 55 x 78</t>
  </si>
  <si>
    <t>-439448588</t>
  </si>
  <si>
    <t>998766101</t>
  </si>
  <si>
    <t>Přesun hmot tonážní pro konstrukce truhlářské v objektech v do 6 m</t>
  </si>
  <si>
    <t>377705263</t>
  </si>
  <si>
    <t>998766181</t>
  </si>
  <si>
    <t>Příplatek k přesunu hmot tonážní 766 prováděný bez použití mechanizace</t>
  </si>
  <si>
    <t>-483937973</t>
  </si>
  <si>
    <t>363118152</t>
  </si>
  <si>
    <t>(9,6+1,38)*2,4</t>
  </si>
  <si>
    <t>0,3*2*7,75</t>
  </si>
  <si>
    <t>0,33*5,7</t>
  </si>
  <si>
    <t>6,531*2</t>
  </si>
  <si>
    <t>Odmaštění vodou ředitelným odmašťovačem háků,objímek</t>
  </si>
  <si>
    <t>Základní jednonásobný syntetický nátěr háků,objímek</t>
  </si>
  <si>
    <t>-143644658</t>
  </si>
  <si>
    <t>-1375515369</t>
  </si>
  <si>
    <t>98,168</t>
  </si>
  <si>
    <t>104,423</t>
  </si>
  <si>
    <t>19,28</t>
  </si>
  <si>
    <t>plDvouPL</t>
  </si>
  <si>
    <t>59,803</t>
  </si>
  <si>
    <t xml:space="preserve">21 - Vchodová přístavba průběžná </t>
  </si>
  <si>
    <t>13,5+9,4+2,9*2</t>
  </si>
  <si>
    <t>24*2+2</t>
  </si>
  <si>
    <t>705855049</t>
  </si>
  <si>
    <t>0,334+1,579</t>
  </si>
  <si>
    <t>26*2</t>
  </si>
  <si>
    <t>"krokve:" (0,6*2)*24</t>
  </si>
  <si>
    <t>"pozednice:"0,6*2*2</t>
  </si>
  <si>
    <t>"nová krokev:" 3,25*2</t>
  </si>
  <si>
    <t>0,05*0,14*(28,8+2,4)*1,08</t>
  </si>
  <si>
    <t>0,1*0,14*3,25*2*1,08</t>
  </si>
  <si>
    <t>-1580493746</t>
  </si>
  <si>
    <t>plNov-4,6*4,85*2</t>
  </si>
  <si>
    <t>1485600003</t>
  </si>
  <si>
    <t>plDvouPL*0,024*1,1</t>
  </si>
  <si>
    <t>"předběžně:"1*4,7*2*2</t>
  </si>
  <si>
    <t>-18,8</t>
  </si>
  <si>
    <t>-125847584</t>
  </si>
  <si>
    <t>4,85*8*2+3,25*6</t>
  </si>
  <si>
    <t>-2117987587</t>
  </si>
  <si>
    <t>0,06*0,05*97,1*1,1</t>
  </si>
  <si>
    <t>"rozšíření střechy:" 0,15*(13,5+9,4)+0,15*(3,25*2)</t>
  </si>
  <si>
    <t>1264152496</t>
  </si>
  <si>
    <t>1,579+0,32</t>
  </si>
  <si>
    <t>1258793922</t>
  </si>
  <si>
    <t>"montáž mřížky - v římse:" 13,5+9,4</t>
  </si>
  <si>
    <t>"montáž mřížky -větrací otvor:" 13,5+9,4</t>
  </si>
  <si>
    <t>49,0196078431373*1,02 'Přepočtené koeficientem množství</t>
  </si>
  <si>
    <t>764001831</t>
  </si>
  <si>
    <t>Demontáž krytiny z taškových tabulí do suti</t>
  </si>
  <si>
    <t>-952069493</t>
  </si>
  <si>
    <t>1*3,2*2</t>
  </si>
  <si>
    <t>3,1*2</t>
  </si>
  <si>
    <t>13,2+9,4-2,9*2</t>
  </si>
  <si>
    <t>2057207329</t>
  </si>
  <si>
    <t>13,5+9,4</t>
  </si>
  <si>
    <t>4,7*2+1,62*2+2,05*2</t>
  </si>
  <si>
    <t>2,7*2+3,7*2</t>
  </si>
  <si>
    <t>22,9+2,9*2</t>
  </si>
  <si>
    <t>764121411</t>
  </si>
  <si>
    <t>Krytina střechy rovné drážkováním ze svitků z Al plechu rš 670 mm sklonu do 30°</t>
  </si>
  <si>
    <t>1085612360</t>
  </si>
  <si>
    <t xml:space="preserve">"stříšky vč.okapu:" </t>
  </si>
  <si>
    <t>-1623567614</t>
  </si>
  <si>
    <t>764121491</t>
  </si>
  <si>
    <t>Příplatek k cenám krytiny z Al plechu za těsnění drážek sklonu do 10°</t>
  </si>
  <si>
    <t>609513486</t>
  </si>
  <si>
    <t>9,4-4,6</t>
  </si>
  <si>
    <t>764203152</t>
  </si>
  <si>
    <t>Montáž střešního výlezu pro krytinu skládanou nebo plechovou</t>
  </si>
  <si>
    <t>1733390380</t>
  </si>
  <si>
    <t>525666708</t>
  </si>
  <si>
    <t>3,25*2+0,3*4</t>
  </si>
  <si>
    <t>76422240R3</t>
  </si>
  <si>
    <t>Oplechování štítu závětrnou lištou z Al plechu rš 250 mm s napojením na spodní falc.krytinu</t>
  </si>
  <si>
    <t>-1441103029</t>
  </si>
  <si>
    <t>4,85*4</t>
  </si>
  <si>
    <t>"pojistná hydroizolace:" 13,25+9,4</t>
  </si>
  <si>
    <t>4,85*2+1,62*2+2,05*2</t>
  </si>
  <si>
    <t>"stávající žlab vč.čel a kotlíku :" 13,5+9,4</t>
  </si>
  <si>
    <t>12,8</t>
  </si>
  <si>
    <t>4,85*13,5*2-2,05*(4,85+1,62)*2</t>
  </si>
  <si>
    <t>4,7*13,2*2-2,05*(4,7+1,62)*2</t>
  </si>
  <si>
    <t>194969480</t>
  </si>
  <si>
    <t>2051169485</t>
  </si>
  <si>
    <t>765191013</t>
  </si>
  <si>
    <t>Montáž pojistné hydroizolační fólie kladené přes 20° volně na bednění nebo tepelnou izolaci</t>
  </si>
  <si>
    <t>429877817</t>
  </si>
  <si>
    <t>-2118707974</t>
  </si>
  <si>
    <t>plDvouPL*1,1</t>
  </si>
  <si>
    <t>fólie hydroizolační separační difúzně otevřená na bednění  (dle doporučení dodavatele střešní krytiny)</t>
  </si>
  <si>
    <t>114,865*1,1 'Přepočtené koeficientem množství</t>
  </si>
  <si>
    <t>(13,5+9,4)*0,7+0,5*3,25*2</t>
  </si>
  <si>
    <t>21,208*1,2 'Přepočtené koeficientem množství</t>
  </si>
  <si>
    <t>(4,41+18,8)*2,4</t>
  </si>
  <si>
    <t>0,3*2*22,9</t>
  </si>
  <si>
    <t>0,33*12,8</t>
  </si>
  <si>
    <t>17,964*2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</si>
  <si>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</si>
  <si>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</si>
  <si>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</si>
  <si>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</si>
  <si>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</si>
  <si>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</si>
  <si>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</si>
  <si>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</si>
  <si>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</si>
  <si>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</si>
  <si>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</si>
  <si>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</si>
  <si>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</si>
  <si>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</si>
  <si>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</si>
  <si>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</si>
  <si>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</si>
  <si>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</si>
  <si>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</si>
  <si>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</si>
  <si>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</si>
  <si>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</si>
  <si>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</si>
  <si>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</si>
  <si>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</si>
  <si>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</si>
  <si>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</si>
  <si>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</si>
  <si>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</si>
  <si>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</si>
  <si>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</si>
  <si>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</si>
  <si>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</si>
  <si>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</si>
  <si>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</si>
  <si>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</si>
  <si>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</si>
  <si>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</si>
  <si>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</si>
  <si>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</si>
  <si>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</si>
  <si>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</si>
  <si>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</si>
  <si>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</si>
  <si>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</si>
  <si>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</si>
  <si>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</si>
  <si>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</si>
  <si>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</si>
  <si>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</si>
  <si>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</si>
  <si>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</si>
  <si>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</si>
  <si>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</si>
  <si>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</si>
  <si>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</si>
  <si>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</si>
  <si>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</si>
  <si>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</si>
  <si>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</si>
  <si>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</si>
  <si>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</si>
  <si>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</si>
  <si>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</si>
  <si>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</si>
  <si>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</si>
  <si>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</si>
  <si>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</si>
  <si>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</si>
  <si>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</si>
  <si>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</si>
  <si>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</si>
  <si>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</si>
  <si>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</si>
  <si>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</si>
  <si>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</si>
  <si>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</si>
  <si>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</si>
  <si>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</si>
  <si>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</si>
  <si>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</si>
  <si>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</si>
  <si>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</si>
  <si>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</si>
  <si>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</si>
  <si>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</si>
  <si>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</si>
  <si>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</si>
  <si>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</si>
  <si>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</si>
  <si>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</si>
  <si>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</si>
  <si>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</si>
  <si>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</si>
  <si>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</si>
  <si>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</si>
  <si>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</si>
  <si>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</si>
  <si>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</si>
  <si>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</si>
  <si>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</si>
  <si>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</si>
  <si>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</si>
  <si>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</si>
  <si>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</si>
  <si>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</si>
  <si>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</si>
  <si>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</si>
  <si>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</si>
  <si>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</si>
  <si>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</si>
  <si>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</si>
  <si>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</si>
  <si>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</si>
  <si>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</si>
  <si>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</si>
  <si>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</si>
  <si>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</si>
  <si>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</si>
  <si>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</si>
  <si>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</si>
  <si>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</si>
  <si>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</si>
  <si>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</si>
  <si>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</si>
  <si>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</si>
  <si>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</si>
  <si>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</si>
  <si>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</si>
  <si>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</si>
  <si>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</si>
  <si>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</si>
  <si>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</si>
  <si>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</si>
  <si>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</si>
  <si>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</si>
  <si>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</si>
  <si>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</si>
  <si>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</si>
  <si>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</si>
  <si>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</si>
  <si>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</si>
  <si>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</si>
  <si>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</si>
  <si>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</si>
  <si>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</si>
  <si>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</si>
  <si>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</si>
  <si>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</si>
  <si>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</si>
  <si>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</si>
  <si>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</si>
  <si>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</si>
  <si>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</si>
  <si>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</si>
  <si>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</si>
  <si>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</si>
  <si>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</si>
  <si>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</si>
  <si>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</si>
  <si>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</si>
  <si>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</si>
  <si>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</si>
  <si>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</si>
  <si>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</si>
  <si>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</si>
  <si>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</si>
  <si>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</si>
  <si>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</si>
  <si>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</si>
  <si>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</si>
  <si>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</si>
  <si>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</si>
  <si>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</si>
  <si>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</si>
  <si>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</si>
  <si>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</si>
  <si>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</si>
  <si>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</si>
  <si>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</si>
  <si>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</si>
  <si>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</si>
  <si>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t xml:space="preserve">Hlavní střecha - podokapní žlaby  </t>
    </r>
    <r>
      <rPr>
        <sz val="11"/>
        <color indexed="56"/>
        <rFont val="Trebuchet MS"/>
        <family val="2"/>
      </rPr>
      <t>-  2 střechy</t>
    </r>
  </si>
  <si>
    <r>
      <t xml:space="preserve">Hlavní střecha - nástřešní žlab     </t>
    </r>
    <r>
      <rPr>
        <sz val="11"/>
        <color indexed="56"/>
        <rFont val="Trebuchet MS"/>
        <family val="2"/>
      </rPr>
      <t>-  1 střecha</t>
    </r>
  </si>
  <si>
    <r>
      <t xml:space="preserve">Vchodová přístavba rohová          </t>
    </r>
    <r>
      <rPr>
        <sz val="11"/>
        <color indexed="56"/>
        <rFont val="Trebuchet MS"/>
        <family val="2"/>
      </rPr>
      <t>-  2 střechy</t>
    </r>
  </si>
  <si>
    <r>
      <t xml:space="preserve">Vchodová přístavba průběžná      </t>
    </r>
    <r>
      <rPr>
        <sz val="11"/>
        <color indexed="56"/>
        <rFont val="Trebuchet MS"/>
        <family val="2"/>
      </rPr>
      <t xml:space="preserve">-  2 střechy </t>
    </r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</si>
</sst>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sz val="8"/>
      <color indexed="8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>
      <alignment horizontal="right" vertical="center"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0" fillId="0" borderId="0" xfId="0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3" activePane="bottomLeft" state="frozen"/>
      <selection pane="bottomLeft" activeCell="AI62" sqref="AI6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7.83203125" style="0" customWidth="1"/>
    <col min="41" max="41" width="7.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9" t="s">
        <v>8</v>
      </c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3" t="s">
        <v>17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8"/>
      <c r="AQ5" s="30"/>
      <c r="BE5" s="321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25" t="s">
        <v>20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8"/>
      <c r="AQ6" s="30"/>
      <c r="BE6" s="322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22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2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2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22"/>
      <c r="BS10" s="23" t="s">
        <v>9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5</v>
      </c>
      <c r="AO11" s="28"/>
      <c r="AP11" s="28"/>
      <c r="AQ11" s="30"/>
      <c r="BE11" s="322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2"/>
      <c r="BS12" s="23" t="s">
        <v>9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22"/>
      <c r="BS13" s="23" t="s">
        <v>9</v>
      </c>
    </row>
    <row r="14" spans="2:71" ht="15">
      <c r="B14" s="27"/>
      <c r="C14" s="28"/>
      <c r="D14" s="28"/>
      <c r="E14" s="326" t="s">
        <v>32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22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2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34</v>
      </c>
      <c r="AO16" s="28"/>
      <c r="AP16" s="28"/>
      <c r="AQ16" s="30"/>
      <c r="BE16" s="322"/>
      <c r="BS16" s="23" t="s">
        <v>6</v>
      </c>
    </row>
    <row r="17" spans="2:71" ht="18.4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36</v>
      </c>
      <c r="AO17" s="28"/>
      <c r="AP17" s="28"/>
      <c r="AQ17" s="30"/>
      <c r="BE17" s="322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2"/>
      <c r="BS18" s="23" t="s">
        <v>9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2"/>
      <c r="BS19" s="23" t="s">
        <v>9</v>
      </c>
    </row>
    <row r="20" spans="2:71" ht="22.5" customHeight="1">
      <c r="B20" s="27"/>
      <c r="C20" s="28"/>
      <c r="D20" s="28"/>
      <c r="E20" s="306" t="s">
        <v>5</v>
      </c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28"/>
      <c r="AP20" s="28"/>
      <c r="AQ20" s="30"/>
      <c r="BE20" s="322"/>
      <c r="BS20" s="23" t="s">
        <v>37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2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2"/>
    </row>
    <row r="23" spans="2:57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07">
        <f>ROUND(AG51,2)</f>
        <v>0</v>
      </c>
      <c r="AL23" s="308"/>
      <c r="AM23" s="308"/>
      <c r="AN23" s="308"/>
      <c r="AO23" s="308"/>
      <c r="AP23" s="41"/>
      <c r="AQ23" s="44"/>
      <c r="BE23" s="322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09" t="s">
        <v>40</v>
      </c>
      <c r="M25" s="309"/>
      <c r="N25" s="309"/>
      <c r="O25" s="309"/>
      <c r="P25" s="41"/>
      <c r="Q25" s="41"/>
      <c r="R25" s="41"/>
      <c r="S25" s="41"/>
      <c r="T25" s="41"/>
      <c r="U25" s="41"/>
      <c r="V25" s="41"/>
      <c r="W25" s="309" t="s">
        <v>41</v>
      </c>
      <c r="X25" s="309"/>
      <c r="Y25" s="309"/>
      <c r="Z25" s="309"/>
      <c r="AA25" s="309"/>
      <c r="AB25" s="309"/>
      <c r="AC25" s="309"/>
      <c r="AD25" s="309"/>
      <c r="AE25" s="309"/>
      <c r="AF25" s="41"/>
      <c r="AG25" s="41"/>
      <c r="AH25" s="41"/>
      <c r="AI25" s="41"/>
      <c r="AJ25" s="41"/>
      <c r="AK25" s="309" t="s">
        <v>42</v>
      </c>
      <c r="AL25" s="309"/>
      <c r="AM25" s="309"/>
      <c r="AN25" s="309"/>
      <c r="AO25" s="309"/>
      <c r="AP25" s="41"/>
      <c r="AQ25" s="44"/>
      <c r="BE25" s="322"/>
    </row>
    <row r="26" spans="2:57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10">
        <v>0.21</v>
      </c>
      <c r="M26" s="311"/>
      <c r="N26" s="311"/>
      <c r="O26" s="311"/>
      <c r="P26" s="47"/>
      <c r="Q26" s="47"/>
      <c r="R26" s="47"/>
      <c r="S26" s="47"/>
      <c r="T26" s="47"/>
      <c r="U26" s="47"/>
      <c r="V26" s="47"/>
      <c r="W26" s="316">
        <f>ROUND(AZ51,2)</f>
        <v>0</v>
      </c>
      <c r="X26" s="311"/>
      <c r="Y26" s="311"/>
      <c r="Z26" s="311"/>
      <c r="AA26" s="311"/>
      <c r="AB26" s="311"/>
      <c r="AC26" s="311"/>
      <c r="AD26" s="311"/>
      <c r="AE26" s="311"/>
      <c r="AF26" s="47"/>
      <c r="AG26" s="47"/>
      <c r="AH26" s="47"/>
      <c r="AI26" s="47"/>
      <c r="AJ26" s="47"/>
      <c r="AK26" s="316">
        <f>ROUND(AV51,2)</f>
        <v>0</v>
      </c>
      <c r="AL26" s="311"/>
      <c r="AM26" s="311"/>
      <c r="AN26" s="311"/>
      <c r="AO26" s="311"/>
      <c r="AP26" s="47"/>
      <c r="AQ26" s="49"/>
      <c r="BE26" s="322"/>
    </row>
    <row r="27" spans="2:57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10">
        <v>0.15</v>
      </c>
      <c r="M27" s="311"/>
      <c r="N27" s="311"/>
      <c r="O27" s="311"/>
      <c r="P27" s="47"/>
      <c r="Q27" s="47"/>
      <c r="R27" s="47"/>
      <c r="S27" s="47"/>
      <c r="T27" s="47"/>
      <c r="U27" s="47"/>
      <c r="V27" s="47"/>
      <c r="W27" s="316">
        <f>ROUND(BA51,2)</f>
        <v>0</v>
      </c>
      <c r="X27" s="311"/>
      <c r="Y27" s="311"/>
      <c r="Z27" s="311"/>
      <c r="AA27" s="311"/>
      <c r="AB27" s="311"/>
      <c r="AC27" s="311"/>
      <c r="AD27" s="311"/>
      <c r="AE27" s="311"/>
      <c r="AF27" s="47"/>
      <c r="AG27" s="47"/>
      <c r="AH27" s="47"/>
      <c r="AI27" s="47"/>
      <c r="AJ27" s="47"/>
      <c r="AK27" s="316">
        <f>ROUND(AW51,2)</f>
        <v>0</v>
      </c>
      <c r="AL27" s="311"/>
      <c r="AM27" s="311"/>
      <c r="AN27" s="311"/>
      <c r="AO27" s="311"/>
      <c r="AP27" s="47"/>
      <c r="AQ27" s="49"/>
      <c r="BE27" s="322"/>
    </row>
    <row r="28" spans="2:57" s="2" customFormat="1" ht="14.45" customHeight="1" hidden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10">
        <v>0.21</v>
      </c>
      <c r="M28" s="311"/>
      <c r="N28" s="311"/>
      <c r="O28" s="311"/>
      <c r="P28" s="47"/>
      <c r="Q28" s="47"/>
      <c r="R28" s="47"/>
      <c r="S28" s="47"/>
      <c r="T28" s="47"/>
      <c r="U28" s="47"/>
      <c r="V28" s="47"/>
      <c r="W28" s="316">
        <f>ROUND(BB51,2)</f>
        <v>0</v>
      </c>
      <c r="X28" s="311"/>
      <c r="Y28" s="311"/>
      <c r="Z28" s="311"/>
      <c r="AA28" s="311"/>
      <c r="AB28" s="311"/>
      <c r="AC28" s="311"/>
      <c r="AD28" s="311"/>
      <c r="AE28" s="311"/>
      <c r="AF28" s="47"/>
      <c r="AG28" s="47"/>
      <c r="AH28" s="47"/>
      <c r="AI28" s="47"/>
      <c r="AJ28" s="47"/>
      <c r="AK28" s="316">
        <v>0</v>
      </c>
      <c r="AL28" s="311"/>
      <c r="AM28" s="311"/>
      <c r="AN28" s="311"/>
      <c r="AO28" s="311"/>
      <c r="AP28" s="47"/>
      <c r="AQ28" s="49"/>
      <c r="BE28" s="322"/>
    </row>
    <row r="29" spans="2:57" s="2" customFormat="1" ht="14.45" customHeight="1" hidden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10">
        <v>0.15</v>
      </c>
      <c r="M29" s="311"/>
      <c r="N29" s="311"/>
      <c r="O29" s="311"/>
      <c r="P29" s="47"/>
      <c r="Q29" s="47"/>
      <c r="R29" s="47"/>
      <c r="S29" s="47"/>
      <c r="T29" s="47"/>
      <c r="U29" s="47"/>
      <c r="V29" s="47"/>
      <c r="W29" s="316">
        <f>ROUND(BC51,2)</f>
        <v>0</v>
      </c>
      <c r="X29" s="311"/>
      <c r="Y29" s="311"/>
      <c r="Z29" s="311"/>
      <c r="AA29" s="311"/>
      <c r="AB29" s="311"/>
      <c r="AC29" s="311"/>
      <c r="AD29" s="311"/>
      <c r="AE29" s="311"/>
      <c r="AF29" s="47"/>
      <c r="AG29" s="47"/>
      <c r="AH29" s="47"/>
      <c r="AI29" s="47"/>
      <c r="AJ29" s="47"/>
      <c r="AK29" s="316">
        <v>0</v>
      </c>
      <c r="AL29" s="311"/>
      <c r="AM29" s="311"/>
      <c r="AN29" s="311"/>
      <c r="AO29" s="311"/>
      <c r="AP29" s="47"/>
      <c r="AQ29" s="49"/>
      <c r="BE29" s="322"/>
    </row>
    <row r="30" spans="2:57" s="2" customFormat="1" ht="14.45" customHeight="1" hidden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10">
        <v>0</v>
      </c>
      <c r="M30" s="311"/>
      <c r="N30" s="311"/>
      <c r="O30" s="311"/>
      <c r="P30" s="47"/>
      <c r="Q30" s="47"/>
      <c r="R30" s="47"/>
      <c r="S30" s="47"/>
      <c r="T30" s="47"/>
      <c r="U30" s="47"/>
      <c r="V30" s="47"/>
      <c r="W30" s="316">
        <f>ROUND(BD51,2)</f>
        <v>0</v>
      </c>
      <c r="X30" s="311"/>
      <c r="Y30" s="311"/>
      <c r="Z30" s="311"/>
      <c r="AA30" s="311"/>
      <c r="AB30" s="311"/>
      <c r="AC30" s="311"/>
      <c r="AD30" s="311"/>
      <c r="AE30" s="311"/>
      <c r="AF30" s="47"/>
      <c r="AG30" s="47"/>
      <c r="AH30" s="47"/>
      <c r="AI30" s="47"/>
      <c r="AJ30" s="47"/>
      <c r="AK30" s="316">
        <v>0</v>
      </c>
      <c r="AL30" s="311"/>
      <c r="AM30" s="311"/>
      <c r="AN30" s="311"/>
      <c r="AO30" s="311"/>
      <c r="AP30" s="47"/>
      <c r="AQ30" s="49"/>
      <c r="BE30" s="322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2"/>
    </row>
    <row r="32" spans="2:57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17" t="s">
        <v>51</v>
      </c>
      <c r="Y32" s="318"/>
      <c r="Z32" s="318"/>
      <c r="AA32" s="318"/>
      <c r="AB32" s="318"/>
      <c r="AC32" s="52"/>
      <c r="AD32" s="52"/>
      <c r="AE32" s="52"/>
      <c r="AF32" s="52"/>
      <c r="AG32" s="52"/>
      <c r="AH32" s="52"/>
      <c r="AI32" s="52"/>
      <c r="AJ32" s="52"/>
      <c r="AK32" s="341">
        <f>SUM(AK23:AK30)</f>
        <v>0</v>
      </c>
      <c r="AL32" s="318"/>
      <c r="AM32" s="318"/>
      <c r="AN32" s="318"/>
      <c r="AO32" s="342"/>
      <c r="AP32" s="50"/>
      <c r="AQ32" s="54"/>
      <c r="BE32" s="322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52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1724</v>
      </c>
      <c r="AR41" s="61"/>
    </row>
    <row r="42" spans="2:44" s="4" customFormat="1" ht="36.95" customHeight="1">
      <c r="B42" s="63"/>
      <c r="C42" s="64" t="s">
        <v>19</v>
      </c>
      <c r="L42" s="332" t="str">
        <f>K6</f>
        <v>Výměna střešní krytiny BD čp.838-840, ul. P.J.Šafaříka, Vrchlabí - vzorové výkazy</v>
      </c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34" t="str">
        <f>IF(AN8="","",AN8)</f>
        <v>8. 7. 2017</v>
      </c>
      <c r="AN44" s="334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>Město Vrchlabí</v>
      </c>
      <c r="AI46" s="62" t="s">
        <v>33</v>
      </c>
      <c r="AM46" s="335" t="str">
        <f>IF(E17="","",E17)</f>
        <v>Ing. Pavel Starý</v>
      </c>
      <c r="AN46" s="335"/>
      <c r="AO46" s="335"/>
      <c r="AP46" s="335"/>
      <c r="AR46" s="40"/>
      <c r="AS46" s="312" t="s">
        <v>53</v>
      </c>
      <c r="AT46" s="313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31</v>
      </c>
      <c r="L47" s="3" t="str">
        <f>IF(E14="Vyplň údaj","",E14)</f>
        <v/>
      </c>
      <c r="AR47" s="40"/>
      <c r="AS47" s="314"/>
      <c r="AT47" s="315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4"/>
      <c r="AT48" s="315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9" t="s">
        <v>54</v>
      </c>
      <c r="D49" s="331"/>
      <c r="E49" s="331"/>
      <c r="F49" s="331"/>
      <c r="G49" s="331"/>
      <c r="H49" s="52"/>
      <c r="I49" s="330" t="s">
        <v>55</v>
      </c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40" t="s">
        <v>56</v>
      </c>
      <c r="AH49" s="331"/>
      <c r="AI49" s="331"/>
      <c r="AJ49" s="331"/>
      <c r="AK49" s="331"/>
      <c r="AL49" s="331"/>
      <c r="AM49" s="331"/>
      <c r="AN49" s="330" t="s">
        <v>57</v>
      </c>
      <c r="AO49" s="331"/>
      <c r="AP49" s="331"/>
      <c r="AQ49" s="70" t="s">
        <v>58</v>
      </c>
      <c r="AR49" s="40"/>
      <c r="AS49" s="71" t="s">
        <v>59</v>
      </c>
      <c r="AT49" s="72" t="s">
        <v>60</v>
      </c>
      <c r="AU49" s="72" t="s">
        <v>61</v>
      </c>
      <c r="AV49" s="72" t="s">
        <v>62</v>
      </c>
      <c r="AW49" s="72" t="s">
        <v>63</v>
      </c>
      <c r="AX49" s="72" t="s">
        <v>64</v>
      </c>
      <c r="AY49" s="72" t="s">
        <v>65</v>
      </c>
      <c r="AZ49" s="72" t="s">
        <v>66</v>
      </c>
      <c r="BA49" s="72" t="s">
        <v>67</v>
      </c>
      <c r="BB49" s="72" t="s">
        <v>68</v>
      </c>
      <c r="BC49" s="72" t="s">
        <v>69</v>
      </c>
      <c r="BD49" s="73" t="s">
        <v>70</v>
      </c>
    </row>
    <row r="50" spans="2:56" s="1" customFormat="1" ht="10.9" customHeight="1">
      <c r="B50" s="40"/>
      <c r="AR50" s="40"/>
      <c r="AS50" s="74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5" t="s">
        <v>71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36">
        <f>ROUND(SUM(AG52:AG55),2)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77" t="s">
        <v>5</v>
      </c>
      <c r="AR51" s="63"/>
      <c r="AS51" s="78">
        <f>ROUND(SUM(AS52:AS55),2)</f>
        <v>0</v>
      </c>
      <c r="AT51" s="79">
        <f>ROUND(SUM(AV51:AW51),2)</f>
        <v>0</v>
      </c>
      <c r="AU51" s="80">
        <f>ROUND(SUM(AU52:AU55),5)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ROUND(SUM(AZ52:AZ55),2)</f>
        <v>0</v>
      </c>
      <c r="BA51" s="79">
        <f>ROUND(SUM(BA52:BA55),2)</f>
        <v>0</v>
      </c>
      <c r="BB51" s="79">
        <f>ROUND(SUM(BB52:BB55),2)</f>
        <v>0</v>
      </c>
      <c r="BC51" s="79">
        <f>ROUND(SUM(BC52:BC55),2)</f>
        <v>0</v>
      </c>
      <c r="BD51" s="81">
        <f>ROUND(SUM(BD52:BD55),2)</f>
        <v>0</v>
      </c>
      <c r="BS51" s="64" t="s">
        <v>72</v>
      </c>
      <c r="BT51" s="64" t="s">
        <v>73</v>
      </c>
      <c r="BU51" s="82" t="s">
        <v>74</v>
      </c>
      <c r="BV51" s="64" t="s">
        <v>75</v>
      </c>
      <c r="BW51" s="64" t="s">
        <v>7</v>
      </c>
      <c r="BX51" s="64" t="s">
        <v>76</v>
      </c>
      <c r="CL51" s="64" t="s">
        <v>5</v>
      </c>
    </row>
    <row r="52" spans="1:91" s="5" customFormat="1" ht="22.5" customHeight="1">
      <c r="A52" s="83" t="s">
        <v>77</v>
      </c>
      <c r="B52" s="84"/>
      <c r="C52" s="85"/>
      <c r="D52" s="338" t="s">
        <v>78</v>
      </c>
      <c r="E52" s="338"/>
      <c r="F52" s="338"/>
      <c r="G52" s="338"/>
      <c r="H52" s="338"/>
      <c r="I52" s="86"/>
      <c r="J52" s="338" t="s">
        <v>1080</v>
      </c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28">
        <f ca="1">('01 - Hlavní střecha - pod...'!J27)*2</f>
        <v>0</v>
      </c>
      <c r="AH52" s="329"/>
      <c r="AI52" s="329"/>
      <c r="AJ52" s="329"/>
      <c r="AK52" s="329"/>
      <c r="AL52" s="329"/>
      <c r="AM52" s="329"/>
      <c r="AN52" s="328">
        <f>SUM(AG52,AT52)</f>
        <v>0</v>
      </c>
      <c r="AO52" s="329"/>
      <c r="AP52" s="329"/>
      <c r="AQ52" s="87" t="s">
        <v>79</v>
      </c>
      <c r="AR52" s="84"/>
      <c r="AS52" s="88">
        <v>0</v>
      </c>
      <c r="AT52" s="89">
        <f>ROUND(SUM(AV52:AW52),2)</f>
        <v>0</v>
      </c>
      <c r="AU52" s="90">
        <f ca="1">'01 - Hlavní střecha - pod...'!P95</f>
        <v>0</v>
      </c>
      <c r="AV52" s="89">
        <f ca="1">'01 - Hlavní střecha - pod...'!J30</f>
        <v>0</v>
      </c>
      <c r="AW52" s="89">
        <f ca="1">'01 - Hlavní střecha - pod...'!J31</f>
        <v>0</v>
      </c>
      <c r="AX52" s="89">
        <f ca="1">'01 - Hlavní střecha - pod...'!J32</f>
        <v>0</v>
      </c>
      <c r="AY52" s="89">
        <f ca="1">'01 - Hlavní střecha - pod...'!J33</f>
        <v>0</v>
      </c>
      <c r="AZ52" s="89">
        <f ca="1">'01 - Hlavní střecha - pod...'!F30</f>
        <v>0</v>
      </c>
      <c r="BA52" s="89">
        <f ca="1">'01 - Hlavní střecha - pod...'!F31</f>
        <v>0</v>
      </c>
      <c r="BB52" s="89">
        <f ca="1">'01 - Hlavní střecha - pod...'!F32</f>
        <v>0</v>
      </c>
      <c r="BC52" s="89">
        <f ca="1">'01 - Hlavní střecha - pod...'!F33</f>
        <v>0</v>
      </c>
      <c r="BD52" s="91">
        <f ca="1">'01 - Hlavní střecha - pod...'!F34</f>
        <v>0</v>
      </c>
      <c r="BT52" s="92" t="s">
        <v>80</v>
      </c>
      <c r="BV52" s="92" t="s">
        <v>75</v>
      </c>
      <c r="BW52" s="92" t="s">
        <v>81</v>
      </c>
      <c r="BX52" s="92" t="s">
        <v>7</v>
      </c>
      <c r="CL52" s="92" t="s">
        <v>5</v>
      </c>
      <c r="CM52" s="92" t="s">
        <v>80</v>
      </c>
    </row>
    <row r="53" spans="1:91" s="5" customFormat="1" ht="22.5" customHeight="1">
      <c r="A53" s="83" t="s">
        <v>77</v>
      </c>
      <c r="B53" s="84"/>
      <c r="C53" s="85"/>
      <c r="D53" s="338" t="s">
        <v>82</v>
      </c>
      <c r="E53" s="338"/>
      <c r="F53" s="338"/>
      <c r="G53" s="338"/>
      <c r="H53" s="338"/>
      <c r="I53" s="86"/>
      <c r="J53" s="338" t="s">
        <v>1081</v>
      </c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28">
        <f ca="1">'02 - Hlavní střecha - nás...'!J27</f>
        <v>0</v>
      </c>
      <c r="AH53" s="329"/>
      <c r="AI53" s="329"/>
      <c r="AJ53" s="329"/>
      <c r="AK53" s="329"/>
      <c r="AL53" s="329"/>
      <c r="AM53" s="329"/>
      <c r="AN53" s="328">
        <f>SUM(AG53,AT53)</f>
        <v>0</v>
      </c>
      <c r="AO53" s="329"/>
      <c r="AP53" s="329"/>
      <c r="AQ53" s="87" t="s">
        <v>79</v>
      </c>
      <c r="AR53" s="84"/>
      <c r="AS53" s="88">
        <v>0</v>
      </c>
      <c r="AT53" s="89">
        <f>ROUND(SUM(AV53:AW53),2)</f>
        <v>0</v>
      </c>
      <c r="AU53" s="90">
        <f ca="1">'02 - Hlavní střecha - nás...'!P95</f>
        <v>0</v>
      </c>
      <c r="AV53" s="89">
        <f ca="1">'02 - Hlavní střecha - nás...'!J30</f>
        <v>0</v>
      </c>
      <c r="AW53" s="89">
        <f ca="1">'02 - Hlavní střecha - nás...'!J31</f>
        <v>0</v>
      </c>
      <c r="AX53" s="89">
        <f ca="1">'02 - Hlavní střecha - nás...'!J32</f>
        <v>0</v>
      </c>
      <c r="AY53" s="89">
        <f ca="1">'02 - Hlavní střecha - nás...'!J33</f>
        <v>0</v>
      </c>
      <c r="AZ53" s="89">
        <f ca="1">'02 - Hlavní střecha - nás...'!F30</f>
        <v>0</v>
      </c>
      <c r="BA53" s="89">
        <f ca="1">'02 - Hlavní střecha - nás...'!F31</f>
        <v>0</v>
      </c>
      <c r="BB53" s="89">
        <f ca="1">'02 - Hlavní střecha - nás...'!F32</f>
        <v>0</v>
      </c>
      <c r="BC53" s="89">
        <f ca="1">'02 - Hlavní střecha - nás...'!F33</f>
        <v>0</v>
      </c>
      <c r="BD53" s="91">
        <f ca="1">'02 - Hlavní střecha - nás...'!F34</f>
        <v>0</v>
      </c>
      <c r="BT53" s="92" t="s">
        <v>80</v>
      </c>
      <c r="BV53" s="92" t="s">
        <v>75</v>
      </c>
      <c r="BW53" s="92" t="s">
        <v>83</v>
      </c>
      <c r="BX53" s="92" t="s">
        <v>7</v>
      </c>
      <c r="CL53" s="92" t="s">
        <v>5</v>
      </c>
      <c r="CM53" s="92" t="s">
        <v>80</v>
      </c>
    </row>
    <row r="54" spans="1:91" s="5" customFormat="1" ht="22.5" customHeight="1">
      <c r="A54" s="83" t="s">
        <v>77</v>
      </c>
      <c r="B54" s="84"/>
      <c r="C54" s="85"/>
      <c r="D54" s="338" t="s">
        <v>84</v>
      </c>
      <c r="E54" s="338"/>
      <c r="F54" s="338"/>
      <c r="G54" s="338"/>
      <c r="H54" s="338"/>
      <c r="I54" s="86"/>
      <c r="J54" s="338" t="s">
        <v>1082</v>
      </c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28">
        <f ca="1">('11 - Vchodová přístavba r...'!J27)*2</f>
        <v>0</v>
      </c>
      <c r="AH54" s="329"/>
      <c r="AI54" s="329"/>
      <c r="AJ54" s="329"/>
      <c r="AK54" s="329"/>
      <c r="AL54" s="329"/>
      <c r="AM54" s="329"/>
      <c r="AN54" s="328">
        <f>SUM(AG54,AT54)</f>
        <v>0</v>
      </c>
      <c r="AO54" s="329"/>
      <c r="AP54" s="329"/>
      <c r="AQ54" s="87" t="s">
        <v>79</v>
      </c>
      <c r="AR54" s="84"/>
      <c r="AS54" s="88">
        <v>0</v>
      </c>
      <c r="AT54" s="89">
        <f>ROUND(SUM(AV54:AW54),2)</f>
        <v>0</v>
      </c>
      <c r="AU54" s="90">
        <f ca="1">'11 - Vchodová přístavba r...'!P89</f>
        <v>0</v>
      </c>
      <c r="AV54" s="89">
        <f ca="1">'11 - Vchodová přístavba r...'!J30</f>
        <v>0</v>
      </c>
      <c r="AW54" s="89">
        <f ca="1">'11 - Vchodová přístavba r...'!J31</f>
        <v>0</v>
      </c>
      <c r="AX54" s="89">
        <f ca="1">'11 - Vchodová přístavba r...'!J32</f>
        <v>0</v>
      </c>
      <c r="AY54" s="89">
        <f ca="1">'11 - Vchodová přístavba r...'!J33</f>
        <v>0</v>
      </c>
      <c r="AZ54" s="89">
        <f ca="1">'11 - Vchodová přístavba r...'!F30</f>
        <v>0</v>
      </c>
      <c r="BA54" s="89">
        <f ca="1">'11 - Vchodová přístavba r...'!F31</f>
        <v>0</v>
      </c>
      <c r="BB54" s="89">
        <f ca="1">'11 - Vchodová přístavba r...'!F32</f>
        <v>0</v>
      </c>
      <c r="BC54" s="89">
        <f ca="1">'11 - Vchodová přístavba r...'!F33</f>
        <v>0</v>
      </c>
      <c r="BD54" s="91">
        <f ca="1">'11 - Vchodová přístavba r...'!F34</f>
        <v>0</v>
      </c>
      <c r="BT54" s="92" t="s">
        <v>80</v>
      </c>
      <c r="BV54" s="92" t="s">
        <v>75</v>
      </c>
      <c r="BW54" s="92" t="s">
        <v>85</v>
      </c>
      <c r="BX54" s="92" t="s">
        <v>7</v>
      </c>
      <c r="CL54" s="92" t="s">
        <v>5</v>
      </c>
      <c r="CM54" s="92" t="s">
        <v>80</v>
      </c>
    </row>
    <row r="55" spans="1:91" s="5" customFormat="1" ht="22.5" customHeight="1">
      <c r="A55" s="83" t="s">
        <v>77</v>
      </c>
      <c r="B55" s="84"/>
      <c r="C55" s="85"/>
      <c r="D55" s="338" t="s">
        <v>10</v>
      </c>
      <c r="E55" s="338"/>
      <c r="F55" s="338"/>
      <c r="G55" s="338"/>
      <c r="H55" s="338"/>
      <c r="I55" s="86"/>
      <c r="J55" s="338" t="s">
        <v>1083</v>
      </c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28">
        <f ca="1">('21 - Vchodová přístavba p...'!J27)*2</f>
        <v>0</v>
      </c>
      <c r="AH55" s="329"/>
      <c r="AI55" s="329"/>
      <c r="AJ55" s="329"/>
      <c r="AK55" s="329"/>
      <c r="AL55" s="329"/>
      <c r="AM55" s="329"/>
      <c r="AN55" s="328">
        <f>SUM(AG55,AT55)</f>
        <v>0</v>
      </c>
      <c r="AO55" s="329"/>
      <c r="AP55" s="329"/>
      <c r="AQ55" s="87" t="s">
        <v>79</v>
      </c>
      <c r="AR55" s="84"/>
      <c r="AS55" s="93">
        <v>0</v>
      </c>
      <c r="AT55" s="94">
        <f>ROUND(SUM(AV55:AW55),2)</f>
        <v>0</v>
      </c>
      <c r="AU55" s="95">
        <f ca="1">'21 - Vchodová přístavba p...'!P89</f>
        <v>0</v>
      </c>
      <c r="AV55" s="94">
        <f ca="1">'21 - Vchodová přístavba p...'!J30</f>
        <v>0</v>
      </c>
      <c r="AW55" s="94">
        <f ca="1">'21 - Vchodová přístavba p...'!J31</f>
        <v>0</v>
      </c>
      <c r="AX55" s="94">
        <f ca="1">'21 - Vchodová přístavba p...'!J32</f>
        <v>0</v>
      </c>
      <c r="AY55" s="94">
        <f ca="1">'21 - Vchodová přístavba p...'!J33</f>
        <v>0</v>
      </c>
      <c r="AZ55" s="94">
        <f ca="1">'21 - Vchodová přístavba p...'!F30</f>
        <v>0</v>
      </c>
      <c r="BA55" s="94">
        <f ca="1">'21 - Vchodová přístavba p...'!F31</f>
        <v>0</v>
      </c>
      <c r="BB55" s="94">
        <f ca="1">'21 - Vchodová přístavba p...'!F32</f>
        <v>0</v>
      </c>
      <c r="BC55" s="94">
        <f ca="1">'21 - Vchodová přístavba p...'!F33</f>
        <v>0</v>
      </c>
      <c r="BD55" s="96">
        <f ca="1">'21 - Vchodová přístavba p...'!F34</f>
        <v>0</v>
      </c>
      <c r="BT55" s="92" t="s">
        <v>80</v>
      </c>
      <c r="BV55" s="92" t="s">
        <v>75</v>
      </c>
      <c r="BW55" s="92" t="s">
        <v>86</v>
      </c>
      <c r="BX55" s="92" t="s">
        <v>7</v>
      </c>
      <c r="CL55" s="92" t="s">
        <v>5</v>
      </c>
      <c r="CM55" s="92" t="s">
        <v>80</v>
      </c>
    </row>
    <row r="56" spans="2:44" s="1" customFormat="1" ht="30" customHeight="1">
      <c r="B56" s="40"/>
      <c r="AR56" s="4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0"/>
    </row>
  </sheetData>
  <mergeCells count="53">
    <mergeCell ref="W30:AE30"/>
    <mergeCell ref="AK30:AO30"/>
    <mergeCell ref="AK28:AO28"/>
    <mergeCell ref="L29:O29"/>
    <mergeCell ref="L30:O30"/>
    <mergeCell ref="J52:AF52"/>
    <mergeCell ref="AG52:AM52"/>
    <mergeCell ref="D52:H52"/>
    <mergeCell ref="D55:H55"/>
    <mergeCell ref="J55:AF55"/>
    <mergeCell ref="W26:AE26"/>
    <mergeCell ref="C49:G49"/>
    <mergeCell ref="I49:AF49"/>
    <mergeCell ref="AG49:AM49"/>
    <mergeCell ref="AK32:AO32"/>
    <mergeCell ref="J54:AF54"/>
    <mergeCell ref="AN53:AP53"/>
    <mergeCell ref="AG53:AM53"/>
    <mergeCell ref="AN54:AP54"/>
    <mergeCell ref="AG54:AM54"/>
    <mergeCell ref="D54:H54"/>
    <mergeCell ref="D53:H53"/>
    <mergeCell ref="J53:AF53"/>
    <mergeCell ref="L26:O26"/>
    <mergeCell ref="AN55:AP55"/>
    <mergeCell ref="AG55:AM55"/>
    <mergeCell ref="AN49:AP49"/>
    <mergeCell ref="L42:AO42"/>
    <mergeCell ref="AM44:AN44"/>
    <mergeCell ref="AM46:AP46"/>
    <mergeCell ref="AG51:AM51"/>
    <mergeCell ref="AN51:AP51"/>
    <mergeCell ref="AN52:AP52"/>
    <mergeCell ref="AS46:AT48"/>
    <mergeCell ref="W28:AE28"/>
    <mergeCell ref="W29:AE29"/>
    <mergeCell ref="AK29:AO29"/>
    <mergeCell ref="X32:AB32"/>
    <mergeCell ref="AR2:BE2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8:O28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01 - Hlavní střecha - pod...'!C2" display="/"/>
    <hyperlink ref="A53" location="'02 - Hlavní střecha - nás...'!C2" display="/"/>
    <hyperlink ref="A54" location="'11 - Vchodová přístavba r...'!C2" display="/"/>
    <hyperlink ref="A55" location="'21 - Vchodová přístavba p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4"/>
  <sheetViews>
    <sheetView showGridLines="0" workbookViewId="0" topLeftCell="A1">
      <pane ySplit="1" topLeftCell="A95" activePane="bottomLeft" state="frozen"/>
      <selection pane="bottomLeft" activeCell="I101" sqref="I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87</v>
      </c>
      <c r="G1" s="346" t="s">
        <v>88</v>
      </c>
      <c r="H1" s="346"/>
      <c r="I1" s="101"/>
      <c r="J1" s="100" t="s">
        <v>89</v>
      </c>
      <c r="K1" s="99" t="s">
        <v>90</v>
      </c>
      <c r="L1" s="100" t="s">
        <v>91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3" t="s">
        <v>81</v>
      </c>
      <c r="AZ2" s="102" t="s">
        <v>92</v>
      </c>
      <c r="BA2" s="102" t="s">
        <v>5</v>
      </c>
      <c r="BB2" s="102" t="s">
        <v>5</v>
      </c>
      <c r="BC2" s="102" t="s">
        <v>93</v>
      </c>
      <c r="BD2" s="102" t="s">
        <v>94</v>
      </c>
    </row>
    <row r="3" spans="2:5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  <c r="AZ3" s="102" t="s">
        <v>95</v>
      </c>
      <c r="BA3" s="102" t="s">
        <v>5</v>
      </c>
      <c r="BB3" s="102" t="s">
        <v>5</v>
      </c>
      <c r="BC3" s="102" t="s">
        <v>96</v>
      </c>
      <c r="BD3" s="102" t="s">
        <v>94</v>
      </c>
    </row>
    <row r="4" spans="2:56" ht="36.95" customHeight="1">
      <c r="B4" s="27"/>
      <c r="C4" s="28"/>
      <c r="D4" s="29" t="s">
        <v>97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  <c r="AZ4" s="102" t="s">
        <v>98</v>
      </c>
      <c r="BA4" s="102" t="s">
        <v>5</v>
      </c>
      <c r="BB4" s="102" t="s">
        <v>5</v>
      </c>
      <c r="BC4" s="102" t="s">
        <v>99</v>
      </c>
      <c r="BD4" s="102" t="s">
        <v>94</v>
      </c>
    </row>
    <row r="5" spans="2:56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  <c r="AZ5" s="102" t="s">
        <v>100</v>
      </c>
      <c r="BA5" s="102" t="s">
        <v>5</v>
      </c>
      <c r="BB5" s="102" t="s">
        <v>5</v>
      </c>
      <c r="BC5" s="102" t="s">
        <v>101</v>
      </c>
      <c r="BD5" s="102" t="s">
        <v>94</v>
      </c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47" t="str">
        <f ca="1">'Rekapitulace stavby'!K6</f>
        <v>Výměna střešní krytiny BD čp.838-840, ul. P.J.Šafaříka, Vrchlabí - vzorové výkazy</v>
      </c>
      <c r="F7" s="348"/>
      <c r="G7" s="348"/>
      <c r="H7" s="348"/>
      <c r="I7" s="104"/>
      <c r="J7" s="28"/>
      <c r="K7" s="30"/>
    </row>
    <row r="8" spans="2:11" s="1" customFormat="1" ht="15">
      <c r="B8" s="40"/>
      <c r="C8" s="41"/>
      <c r="D8" s="36" t="s">
        <v>102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9" t="s">
        <v>103</v>
      </c>
      <c r="F9" s="350"/>
      <c r="G9" s="350"/>
      <c r="H9" s="350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 ca="1">'Rekapitulace stavby'!AN8</f>
        <v>8. 7. 2017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6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 ca="1"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 ca="1"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 ca="1"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6" t="s">
        <v>30</v>
      </c>
      <c r="J21" s="34" t="s">
        <v>36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06" t="s">
        <v>5</v>
      </c>
      <c r="F24" s="306"/>
      <c r="G24" s="306"/>
      <c r="H24" s="30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39</v>
      </c>
      <c r="E27" s="41"/>
      <c r="F27" s="41"/>
      <c r="G27" s="41"/>
      <c r="H27" s="41"/>
      <c r="I27" s="105"/>
      <c r="J27" s="115">
        <f>ROUND(J95,2)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16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17">
        <f>ROUND(SUM(BE95:BE283),2)</f>
        <v>0</v>
      </c>
      <c r="G30" s="41"/>
      <c r="H30" s="41"/>
      <c r="I30" s="118">
        <v>0.21</v>
      </c>
      <c r="J30" s="117">
        <f>ROUND(ROUND((SUM(BE95:BE283)),2)*I30,2)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17">
        <f>ROUND(SUM(BF95:BF283),2)</f>
        <v>0</v>
      </c>
      <c r="G31" s="41"/>
      <c r="H31" s="41"/>
      <c r="I31" s="118">
        <v>0.15</v>
      </c>
      <c r="J31" s="117">
        <f>ROUND(ROUND((SUM(BF95:BF283)),2)*I31,2)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17">
        <f>ROUND(SUM(BG95:BG283),2)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17">
        <f>ROUND(SUM(BH95:BH283),2)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17">
        <f>ROUND(SUM(BI95:BI283),2)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50"/>
      <c r="D36" s="51" t="s">
        <v>49</v>
      </c>
      <c r="E36" s="52"/>
      <c r="F36" s="52"/>
      <c r="G36" s="119" t="s">
        <v>50</v>
      </c>
      <c r="H36" s="53" t="s">
        <v>51</v>
      </c>
      <c r="I36" s="120"/>
      <c r="J36" s="121">
        <f>SUM(J27:J34)</f>
        <v>0</v>
      </c>
      <c r="K36" s="12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4"/>
      <c r="J41" s="59"/>
      <c r="K41" s="125"/>
    </row>
    <row r="42" spans="2:11" s="1" customFormat="1" ht="36.95" customHeight="1">
      <c r="B42" s="40"/>
      <c r="C42" s="29" t="s">
        <v>104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47" t="str">
        <f>E7</f>
        <v>Výměna střešní krytiny BD čp.838-840, ul. P.J.Šafaříka, Vrchlabí - vzorové výkazy</v>
      </c>
      <c r="F45" s="348"/>
      <c r="G45" s="348"/>
      <c r="H45" s="348"/>
      <c r="I45" s="105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49" t="str">
        <f>E9</f>
        <v>01 - Hlavní střecha - podokapní žlaby</v>
      </c>
      <c r="F47" s="350"/>
      <c r="G47" s="350"/>
      <c r="H47" s="350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8. 7. 2017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Město Vrchlabí</v>
      </c>
      <c r="G51" s="41"/>
      <c r="H51" s="41"/>
      <c r="I51" s="106" t="s">
        <v>33</v>
      </c>
      <c r="J51" s="34" t="str">
        <f>E21</f>
        <v>Ing. Pavel Starý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6" t="s">
        <v>105</v>
      </c>
      <c r="D54" s="50"/>
      <c r="E54" s="50"/>
      <c r="F54" s="50"/>
      <c r="G54" s="50"/>
      <c r="H54" s="50"/>
      <c r="I54" s="129"/>
      <c r="J54" s="130" t="s">
        <v>106</v>
      </c>
      <c r="K54" s="5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1" t="s">
        <v>107</v>
      </c>
      <c r="D56" s="41"/>
      <c r="E56" s="41"/>
      <c r="F56" s="41"/>
      <c r="G56" s="41"/>
      <c r="H56" s="41"/>
      <c r="I56" s="105"/>
      <c r="J56" s="115">
        <f>J95</f>
        <v>0</v>
      </c>
      <c r="K56" s="44"/>
      <c r="AU56" s="23" t="s">
        <v>108</v>
      </c>
    </row>
    <row r="57" spans="2:11" s="7" customFormat="1" ht="24.95" customHeight="1">
      <c r="B57" s="132"/>
      <c r="C57" s="133"/>
      <c r="D57" s="134" t="s">
        <v>109</v>
      </c>
      <c r="E57" s="135"/>
      <c r="F57" s="135"/>
      <c r="G57" s="135"/>
      <c r="H57" s="135"/>
      <c r="I57" s="136"/>
      <c r="J57" s="137">
        <f>J96</f>
        <v>0</v>
      </c>
      <c r="K57" s="138"/>
    </row>
    <row r="58" spans="2:11" s="8" customFormat="1" ht="19.9" customHeight="1">
      <c r="B58" s="139"/>
      <c r="C58" s="140"/>
      <c r="D58" s="141" t="s">
        <v>110</v>
      </c>
      <c r="E58" s="142"/>
      <c r="F58" s="142"/>
      <c r="G58" s="142"/>
      <c r="H58" s="142"/>
      <c r="I58" s="143"/>
      <c r="J58" s="144">
        <f>J97</f>
        <v>0</v>
      </c>
      <c r="K58" s="145"/>
    </row>
    <row r="59" spans="2:11" s="8" customFormat="1" ht="19.9" customHeight="1">
      <c r="B59" s="139"/>
      <c r="C59" s="140"/>
      <c r="D59" s="141" t="s">
        <v>111</v>
      </c>
      <c r="E59" s="142"/>
      <c r="F59" s="142"/>
      <c r="G59" s="142"/>
      <c r="H59" s="142"/>
      <c r="I59" s="143"/>
      <c r="J59" s="144">
        <f>J100</f>
        <v>0</v>
      </c>
      <c r="K59" s="145"/>
    </row>
    <row r="60" spans="2:11" s="8" customFormat="1" ht="19.9" customHeight="1">
      <c r="B60" s="139"/>
      <c r="C60" s="140"/>
      <c r="D60" s="141" t="s">
        <v>112</v>
      </c>
      <c r="E60" s="142"/>
      <c r="F60" s="142"/>
      <c r="G60" s="142"/>
      <c r="H60" s="142"/>
      <c r="I60" s="143"/>
      <c r="J60" s="144">
        <f>J103</f>
        <v>0</v>
      </c>
      <c r="K60" s="145"/>
    </row>
    <row r="61" spans="2:11" s="8" customFormat="1" ht="19.9" customHeight="1">
      <c r="B61" s="139"/>
      <c r="C61" s="140"/>
      <c r="D61" s="141" t="s">
        <v>113</v>
      </c>
      <c r="E61" s="142"/>
      <c r="F61" s="142"/>
      <c r="G61" s="142"/>
      <c r="H61" s="142"/>
      <c r="I61" s="143"/>
      <c r="J61" s="144">
        <f>J117</f>
        <v>0</v>
      </c>
      <c r="K61" s="145"/>
    </row>
    <row r="62" spans="2:11" s="8" customFormat="1" ht="19.9" customHeight="1">
      <c r="B62" s="139"/>
      <c r="C62" s="140"/>
      <c r="D62" s="141" t="s">
        <v>114</v>
      </c>
      <c r="E62" s="142"/>
      <c r="F62" s="142"/>
      <c r="G62" s="142"/>
      <c r="H62" s="142"/>
      <c r="I62" s="143"/>
      <c r="J62" s="144">
        <f>J124</f>
        <v>0</v>
      </c>
      <c r="K62" s="145"/>
    </row>
    <row r="63" spans="2:11" s="7" customFormat="1" ht="24.95" customHeight="1">
      <c r="B63" s="132"/>
      <c r="C63" s="133"/>
      <c r="D63" s="134" t="s">
        <v>115</v>
      </c>
      <c r="E63" s="135"/>
      <c r="F63" s="135"/>
      <c r="G63" s="135"/>
      <c r="H63" s="135"/>
      <c r="I63" s="136"/>
      <c r="J63" s="137">
        <f>J126</f>
        <v>0</v>
      </c>
      <c r="K63" s="138"/>
    </row>
    <row r="64" spans="2:11" s="8" customFormat="1" ht="19.9" customHeight="1">
      <c r="B64" s="139"/>
      <c r="C64" s="140"/>
      <c r="D64" s="141" t="s">
        <v>116</v>
      </c>
      <c r="E64" s="142"/>
      <c r="F64" s="142"/>
      <c r="G64" s="142"/>
      <c r="H64" s="142"/>
      <c r="I64" s="143"/>
      <c r="J64" s="144">
        <f>J127</f>
        <v>0</v>
      </c>
      <c r="K64" s="145"/>
    </row>
    <row r="65" spans="2:11" s="8" customFormat="1" ht="19.9" customHeight="1">
      <c r="B65" s="139"/>
      <c r="C65" s="140"/>
      <c r="D65" s="141" t="s">
        <v>117</v>
      </c>
      <c r="E65" s="142"/>
      <c r="F65" s="142"/>
      <c r="G65" s="142"/>
      <c r="H65" s="142"/>
      <c r="I65" s="143"/>
      <c r="J65" s="144">
        <f>J137</f>
        <v>0</v>
      </c>
      <c r="K65" s="145"/>
    </row>
    <row r="66" spans="2:11" s="8" customFormat="1" ht="19.9" customHeight="1">
      <c r="B66" s="139"/>
      <c r="C66" s="140"/>
      <c r="D66" s="141" t="s">
        <v>118</v>
      </c>
      <c r="E66" s="142"/>
      <c r="F66" s="142"/>
      <c r="G66" s="142"/>
      <c r="H66" s="142"/>
      <c r="I66" s="143"/>
      <c r="J66" s="144">
        <f>J139</f>
        <v>0</v>
      </c>
      <c r="K66" s="145"/>
    </row>
    <row r="67" spans="2:11" s="8" customFormat="1" ht="19.9" customHeight="1">
      <c r="B67" s="139"/>
      <c r="C67" s="140"/>
      <c r="D67" s="141" t="s">
        <v>119</v>
      </c>
      <c r="E67" s="142"/>
      <c r="F67" s="142"/>
      <c r="G67" s="142"/>
      <c r="H67" s="142"/>
      <c r="I67" s="143"/>
      <c r="J67" s="144">
        <f>J171</f>
        <v>0</v>
      </c>
      <c r="K67" s="145"/>
    </row>
    <row r="68" spans="2:11" s="8" customFormat="1" ht="19.9" customHeight="1">
      <c r="B68" s="139"/>
      <c r="C68" s="140"/>
      <c r="D68" s="141" t="s">
        <v>120</v>
      </c>
      <c r="E68" s="142"/>
      <c r="F68" s="142"/>
      <c r="G68" s="142"/>
      <c r="H68" s="142"/>
      <c r="I68" s="143"/>
      <c r="J68" s="144">
        <f>J218</f>
        <v>0</v>
      </c>
      <c r="K68" s="145"/>
    </row>
    <row r="69" spans="2:11" s="8" customFormat="1" ht="19.9" customHeight="1">
      <c r="B69" s="139"/>
      <c r="C69" s="140"/>
      <c r="D69" s="141" t="s">
        <v>121</v>
      </c>
      <c r="E69" s="142"/>
      <c r="F69" s="142"/>
      <c r="G69" s="142"/>
      <c r="H69" s="142"/>
      <c r="I69" s="143"/>
      <c r="J69" s="144">
        <f>J244</f>
        <v>0</v>
      </c>
      <c r="K69" s="145"/>
    </row>
    <row r="70" spans="2:11" s="8" customFormat="1" ht="19.9" customHeight="1">
      <c r="B70" s="139"/>
      <c r="C70" s="140"/>
      <c r="D70" s="141" t="s">
        <v>122</v>
      </c>
      <c r="E70" s="142"/>
      <c r="F70" s="142"/>
      <c r="G70" s="142"/>
      <c r="H70" s="142"/>
      <c r="I70" s="143"/>
      <c r="J70" s="144">
        <f>J252</f>
        <v>0</v>
      </c>
      <c r="K70" s="145"/>
    </row>
    <row r="71" spans="2:11" s="7" customFormat="1" ht="24.95" customHeight="1">
      <c r="B71" s="132"/>
      <c r="C71" s="133"/>
      <c r="D71" s="134" t="s">
        <v>123</v>
      </c>
      <c r="E71" s="135"/>
      <c r="F71" s="135"/>
      <c r="G71" s="135"/>
      <c r="H71" s="135"/>
      <c r="I71" s="136"/>
      <c r="J71" s="137">
        <f>J269</f>
        <v>0</v>
      </c>
      <c r="K71" s="138"/>
    </row>
    <row r="72" spans="2:11" s="8" customFormat="1" ht="19.9" customHeight="1">
      <c r="B72" s="139"/>
      <c r="C72" s="140"/>
      <c r="D72" s="141" t="s">
        <v>124</v>
      </c>
      <c r="E72" s="142"/>
      <c r="F72" s="142"/>
      <c r="G72" s="142"/>
      <c r="H72" s="142"/>
      <c r="I72" s="143"/>
      <c r="J72" s="144">
        <f>J270</f>
        <v>0</v>
      </c>
      <c r="K72" s="145"/>
    </row>
    <row r="73" spans="2:11" s="7" customFormat="1" ht="24.95" customHeight="1">
      <c r="B73" s="132"/>
      <c r="C73" s="133"/>
      <c r="D73" s="134" t="s">
        <v>125</v>
      </c>
      <c r="E73" s="135"/>
      <c r="F73" s="135"/>
      <c r="G73" s="135"/>
      <c r="H73" s="135"/>
      <c r="I73" s="136"/>
      <c r="J73" s="137">
        <f>J279</f>
        <v>0</v>
      </c>
      <c r="K73" s="138"/>
    </row>
    <row r="74" spans="2:11" s="8" customFormat="1" ht="19.9" customHeight="1">
      <c r="B74" s="139"/>
      <c r="C74" s="140"/>
      <c r="D74" s="141" t="s">
        <v>126</v>
      </c>
      <c r="E74" s="142"/>
      <c r="F74" s="142"/>
      <c r="G74" s="142"/>
      <c r="H74" s="142"/>
      <c r="I74" s="143"/>
      <c r="J74" s="144">
        <f>J280</f>
        <v>0</v>
      </c>
      <c r="K74" s="145"/>
    </row>
    <row r="75" spans="2:11" s="8" customFormat="1" ht="19.9" customHeight="1">
      <c r="B75" s="139"/>
      <c r="C75" s="140"/>
      <c r="D75" s="141" t="s">
        <v>127</v>
      </c>
      <c r="E75" s="142"/>
      <c r="F75" s="142"/>
      <c r="G75" s="142"/>
      <c r="H75" s="142"/>
      <c r="I75" s="143"/>
      <c r="J75" s="144">
        <f>J282</f>
        <v>0</v>
      </c>
      <c r="K75" s="145"/>
    </row>
    <row r="76" spans="2:11" s="1" customFormat="1" ht="21.75" customHeight="1">
      <c r="B76" s="40"/>
      <c r="C76" s="41"/>
      <c r="D76" s="41"/>
      <c r="E76" s="41"/>
      <c r="F76" s="41"/>
      <c r="G76" s="41"/>
      <c r="H76" s="41"/>
      <c r="I76" s="105"/>
      <c r="J76" s="41"/>
      <c r="K76" s="44"/>
    </row>
    <row r="77" spans="2:11" s="1" customFormat="1" ht="6.95" customHeight="1">
      <c r="B77" s="55"/>
      <c r="C77" s="56"/>
      <c r="D77" s="56"/>
      <c r="E77" s="56"/>
      <c r="F77" s="56"/>
      <c r="G77" s="56"/>
      <c r="H77" s="56"/>
      <c r="I77" s="123"/>
      <c r="J77" s="56"/>
      <c r="K77" s="57"/>
    </row>
    <row r="81" spans="2:12" s="1" customFormat="1" ht="6.95" customHeight="1">
      <c r="B81" s="58"/>
      <c r="C81" s="59"/>
      <c r="D81" s="59"/>
      <c r="E81" s="59"/>
      <c r="F81" s="59"/>
      <c r="G81" s="59"/>
      <c r="H81" s="59"/>
      <c r="I81" s="124"/>
      <c r="J81" s="59"/>
      <c r="K81" s="59"/>
      <c r="L81" s="40"/>
    </row>
    <row r="82" spans="2:12" s="1" customFormat="1" ht="36.95" customHeight="1">
      <c r="B82" s="40"/>
      <c r="C82" s="60" t="s">
        <v>128</v>
      </c>
      <c r="L82" s="40"/>
    </row>
    <row r="83" spans="2:12" s="1" customFormat="1" ht="6.95" customHeight="1">
      <c r="B83" s="40"/>
      <c r="L83" s="40"/>
    </row>
    <row r="84" spans="2:12" s="1" customFormat="1" ht="14.45" customHeight="1">
      <c r="B84" s="40"/>
      <c r="C84" s="62" t="s">
        <v>19</v>
      </c>
      <c r="L84" s="40"/>
    </row>
    <row r="85" spans="2:12" s="1" customFormat="1" ht="22.5" customHeight="1">
      <c r="B85" s="40"/>
      <c r="E85" s="343" t="str">
        <f>E7</f>
        <v>Výměna střešní krytiny BD čp.838-840, ul. P.J.Šafaříka, Vrchlabí - vzorové výkazy</v>
      </c>
      <c r="F85" s="344"/>
      <c r="G85" s="344"/>
      <c r="H85" s="344"/>
      <c r="L85" s="40"/>
    </row>
    <row r="86" spans="2:12" s="1" customFormat="1" ht="14.45" customHeight="1">
      <c r="B86" s="40"/>
      <c r="C86" s="62" t="s">
        <v>102</v>
      </c>
      <c r="L86" s="40"/>
    </row>
    <row r="87" spans="2:12" s="1" customFormat="1" ht="23.25" customHeight="1">
      <c r="B87" s="40"/>
      <c r="E87" s="332" t="str">
        <f>E9</f>
        <v>01 - Hlavní střecha - podokapní žlaby</v>
      </c>
      <c r="F87" s="345"/>
      <c r="G87" s="345"/>
      <c r="H87" s="345"/>
      <c r="L87" s="40"/>
    </row>
    <row r="88" spans="2:12" s="1" customFormat="1" ht="6.95" customHeight="1">
      <c r="B88" s="40"/>
      <c r="L88" s="40"/>
    </row>
    <row r="89" spans="2:12" s="1" customFormat="1" ht="18" customHeight="1">
      <c r="B89" s="40"/>
      <c r="C89" s="62" t="s">
        <v>23</v>
      </c>
      <c r="F89" s="146" t="str">
        <f>F12</f>
        <v xml:space="preserve"> </v>
      </c>
      <c r="I89" s="147" t="s">
        <v>25</v>
      </c>
      <c r="J89" s="66" t="str">
        <f>IF(J12="","",J12)</f>
        <v>8. 7. 2017</v>
      </c>
      <c r="L89" s="40"/>
    </row>
    <row r="90" spans="2:12" s="1" customFormat="1" ht="6.95" customHeight="1">
      <c r="B90" s="40"/>
      <c r="L90" s="40"/>
    </row>
    <row r="91" spans="2:12" s="1" customFormat="1" ht="15">
      <c r="B91" s="40"/>
      <c r="C91" s="62" t="s">
        <v>27</v>
      </c>
      <c r="F91" s="146" t="str">
        <f>E15</f>
        <v>Město Vrchlabí</v>
      </c>
      <c r="I91" s="147" t="s">
        <v>33</v>
      </c>
      <c r="J91" s="146" t="str">
        <f>E21</f>
        <v>Ing. Pavel Starý</v>
      </c>
      <c r="L91" s="40"/>
    </row>
    <row r="92" spans="2:12" s="1" customFormat="1" ht="14.45" customHeight="1">
      <c r="B92" s="40"/>
      <c r="C92" s="62" t="s">
        <v>31</v>
      </c>
      <c r="F92" s="146" t="str">
        <f>IF(E18="","",E18)</f>
        <v/>
      </c>
      <c r="L92" s="40"/>
    </row>
    <row r="93" spans="2:12" s="1" customFormat="1" ht="10.35" customHeight="1">
      <c r="B93" s="40"/>
      <c r="L93" s="40"/>
    </row>
    <row r="94" spans="2:20" s="9" customFormat="1" ht="29.25" customHeight="1">
      <c r="B94" s="148"/>
      <c r="C94" s="149" t="s">
        <v>129</v>
      </c>
      <c r="D94" s="150" t="s">
        <v>58</v>
      </c>
      <c r="E94" s="150" t="s">
        <v>54</v>
      </c>
      <c r="F94" s="150" t="s">
        <v>130</v>
      </c>
      <c r="G94" s="150" t="s">
        <v>131</v>
      </c>
      <c r="H94" s="150" t="s">
        <v>132</v>
      </c>
      <c r="I94" s="151" t="s">
        <v>133</v>
      </c>
      <c r="J94" s="150" t="s">
        <v>106</v>
      </c>
      <c r="K94" s="152" t="s">
        <v>134</v>
      </c>
      <c r="L94" s="148"/>
      <c r="M94" s="71" t="s">
        <v>135</v>
      </c>
      <c r="N94" s="72" t="s">
        <v>43</v>
      </c>
      <c r="O94" s="72" t="s">
        <v>136</v>
      </c>
      <c r="P94" s="72" t="s">
        <v>137</v>
      </c>
      <c r="Q94" s="72" t="s">
        <v>138</v>
      </c>
      <c r="R94" s="72" t="s">
        <v>139</v>
      </c>
      <c r="S94" s="72" t="s">
        <v>140</v>
      </c>
      <c r="T94" s="73" t="s">
        <v>141</v>
      </c>
    </row>
    <row r="95" spans="2:63" s="1" customFormat="1" ht="29.25" customHeight="1">
      <c r="B95" s="40"/>
      <c r="C95" s="75" t="s">
        <v>107</v>
      </c>
      <c r="J95" s="153">
        <f>BK95</f>
        <v>0</v>
      </c>
      <c r="L95" s="40"/>
      <c r="M95" s="74"/>
      <c r="N95" s="67"/>
      <c r="O95" s="67"/>
      <c r="P95" s="154">
        <f>P96+P126+P269+P279</f>
        <v>0</v>
      </c>
      <c r="Q95" s="67"/>
      <c r="R95" s="154">
        <f>R96+R126+R269+R279</f>
        <v>3.04379163</v>
      </c>
      <c r="S95" s="67"/>
      <c r="T95" s="155">
        <f>T96+T126+T269+T279</f>
        <v>7.395827180000001</v>
      </c>
      <c r="AT95" s="23" t="s">
        <v>72</v>
      </c>
      <c r="AU95" s="23" t="s">
        <v>108</v>
      </c>
      <c r="BK95" s="156">
        <f>BK96+BK126+BK269+BK279</f>
        <v>0</v>
      </c>
    </row>
    <row r="96" spans="2:63" s="10" customFormat="1" ht="37.35" customHeight="1">
      <c r="B96" s="157"/>
      <c r="D96" s="158" t="s">
        <v>72</v>
      </c>
      <c r="E96" s="159" t="s">
        <v>142</v>
      </c>
      <c r="F96" s="159" t="s">
        <v>143</v>
      </c>
      <c r="I96" s="161"/>
      <c r="J96" s="162">
        <f>BK96</f>
        <v>0</v>
      </c>
      <c r="L96" s="157"/>
      <c r="M96" s="163"/>
      <c r="N96" s="164"/>
      <c r="O96" s="164"/>
      <c r="P96" s="165">
        <f>P97+P100+P103+P117+P124</f>
        <v>0</v>
      </c>
      <c r="Q96" s="164"/>
      <c r="R96" s="165">
        <f>R97+R100+R103+R117+R124</f>
        <v>0.4736856</v>
      </c>
      <c r="S96" s="164"/>
      <c r="T96" s="166">
        <f>T97+T100+T103+T117+T124</f>
        <v>0.969072</v>
      </c>
      <c r="AR96" s="158" t="s">
        <v>80</v>
      </c>
      <c r="AT96" s="167" t="s">
        <v>72</v>
      </c>
      <c r="AU96" s="167" t="s">
        <v>73</v>
      </c>
      <c r="AY96" s="158" t="s">
        <v>144</v>
      </c>
      <c r="BK96" s="168">
        <f>BK97+BK100+BK103+BK117+BK124</f>
        <v>0</v>
      </c>
    </row>
    <row r="97" spans="2:63" s="10" customFormat="1" ht="19.9" customHeight="1">
      <c r="B97" s="157"/>
      <c r="D97" s="169" t="s">
        <v>72</v>
      </c>
      <c r="E97" s="170" t="s">
        <v>145</v>
      </c>
      <c r="F97" s="170" t="s">
        <v>146</v>
      </c>
      <c r="I97" s="161"/>
      <c r="J97" s="171">
        <f>BK97</f>
        <v>0</v>
      </c>
      <c r="L97" s="157"/>
      <c r="M97" s="163"/>
      <c r="N97" s="164"/>
      <c r="O97" s="164"/>
      <c r="P97" s="165">
        <f>SUM(P98:P99)</f>
        <v>0</v>
      </c>
      <c r="Q97" s="164"/>
      <c r="R97" s="165">
        <f>SUM(R98:R99)</f>
        <v>0.438696</v>
      </c>
      <c r="S97" s="164"/>
      <c r="T97" s="166">
        <f>SUM(T98:T99)</f>
        <v>0</v>
      </c>
      <c r="AR97" s="158" t="s">
        <v>80</v>
      </c>
      <c r="AT97" s="167" t="s">
        <v>72</v>
      </c>
      <c r="AU97" s="167" t="s">
        <v>80</v>
      </c>
      <c r="AY97" s="158" t="s">
        <v>144</v>
      </c>
      <c r="BK97" s="168">
        <f>SUM(BK98:BK99)</f>
        <v>0</v>
      </c>
    </row>
    <row r="98" spans="2:65" s="1" customFormat="1" ht="22.5" customHeight="1">
      <c r="B98" s="172"/>
      <c r="C98" s="173" t="s">
        <v>80</v>
      </c>
      <c r="D98" s="173" t="s">
        <v>147</v>
      </c>
      <c r="E98" s="174" t="s">
        <v>148</v>
      </c>
      <c r="F98" s="175" t="s">
        <v>149</v>
      </c>
      <c r="G98" s="176" t="s">
        <v>150</v>
      </c>
      <c r="H98" s="177">
        <v>1.44</v>
      </c>
      <c r="I98" s="178"/>
      <c r="J98" s="179">
        <f>ROUND(I98*H98,2)</f>
        <v>0</v>
      </c>
      <c r="K98" s="175" t="s">
        <v>151</v>
      </c>
      <c r="L98" s="40"/>
      <c r="M98" s="180" t="s">
        <v>5</v>
      </c>
      <c r="N98" s="181" t="s">
        <v>45</v>
      </c>
      <c r="O98" s="41"/>
      <c r="P98" s="182">
        <f>O98*H98</f>
        <v>0</v>
      </c>
      <c r="Q98" s="182">
        <v>0.30465</v>
      </c>
      <c r="R98" s="182">
        <f>Q98*H98</f>
        <v>0.438696</v>
      </c>
      <c r="S98" s="182">
        <v>0</v>
      </c>
      <c r="T98" s="183">
        <f>S98*H98</f>
        <v>0</v>
      </c>
      <c r="AR98" s="23" t="s">
        <v>152</v>
      </c>
      <c r="AT98" s="23" t="s">
        <v>147</v>
      </c>
      <c r="AU98" s="23" t="s">
        <v>94</v>
      </c>
      <c r="AY98" s="23" t="s">
        <v>144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94</v>
      </c>
      <c r="BK98" s="184">
        <f>ROUND(I98*H98,2)</f>
        <v>0</v>
      </c>
      <c r="BL98" s="23" t="s">
        <v>152</v>
      </c>
      <c r="BM98" s="23" t="s">
        <v>153</v>
      </c>
    </row>
    <row r="99" spans="2:51" s="11" customFormat="1" ht="13.5">
      <c r="B99" s="185"/>
      <c r="D99" s="186" t="s">
        <v>154</v>
      </c>
      <c r="E99" s="187" t="s">
        <v>5</v>
      </c>
      <c r="F99" s="188" t="s">
        <v>155</v>
      </c>
      <c r="H99" s="189">
        <v>1.44</v>
      </c>
      <c r="I99" s="190"/>
      <c r="L99" s="185"/>
      <c r="M99" s="191"/>
      <c r="N99" s="192"/>
      <c r="O99" s="192"/>
      <c r="P99" s="192"/>
      <c r="Q99" s="192"/>
      <c r="R99" s="192"/>
      <c r="S99" s="192"/>
      <c r="T99" s="193"/>
      <c r="AT99" s="187" t="s">
        <v>154</v>
      </c>
      <c r="AU99" s="187" t="s">
        <v>94</v>
      </c>
      <c r="AV99" s="11" t="s">
        <v>94</v>
      </c>
      <c r="AW99" s="11" t="s">
        <v>37</v>
      </c>
      <c r="AX99" s="11" t="s">
        <v>80</v>
      </c>
      <c r="AY99" s="187" t="s">
        <v>144</v>
      </c>
    </row>
    <row r="100" spans="2:63" s="10" customFormat="1" ht="29.85" customHeight="1">
      <c r="B100" s="157"/>
      <c r="D100" s="169" t="s">
        <v>72</v>
      </c>
      <c r="E100" s="170" t="s">
        <v>156</v>
      </c>
      <c r="F100" s="170" t="s">
        <v>157</v>
      </c>
      <c r="I100" s="161"/>
      <c r="J100" s="171">
        <f>BK100</f>
        <v>0</v>
      </c>
      <c r="L100" s="157"/>
      <c r="M100" s="163"/>
      <c r="N100" s="164"/>
      <c r="O100" s="164"/>
      <c r="P100" s="165">
        <f>SUM(P101:P102)</f>
        <v>0</v>
      </c>
      <c r="Q100" s="164"/>
      <c r="R100" s="165">
        <f>SUM(R101:R102)</f>
        <v>0.0341496</v>
      </c>
      <c r="S100" s="164"/>
      <c r="T100" s="166">
        <f>SUM(T101:T102)</f>
        <v>0</v>
      </c>
      <c r="AR100" s="158" t="s">
        <v>80</v>
      </c>
      <c r="AT100" s="167" t="s">
        <v>72</v>
      </c>
      <c r="AU100" s="167" t="s">
        <v>80</v>
      </c>
      <c r="AY100" s="158" t="s">
        <v>144</v>
      </c>
      <c r="BK100" s="168">
        <f>SUM(BK101:BK102)</f>
        <v>0</v>
      </c>
    </row>
    <row r="101" spans="2:65" s="1" customFormat="1" ht="22.5" customHeight="1">
      <c r="B101" s="172"/>
      <c r="C101" s="173" t="s">
        <v>94</v>
      </c>
      <c r="D101" s="173" t="s">
        <v>147</v>
      </c>
      <c r="E101" s="174" t="s">
        <v>158</v>
      </c>
      <c r="F101" s="175" t="s">
        <v>159</v>
      </c>
      <c r="G101" s="176" t="s">
        <v>150</v>
      </c>
      <c r="H101" s="177">
        <v>12.648</v>
      </c>
      <c r="I101" s="178"/>
      <c r="J101" s="179">
        <f>ROUND(I101*H101,2)</f>
        <v>0</v>
      </c>
      <c r="K101" s="175" t="s">
        <v>151</v>
      </c>
      <c r="L101" s="40"/>
      <c r="M101" s="180" t="s">
        <v>5</v>
      </c>
      <c r="N101" s="181" t="s">
        <v>45</v>
      </c>
      <c r="O101" s="41"/>
      <c r="P101" s="182">
        <f>O101*H101</f>
        <v>0</v>
      </c>
      <c r="Q101" s="182">
        <v>0.0027</v>
      </c>
      <c r="R101" s="182">
        <f>Q101*H101</f>
        <v>0.0341496</v>
      </c>
      <c r="S101" s="182">
        <v>0</v>
      </c>
      <c r="T101" s="183">
        <f>S101*H101</f>
        <v>0</v>
      </c>
      <c r="AR101" s="23" t="s">
        <v>152</v>
      </c>
      <c r="AT101" s="23" t="s">
        <v>147</v>
      </c>
      <c r="AU101" s="23" t="s">
        <v>94</v>
      </c>
      <c r="AY101" s="23" t="s">
        <v>144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3" t="s">
        <v>94</v>
      </c>
      <c r="BK101" s="184">
        <f>ROUND(I101*H101,2)</f>
        <v>0</v>
      </c>
      <c r="BL101" s="23" t="s">
        <v>152</v>
      </c>
      <c r="BM101" s="23" t="s">
        <v>160</v>
      </c>
    </row>
    <row r="102" spans="2:51" s="11" customFormat="1" ht="13.5">
      <c r="B102" s="185"/>
      <c r="D102" s="186" t="s">
        <v>154</v>
      </c>
      <c r="E102" s="187" t="s">
        <v>5</v>
      </c>
      <c r="F102" s="188" t="s">
        <v>95</v>
      </c>
      <c r="H102" s="189">
        <v>12.648</v>
      </c>
      <c r="I102" s="190"/>
      <c r="L102" s="185"/>
      <c r="M102" s="191"/>
      <c r="N102" s="192"/>
      <c r="O102" s="192"/>
      <c r="P102" s="192"/>
      <c r="Q102" s="192"/>
      <c r="R102" s="192"/>
      <c r="S102" s="192"/>
      <c r="T102" s="193"/>
      <c r="AT102" s="187" t="s">
        <v>154</v>
      </c>
      <c r="AU102" s="187" t="s">
        <v>94</v>
      </c>
      <c r="AV102" s="11" t="s">
        <v>94</v>
      </c>
      <c r="AW102" s="11" t="s">
        <v>37</v>
      </c>
      <c r="AX102" s="11" t="s">
        <v>80</v>
      </c>
      <c r="AY102" s="187" t="s">
        <v>144</v>
      </c>
    </row>
    <row r="103" spans="2:63" s="10" customFormat="1" ht="29.85" customHeight="1">
      <c r="B103" s="157"/>
      <c r="D103" s="169" t="s">
        <v>72</v>
      </c>
      <c r="E103" s="170" t="s">
        <v>161</v>
      </c>
      <c r="F103" s="170" t="s">
        <v>162</v>
      </c>
      <c r="I103" s="161"/>
      <c r="J103" s="171">
        <f>BK103</f>
        <v>0</v>
      </c>
      <c r="L103" s="157"/>
      <c r="M103" s="163"/>
      <c r="N103" s="164"/>
      <c r="O103" s="164"/>
      <c r="P103" s="165">
        <f>SUM(P104:P116)</f>
        <v>0</v>
      </c>
      <c r="Q103" s="164"/>
      <c r="R103" s="165">
        <f>SUM(R104:R116)</f>
        <v>0.00084</v>
      </c>
      <c r="S103" s="164"/>
      <c r="T103" s="166">
        <f>SUM(T104:T116)</f>
        <v>0.969072</v>
      </c>
      <c r="AR103" s="158" t="s">
        <v>80</v>
      </c>
      <c r="AT103" s="167" t="s">
        <v>72</v>
      </c>
      <c r="AU103" s="167" t="s">
        <v>80</v>
      </c>
      <c r="AY103" s="158" t="s">
        <v>144</v>
      </c>
      <c r="BK103" s="168">
        <f>SUM(BK104:BK116)</f>
        <v>0</v>
      </c>
    </row>
    <row r="104" spans="2:65" s="1" customFormat="1" ht="22.5" customHeight="1">
      <c r="B104" s="172"/>
      <c r="C104" s="173" t="s">
        <v>145</v>
      </c>
      <c r="D104" s="173" t="s">
        <v>147</v>
      </c>
      <c r="E104" s="174" t="s">
        <v>163</v>
      </c>
      <c r="F104" s="175" t="s">
        <v>164</v>
      </c>
      <c r="G104" s="176" t="s">
        <v>150</v>
      </c>
      <c r="H104" s="177">
        <v>179.4</v>
      </c>
      <c r="I104" s="178"/>
      <c r="J104" s="179">
        <f>ROUND(I104*H104,2)</f>
        <v>0</v>
      </c>
      <c r="K104" s="175" t="s">
        <v>5</v>
      </c>
      <c r="L104" s="40"/>
      <c r="M104" s="180" t="s">
        <v>5</v>
      </c>
      <c r="N104" s="181" t="s">
        <v>45</v>
      </c>
      <c r="O104" s="41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3" t="s">
        <v>152</v>
      </c>
      <c r="AT104" s="23" t="s">
        <v>147</v>
      </c>
      <c r="AU104" s="23" t="s">
        <v>94</v>
      </c>
      <c r="AY104" s="23" t="s">
        <v>144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3" t="s">
        <v>94</v>
      </c>
      <c r="BK104" s="184">
        <f>ROUND(I104*H104,2)</f>
        <v>0</v>
      </c>
      <c r="BL104" s="23" t="s">
        <v>152</v>
      </c>
      <c r="BM104" s="23" t="s">
        <v>165</v>
      </c>
    </row>
    <row r="105" spans="2:51" s="11" customFormat="1" ht="13.5">
      <c r="B105" s="185"/>
      <c r="D105" s="194" t="s">
        <v>154</v>
      </c>
      <c r="E105" s="195" t="s">
        <v>5</v>
      </c>
      <c r="F105" s="196" t="s">
        <v>166</v>
      </c>
      <c r="H105" s="197">
        <v>179.4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154</v>
      </c>
      <c r="AU105" s="187" t="s">
        <v>94</v>
      </c>
      <c r="AV105" s="11" t="s">
        <v>94</v>
      </c>
      <c r="AW105" s="11" t="s">
        <v>37</v>
      </c>
      <c r="AX105" s="11" t="s">
        <v>80</v>
      </c>
      <c r="AY105" s="187" t="s">
        <v>144</v>
      </c>
    </row>
    <row r="106" spans="2:65" s="1" customFormat="1" ht="22.5" customHeight="1">
      <c r="B106" s="172"/>
      <c r="C106" s="173" t="s">
        <v>152</v>
      </c>
      <c r="D106" s="173" t="s">
        <v>147</v>
      </c>
      <c r="E106" s="174" t="s">
        <v>167</v>
      </c>
      <c r="F106" s="175" t="s">
        <v>168</v>
      </c>
      <c r="G106" s="176" t="s">
        <v>150</v>
      </c>
      <c r="H106" s="177">
        <v>179.4</v>
      </c>
      <c r="I106" s="178"/>
      <c r="J106" s="179">
        <f aca="true" t="shared" si="0" ref="J106:J111">ROUND(I106*H106,2)</f>
        <v>0</v>
      </c>
      <c r="K106" s="175" t="s">
        <v>5</v>
      </c>
      <c r="L106" s="40"/>
      <c r="M106" s="180" t="s">
        <v>5</v>
      </c>
      <c r="N106" s="181" t="s">
        <v>45</v>
      </c>
      <c r="O106" s="41"/>
      <c r="P106" s="182">
        <f aca="true" t="shared" si="1" ref="P106:P111">O106*H106</f>
        <v>0</v>
      </c>
      <c r="Q106" s="182">
        <v>0</v>
      </c>
      <c r="R106" s="182">
        <f aca="true" t="shared" si="2" ref="R106:R111">Q106*H106</f>
        <v>0</v>
      </c>
      <c r="S106" s="182">
        <v>0</v>
      </c>
      <c r="T106" s="183">
        <f aca="true" t="shared" si="3" ref="T106:T111">S106*H106</f>
        <v>0</v>
      </c>
      <c r="AR106" s="23" t="s">
        <v>152</v>
      </c>
      <c r="AT106" s="23" t="s">
        <v>147</v>
      </c>
      <c r="AU106" s="23" t="s">
        <v>94</v>
      </c>
      <c r="AY106" s="23" t="s">
        <v>144</v>
      </c>
      <c r="BE106" s="184">
        <f aca="true" t="shared" si="4" ref="BE106:BE111">IF(N106="základní",J106,0)</f>
        <v>0</v>
      </c>
      <c r="BF106" s="184">
        <f aca="true" t="shared" si="5" ref="BF106:BF111">IF(N106="snížená",J106,0)</f>
        <v>0</v>
      </c>
      <c r="BG106" s="184">
        <f aca="true" t="shared" si="6" ref="BG106:BG111">IF(N106="zákl. přenesená",J106,0)</f>
        <v>0</v>
      </c>
      <c r="BH106" s="184">
        <f aca="true" t="shared" si="7" ref="BH106:BH111">IF(N106="sníž. přenesená",J106,0)</f>
        <v>0</v>
      </c>
      <c r="BI106" s="184">
        <f aca="true" t="shared" si="8" ref="BI106:BI111">IF(N106="nulová",J106,0)</f>
        <v>0</v>
      </c>
      <c r="BJ106" s="23" t="s">
        <v>94</v>
      </c>
      <c r="BK106" s="184">
        <f aca="true" t="shared" si="9" ref="BK106:BK111">ROUND(I106*H106,2)</f>
        <v>0</v>
      </c>
      <c r="BL106" s="23" t="s">
        <v>152</v>
      </c>
      <c r="BM106" s="23" t="s">
        <v>169</v>
      </c>
    </row>
    <row r="107" spans="2:65" s="1" customFormat="1" ht="22.5" customHeight="1">
      <c r="B107" s="172"/>
      <c r="C107" s="173" t="s">
        <v>170</v>
      </c>
      <c r="D107" s="173" t="s">
        <v>147</v>
      </c>
      <c r="E107" s="174" t="s">
        <v>171</v>
      </c>
      <c r="F107" s="175" t="s">
        <v>172</v>
      </c>
      <c r="G107" s="176" t="s">
        <v>150</v>
      </c>
      <c r="H107" s="177">
        <v>179.4</v>
      </c>
      <c r="I107" s="178"/>
      <c r="J107" s="179">
        <f t="shared" si="0"/>
        <v>0</v>
      </c>
      <c r="K107" s="175" t="s">
        <v>5</v>
      </c>
      <c r="L107" s="40"/>
      <c r="M107" s="180" t="s">
        <v>5</v>
      </c>
      <c r="N107" s="181" t="s">
        <v>45</v>
      </c>
      <c r="O107" s="41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3" t="s">
        <v>152</v>
      </c>
      <c r="AT107" s="23" t="s">
        <v>147</v>
      </c>
      <c r="AU107" s="23" t="s">
        <v>94</v>
      </c>
      <c r="AY107" s="23" t="s">
        <v>144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3" t="s">
        <v>94</v>
      </c>
      <c r="BK107" s="184">
        <f t="shared" si="9"/>
        <v>0</v>
      </c>
      <c r="BL107" s="23" t="s">
        <v>152</v>
      </c>
      <c r="BM107" s="23" t="s">
        <v>173</v>
      </c>
    </row>
    <row r="108" spans="2:65" s="1" customFormat="1" ht="22.5" customHeight="1">
      <c r="B108" s="172"/>
      <c r="C108" s="173" t="s">
        <v>156</v>
      </c>
      <c r="D108" s="173" t="s">
        <v>147</v>
      </c>
      <c r="E108" s="174" t="s">
        <v>174</v>
      </c>
      <c r="F108" s="175" t="s">
        <v>175</v>
      </c>
      <c r="G108" s="176" t="s">
        <v>150</v>
      </c>
      <c r="H108" s="177">
        <v>179.4</v>
      </c>
      <c r="I108" s="178"/>
      <c r="J108" s="179">
        <f t="shared" si="0"/>
        <v>0</v>
      </c>
      <c r="K108" s="175" t="s">
        <v>5</v>
      </c>
      <c r="L108" s="40"/>
      <c r="M108" s="180" t="s">
        <v>5</v>
      </c>
      <c r="N108" s="181" t="s">
        <v>45</v>
      </c>
      <c r="O108" s="41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3" t="s">
        <v>152</v>
      </c>
      <c r="AT108" s="23" t="s">
        <v>147</v>
      </c>
      <c r="AU108" s="23" t="s">
        <v>94</v>
      </c>
      <c r="AY108" s="23" t="s">
        <v>144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3" t="s">
        <v>94</v>
      </c>
      <c r="BK108" s="184">
        <f t="shared" si="9"/>
        <v>0</v>
      </c>
      <c r="BL108" s="23" t="s">
        <v>152</v>
      </c>
      <c r="BM108" s="23" t="s">
        <v>176</v>
      </c>
    </row>
    <row r="109" spans="2:65" s="1" customFormat="1" ht="31.5" customHeight="1">
      <c r="B109" s="172"/>
      <c r="C109" s="173" t="s">
        <v>177</v>
      </c>
      <c r="D109" s="173" t="s">
        <v>147</v>
      </c>
      <c r="E109" s="174" t="s">
        <v>178</v>
      </c>
      <c r="F109" s="175" t="s">
        <v>179</v>
      </c>
      <c r="G109" s="176" t="s">
        <v>180</v>
      </c>
      <c r="H109" s="177">
        <v>2</v>
      </c>
      <c r="I109" s="178"/>
      <c r="J109" s="179">
        <f t="shared" si="0"/>
        <v>0</v>
      </c>
      <c r="K109" s="175" t="s">
        <v>5</v>
      </c>
      <c r="L109" s="40"/>
      <c r="M109" s="180" t="s">
        <v>5</v>
      </c>
      <c r="N109" s="181" t="s">
        <v>45</v>
      </c>
      <c r="O109" s="41"/>
      <c r="P109" s="182">
        <f t="shared" si="1"/>
        <v>0</v>
      </c>
      <c r="Q109" s="182">
        <v>0.00021</v>
      </c>
      <c r="R109" s="182">
        <f t="shared" si="2"/>
        <v>0.00042</v>
      </c>
      <c r="S109" s="182">
        <v>0</v>
      </c>
      <c r="T109" s="183">
        <f t="shared" si="3"/>
        <v>0</v>
      </c>
      <c r="AR109" s="23" t="s">
        <v>152</v>
      </c>
      <c r="AT109" s="23" t="s">
        <v>147</v>
      </c>
      <c r="AU109" s="23" t="s">
        <v>94</v>
      </c>
      <c r="AY109" s="23" t="s">
        <v>144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3" t="s">
        <v>94</v>
      </c>
      <c r="BK109" s="184">
        <f t="shared" si="9"/>
        <v>0</v>
      </c>
      <c r="BL109" s="23" t="s">
        <v>152</v>
      </c>
      <c r="BM109" s="23" t="s">
        <v>181</v>
      </c>
    </row>
    <row r="110" spans="2:65" s="1" customFormat="1" ht="22.5" customHeight="1">
      <c r="B110" s="172"/>
      <c r="C110" s="173" t="s">
        <v>182</v>
      </c>
      <c r="D110" s="173" t="s">
        <v>147</v>
      </c>
      <c r="E110" s="174" t="s">
        <v>183</v>
      </c>
      <c r="F110" s="175" t="s">
        <v>184</v>
      </c>
      <c r="G110" s="176" t="s">
        <v>180</v>
      </c>
      <c r="H110" s="177">
        <v>2</v>
      </c>
      <c r="I110" s="178"/>
      <c r="J110" s="179">
        <f t="shared" si="0"/>
        <v>0</v>
      </c>
      <c r="K110" s="175" t="s">
        <v>5</v>
      </c>
      <c r="L110" s="40"/>
      <c r="M110" s="180" t="s">
        <v>5</v>
      </c>
      <c r="N110" s="181" t="s">
        <v>45</v>
      </c>
      <c r="O110" s="41"/>
      <c r="P110" s="182">
        <f t="shared" si="1"/>
        <v>0</v>
      </c>
      <c r="Q110" s="182">
        <v>0.00021</v>
      </c>
      <c r="R110" s="182">
        <f t="shared" si="2"/>
        <v>0.00042</v>
      </c>
      <c r="S110" s="182">
        <v>0</v>
      </c>
      <c r="T110" s="183">
        <f t="shared" si="3"/>
        <v>0</v>
      </c>
      <c r="AR110" s="23" t="s">
        <v>152</v>
      </c>
      <c r="AT110" s="23" t="s">
        <v>147</v>
      </c>
      <c r="AU110" s="23" t="s">
        <v>94</v>
      </c>
      <c r="AY110" s="23" t="s">
        <v>144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3" t="s">
        <v>94</v>
      </c>
      <c r="BK110" s="184">
        <f t="shared" si="9"/>
        <v>0</v>
      </c>
      <c r="BL110" s="23" t="s">
        <v>152</v>
      </c>
      <c r="BM110" s="23" t="s">
        <v>185</v>
      </c>
    </row>
    <row r="111" spans="2:65" s="1" customFormat="1" ht="22.5" customHeight="1">
      <c r="B111" s="172"/>
      <c r="C111" s="173" t="s">
        <v>161</v>
      </c>
      <c r="D111" s="173" t="s">
        <v>147</v>
      </c>
      <c r="E111" s="174" t="s">
        <v>186</v>
      </c>
      <c r="F111" s="175" t="s">
        <v>187</v>
      </c>
      <c r="G111" s="176" t="s">
        <v>188</v>
      </c>
      <c r="H111" s="177">
        <v>2.4</v>
      </c>
      <c r="I111" s="178"/>
      <c r="J111" s="179">
        <f t="shared" si="0"/>
        <v>0</v>
      </c>
      <c r="K111" s="175" t="s">
        <v>151</v>
      </c>
      <c r="L111" s="40"/>
      <c r="M111" s="180" t="s">
        <v>5</v>
      </c>
      <c r="N111" s="181" t="s">
        <v>45</v>
      </c>
      <c r="O111" s="41"/>
      <c r="P111" s="182">
        <f t="shared" si="1"/>
        <v>0</v>
      </c>
      <c r="Q111" s="182">
        <v>0</v>
      </c>
      <c r="R111" s="182">
        <f t="shared" si="2"/>
        <v>0</v>
      </c>
      <c r="S111" s="182">
        <v>0.33</v>
      </c>
      <c r="T111" s="183">
        <f t="shared" si="3"/>
        <v>0.792</v>
      </c>
      <c r="AR111" s="23" t="s">
        <v>152</v>
      </c>
      <c r="AT111" s="23" t="s">
        <v>147</v>
      </c>
      <c r="AU111" s="23" t="s">
        <v>94</v>
      </c>
      <c r="AY111" s="23" t="s">
        <v>144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3" t="s">
        <v>94</v>
      </c>
      <c r="BK111" s="184">
        <f t="shared" si="9"/>
        <v>0</v>
      </c>
      <c r="BL111" s="23" t="s">
        <v>152</v>
      </c>
      <c r="BM111" s="23" t="s">
        <v>189</v>
      </c>
    </row>
    <row r="112" spans="2:51" s="11" customFormat="1" ht="13.5">
      <c r="B112" s="185"/>
      <c r="D112" s="194" t="s">
        <v>154</v>
      </c>
      <c r="E112" s="195" t="s">
        <v>5</v>
      </c>
      <c r="F112" s="196" t="s">
        <v>190</v>
      </c>
      <c r="H112" s="197">
        <v>2.4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154</v>
      </c>
      <c r="AU112" s="187" t="s">
        <v>94</v>
      </c>
      <c r="AV112" s="11" t="s">
        <v>94</v>
      </c>
      <c r="AW112" s="11" t="s">
        <v>37</v>
      </c>
      <c r="AX112" s="11" t="s">
        <v>80</v>
      </c>
      <c r="AY112" s="187" t="s">
        <v>144</v>
      </c>
    </row>
    <row r="113" spans="2:65" s="1" customFormat="1" ht="22.5" customHeight="1">
      <c r="B113" s="172"/>
      <c r="C113" s="173" t="s">
        <v>191</v>
      </c>
      <c r="D113" s="173" t="s">
        <v>147</v>
      </c>
      <c r="E113" s="174" t="s">
        <v>192</v>
      </c>
      <c r="F113" s="175" t="s">
        <v>193</v>
      </c>
      <c r="G113" s="176" t="s">
        <v>150</v>
      </c>
      <c r="H113" s="177">
        <v>12.648</v>
      </c>
      <c r="I113" s="178"/>
      <c r="J113" s="179">
        <f>ROUND(I113*H113,2)</f>
        <v>0</v>
      </c>
      <c r="K113" s="175" t="s">
        <v>151</v>
      </c>
      <c r="L113" s="40"/>
      <c r="M113" s="180" t="s">
        <v>5</v>
      </c>
      <c r="N113" s="181" t="s">
        <v>45</v>
      </c>
      <c r="O113" s="41"/>
      <c r="P113" s="182">
        <f>O113*H113</f>
        <v>0</v>
      </c>
      <c r="Q113" s="182">
        <v>0</v>
      </c>
      <c r="R113" s="182">
        <f>Q113*H113</f>
        <v>0</v>
      </c>
      <c r="S113" s="182">
        <v>0.014</v>
      </c>
      <c r="T113" s="183">
        <f>S113*H113</f>
        <v>0.177072</v>
      </c>
      <c r="AR113" s="23" t="s">
        <v>152</v>
      </c>
      <c r="AT113" s="23" t="s">
        <v>147</v>
      </c>
      <c r="AU113" s="23" t="s">
        <v>94</v>
      </c>
      <c r="AY113" s="23" t="s">
        <v>144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3" t="s">
        <v>94</v>
      </c>
      <c r="BK113" s="184">
        <f>ROUND(I113*H113,2)</f>
        <v>0</v>
      </c>
      <c r="BL113" s="23" t="s">
        <v>152</v>
      </c>
      <c r="BM113" s="23" t="s">
        <v>194</v>
      </c>
    </row>
    <row r="114" spans="2:51" s="11" customFormat="1" ht="13.5">
      <c r="B114" s="185"/>
      <c r="D114" s="186" t="s">
        <v>154</v>
      </c>
      <c r="E114" s="187" t="s">
        <v>5</v>
      </c>
      <c r="F114" s="188" t="s">
        <v>195</v>
      </c>
      <c r="H114" s="189">
        <v>2.928</v>
      </c>
      <c r="I114" s="190"/>
      <c r="L114" s="185"/>
      <c r="M114" s="191"/>
      <c r="N114" s="192"/>
      <c r="O114" s="192"/>
      <c r="P114" s="192"/>
      <c r="Q114" s="192"/>
      <c r="R114" s="192"/>
      <c r="S114" s="192"/>
      <c r="T114" s="193"/>
      <c r="AT114" s="187" t="s">
        <v>154</v>
      </c>
      <c r="AU114" s="187" t="s">
        <v>94</v>
      </c>
      <c r="AV114" s="11" t="s">
        <v>94</v>
      </c>
      <c r="AW114" s="11" t="s">
        <v>37</v>
      </c>
      <c r="AX114" s="11" t="s">
        <v>73</v>
      </c>
      <c r="AY114" s="187" t="s">
        <v>144</v>
      </c>
    </row>
    <row r="115" spans="2:51" s="11" customFormat="1" ht="13.5">
      <c r="B115" s="185"/>
      <c r="D115" s="186" t="s">
        <v>154</v>
      </c>
      <c r="E115" s="187" t="s">
        <v>5</v>
      </c>
      <c r="F115" s="188" t="s">
        <v>196</v>
      </c>
      <c r="H115" s="189">
        <v>9.72</v>
      </c>
      <c r="I115" s="190"/>
      <c r="L115" s="185"/>
      <c r="M115" s="191"/>
      <c r="N115" s="192"/>
      <c r="O115" s="192"/>
      <c r="P115" s="192"/>
      <c r="Q115" s="192"/>
      <c r="R115" s="192"/>
      <c r="S115" s="192"/>
      <c r="T115" s="193"/>
      <c r="AT115" s="187" t="s">
        <v>154</v>
      </c>
      <c r="AU115" s="187" t="s">
        <v>94</v>
      </c>
      <c r="AV115" s="11" t="s">
        <v>94</v>
      </c>
      <c r="AW115" s="11" t="s">
        <v>37</v>
      </c>
      <c r="AX115" s="11" t="s">
        <v>73</v>
      </c>
      <c r="AY115" s="187" t="s">
        <v>144</v>
      </c>
    </row>
    <row r="116" spans="2:51" s="12" customFormat="1" ht="13.5">
      <c r="B116" s="198"/>
      <c r="D116" s="186" t="s">
        <v>154</v>
      </c>
      <c r="E116" s="199" t="s">
        <v>95</v>
      </c>
      <c r="F116" s="200" t="s">
        <v>197</v>
      </c>
      <c r="H116" s="201">
        <v>12.648</v>
      </c>
      <c r="I116" s="202"/>
      <c r="L116" s="198"/>
      <c r="M116" s="203"/>
      <c r="N116" s="204"/>
      <c r="O116" s="204"/>
      <c r="P116" s="204"/>
      <c r="Q116" s="204"/>
      <c r="R116" s="204"/>
      <c r="S116" s="204"/>
      <c r="T116" s="205"/>
      <c r="AT116" s="199" t="s">
        <v>154</v>
      </c>
      <c r="AU116" s="199" t="s">
        <v>94</v>
      </c>
      <c r="AV116" s="12" t="s">
        <v>145</v>
      </c>
      <c r="AW116" s="12" t="s">
        <v>37</v>
      </c>
      <c r="AX116" s="12" t="s">
        <v>80</v>
      </c>
      <c r="AY116" s="199" t="s">
        <v>144</v>
      </c>
    </row>
    <row r="117" spans="2:63" s="10" customFormat="1" ht="29.85" customHeight="1">
      <c r="B117" s="157"/>
      <c r="D117" s="169" t="s">
        <v>72</v>
      </c>
      <c r="E117" s="170" t="s">
        <v>198</v>
      </c>
      <c r="F117" s="170" t="s">
        <v>199</v>
      </c>
      <c r="I117" s="161"/>
      <c r="J117" s="171">
        <f>BK117</f>
        <v>0</v>
      </c>
      <c r="L117" s="157"/>
      <c r="M117" s="163"/>
      <c r="N117" s="164"/>
      <c r="O117" s="164"/>
      <c r="P117" s="165">
        <f>SUM(P118:P123)</f>
        <v>0</v>
      </c>
      <c r="Q117" s="164"/>
      <c r="R117" s="165">
        <f>SUM(R118:R123)</f>
        <v>0</v>
      </c>
      <c r="S117" s="164"/>
      <c r="T117" s="166">
        <f>SUM(T118:T123)</f>
        <v>0</v>
      </c>
      <c r="AR117" s="158" t="s">
        <v>80</v>
      </c>
      <c r="AT117" s="167" t="s">
        <v>72</v>
      </c>
      <c r="AU117" s="167" t="s">
        <v>80</v>
      </c>
      <c r="AY117" s="158" t="s">
        <v>144</v>
      </c>
      <c r="BK117" s="168">
        <f>SUM(BK118:BK123)</f>
        <v>0</v>
      </c>
    </row>
    <row r="118" spans="2:65" s="1" customFormat="1" ht="31.5" customHeight="1">
      <c r="B118" s="172"/>
      <c r="C118" s="173" t="s">
        <v>84</v>
      </c>
      <c r="D118" s="173" t="s">
        <v>147</v>
      </c>
      <c r="E118" s="174" t="s">
        <v>200</v>
      </c>
      <c r="F118" s="175" t="s">
        <v>201</v>
      </c>
      <c r="G118" s="176" t="s">
        <v>202</v>
      </c>
      <c r="H118" s="177">
        <v>7.396</v>
      </c>
      <c r="I118" s="178"/>
      <c r="J118" s="179">
        <f aca="true" t="shared" si="10" ref="J118:J123">ROUND(I118*H118,2)</f>
        <v>0</v>
      </c>
      <c r="K118" s="175" t="s">
        <v>151</v>
      </c>
      <c r="L118" s="40"/>
      <c r="M118" s="180" t="s">
        <v>5</v>
      </c>
      <c r="N118" s="181" t="s">
        <v>45</v>
      </c>
      <c r="O118" s="41"/>
      <c r="P118" s="182">
        <f aca="true" t="shared" si="11" ref="P118:P123">O118*H118</f>
        <v>0</v>
      </c>
      <c r="Q118" s="182">
        <v>0</v>
      </c>
      <c r="R118" s="182">
        <f aca="true" t="shared" si="12" ref="R118:R123">Q118*H118</f>
        <v>0</v>
      </c>
      <c r="S118" s="182">
        <v>0</v>
      </c>
      <c r="T118" s="183">
        <f aca="true" t="shared" si="13" ref="T118:T123">S118*H118</f>
        <v>0</v>
      </c>
      <c r="AR118" s="23" t="s">
        <v>152</v>
      </c>
      <c r="AT118" s="23" t="s">
        <v>147</v>
      </c>
      <c r="AU118" s="23" t="s">
        <v>94</v>
      </c>
      <c r="AY118" s="23" t="s">
        <v>144</v>
      </c>
      <c r="BE118" s="184">
        <f aca="true" t="shared" si="14" ref="BE118:BE123">IF(N118="základní",J118,0)</f>
        <v>0</v>
      </c>
      <c r="BF118" s="184">
        <f aca="true" t="shared" si="15" ref="BF118:BF123">IF(N118="snížená",J118,0)</f>
        <v>0</v>
      </c>
      <c r="BG118" s="184">
        <f aca="true" t="shared" si="16" ref="BG118:BG123">IF(N118="zákl. přenesená",J118,0)</f>
        <v>0</v>
      </c>
      <c r="BH118" s="184">
        <f aca="true" t="shared" si="17" ref="BH118:BH123">IF(N118="sníž. přenesená",J118,0)</f>
        <v>0</v>
      </c>
      <c r="BI118" s="184">
        <f aca="true" t="shared" si="18" ref="BI118:BI123">IF(N118="nulová",J118,0)</f>
        <v>0</v>
      </c>
      <c r="BJ118" s="23" t="s">
        <v>94</v>
      </c>
      <c r="BK118" s="184">
        <f aca="true" t="shared" si="19" ref="BK118:BK123">ROUND(I118*H118,2)</f>
        <v>0</v>
      </c>
      <c r="BL118" s="23" t="s">
        <v>152</v>
      </c>
      <c r="BM118" s="23" t="s">
        <v>203</v>
      </c>
    </row>
    <row r="119" spans="2:65" s="1" customFormat="1" ht="22.5" customHeight="1">
      <c r="B119" s="172"/>
      <c r="C119" s="173" t="s">
        <v>204</v>
      </c>
      <c r="D119" s="173" t="s">
        <v>147</v>
      </c>
      <c r="E119" s="174" t="s">
        <v>205</v>
      </c>
      <c r="F119" s="175" t="s">
        <v>206</v>
      </c>
      <c r="G119" s="176" t="s">
        <v>202</v>
      </c>
      <c r="H119" s="177">
        <v>0.969</v>
      </c>
      <c r="I119" s="178"/>
      <c r="J119" s="179">
        <f t="shared" si="10"/>
        <v>0</v>
      </c>
      <c r="K119" s="175" t="s">
        <v>5</v>
      </c>
      <c r="L119" s="40"/>
      <c r="M119" s="180" t="s">
        <v>5</v>
      </c>
      <c r="N119" s="181" t="s">
        <v>45</v>
      </c>
      <c r="O119" s="41"/>
      <c r="P119" s="182">
        <f t="shared" si="11"/>
        <v>0</v>
      </c>
      <c r="Q119" s="182">
        <v>0</v>
      </c>
      <c r="R119" s="182">
        <f t="shared" si="12"/>
        <v>0</v>
      </c>
      <c r="S119" s="182">
        <v>0</v>
      </c>
      <c r="T119" s="183">
        <f t="shared" si="13"/>
        <v>0</v>
      </c>
      <c r="AR119" s="23" t="s">
        <v>152</v>
      </c>
      <c r="AT119" s="23" t="s">
        <v>147</v>
      </c>
      <c r="AU119" s="23" t="s">
        <v>94</v>
      </c>
      <c r="AY119" s="23" t="s">
        <v>144</v>
      </c>
      <c r="BE119" s="184">
        <f t="shared" si="14"/>
        <v>0</v>
      </c>
      <c r="BF119" s="184">
        <f t="shared" si="15"/>
        <v>0</v>
      </c>
      <c r="BG119" s="184">
        <f t="shared" si="16"/>
        <v>0</v>
      </c>
      <c r="BH119" s="184">
        <f t="shared" si="17"/>
        <v>0</v>
      </c>
      <c r="BI119" s="184">
        <f t="shared" si="18"/>
        <v>0</v>
      </c>
      <c r="BJ119" s="23" t="s">
        <v>94</v>
      </c>
      <c r="BK119" s="184">
        <f t="shared" si="19"/>
        <v>0</v>
      </c>
      <c r="BL119" s="23" t="s">
        <v>152</v>
      </c>
      <c r="BM119" s="23" t="s">
        <v>207</v>
      </c>
    </row>
    <row r="120" spans="2:65" s="1" customFormat="1" ht="22.5" customHeight="1">
      <c r="B120" s="172"/>
      <c r="C120" s="173" t="s">
        <v>208</v>
      </c>
      <c r="D120" s="173" t="s">
        <v>147</v>
      </c>
      <c r="E120" s="174" t="s">
        <v>209</v>
      </c>
      <c r="F120" s="175" t="s">
        <v>210</v>
      </c>
      <c r="G120" s="176" t="s">
        <v>202</v>
      </c>
      <c r="H120" s="177">
        <v>1.048</v>
      </c>
      <c r="I120" s="178"/>
      <c r="J120" s="179">
        <f t="shared" si="10"/>
        <v>0</v>
      </c>
      <c r="K120" s="175" t="s">
        <v>5</v>
      </c>
      <c r="L120" s="40"/>
      <c r="M120" s="180" t="s">
        <v>5</v>
      </c>
      <c r="N120" s="181" t="s">
        <v>45</v>
      </c>
      <c r="O120" s="41"/>
      <c r="P120" s="182">
        <f t="shared" si="11"/>
        <v>0</v>
      </c>
      <c r="Q120" s="182">
        <v>0</v>
      </c>
      <c r="R120" s="182">
        <f t="shared" si="12"/>
        <v>0</v>
      </c>
      <c r="S120" s="182">
        <v>0</v>
      </c>
      <c r="T120" s="183">
        <f t="shared" si="13"/>
        <v>0</v>
      </c>
      <c r="AR120" s="23" t="s">
        <v>152</v>
      </c>
      <c r="AT120" s="23" t="s">
        <v>147</v>
      </c>
      <c r="AU120" s="23" t="s">
        <v>94</v>
      </c>
      <c r="AY120" s="23" t="s">
        <v>144</v>
      </c>
      <c r="BE120" s="184">
        <f t="shared" si="14"/>
        <v>0</v>
      </c>
      <c r="BF120" s="184">
        <f t="shared" si="15"/>
        <v>0</v>
      </c>
      <c r="BG120" s="184">
        <f t="shared" si="16"/>
        <v>0</v>
      </c>
      <c r="BH120" s="184">
        <f t="shared" si="17"/>
        <v>0</v>
      </c>
      <c r="BI120" s="184">
        <f t="shared" si="18"/>
        <v>0</v>
      </c>
      <c r="BJ120" s="23" t="s">
        <v>94</v>
      </c>
      <c r="BK120" s="184">
        <f t="shared" si="19"/>
        <v>0</v>
      </c>
      <c r="BL120" s="23" t="s">
        <v>152</v>
      </c>
      <c r="BM120" s="23" t="s">
        <v>211</v>
      </c>
    </row>
    <row r="121" spans="2:65" s="1" customFormat="1" ht="22.5" customHeight="1">
      <c r="B121" s="172"/>
      <c r="C121" s="173" t="s">
        <v>212</v>
      </c>
      <c r="D121" s="173" t="s">
        <v>147</v>
      </c>
      <c r="E121" s="174" t="s">
        <v>213</v>
      </c>
      <c r="F121" s="175" t="s">
        <v>214</v>
      </c>
      <c r="G121" s="176" t="s">
        <v>202</v>
      </c>
      <c r="H121" s="177">
        <v>1.242</v>
      </c>
      <c r="I121" s="178"/>
      <c r="J121" s="179">
        <f t="shared" si="10"/>
        <v>0</v>
      </c>
      <c r="K121" s="175" t="s">
        <v>5</v>
      </c>
      <c r="L121" s="40"/>
      <c r="M121" s="180" t="s">
        <v>5</v>
      </c>
      <c r="N121" s="181" t="s">
        <v>45</v>
      </c>
      <c r="O121" s="41"/>
      <c r="P121" s="182">
        <f t="shared" si="11"/>
        <v>0</v>
      </c>
      <c r="Q121" s="182">
        <v>0</v>
      </c>
      <c r="R121" s="182">
        <f t="shared" si="12"/>
        <v>0</v>
      </c>
      <c r="S121" s="182">
        <v>0</v>
      </c>
      <c r="T121" s="183">
        <f t="shared" si="13"/>
        <v>0</v>
      </c>
      <c r="AR121" s="23" t="s">
        <v>152</v>
      </c>
      <c r="AT121" s="23" t="s">
        <v>147</v>
      </c>
      <c r="AU121" s="23" t="s">
        <v>94</v>
      </c>
      <c r="AY121" s="23" t="s">
        <v>144</v>
      </c>
      <c r="BE121" s="184">
        <f t="shared" si="14"/>
        <v>0</v>
      </c>
      <c r="BF121" s="184">
        <f t="shared" si="15"/>
        <v>0</v>
      </c>
      <c r="BG121" s="184">
        <f t="shared" si="16"/>
        <v>0</v>
      </c>
      <c r="BH121" s="184">
        <f t="shared" si="17"/>
        <v>0</v>
      </c>
      <c r="BI121" s="184">
        <f t="shared" si="18"/>
        <v>0</v>
      </c>
      <c r="BJ121" s="23" t="s">
        <v>94</v>
      </c>
      <c r="BK121" s="184">
        <f t="shared" si="19"/>
        <v>0</v>
      </c>
      <c r="BL121" s="23" t="s">
        <v>152</v>
      </c>
      <c r="BM121" s="23" t="s">
        <v>215</v>
      </c>
    </row>
    <row r="122" spans="2:65" s="1" customFormat="1" ht="22.5" customHeight="1">
      <c r="B122" s="172"/>
      <c r="C122" s="173" t="s">
        <v>11</v>
      </c>
      <c r="D122" s="173" t="s">
        <v>147</v>
      </c>
      <c r="E122" s="174" t="s">
        <v>216</v>
      </c>
      <c r="F122" s="175" t="s">
        <v>217</v>
      </c>
      <c r="G122" s="176" t="s">
        <v>202</v>
      </c>
      <c r="H122" s="177">
        <v>0.455</v>
      </c>
      <c r="I122" s="178"/>
      <c r="J122" s="179">
        <f t="shared" si="10"/>
        <v>0</v>
      </c>
      <c r="K122" s="175" t="s">
        <v>5</v>
      </c>
      <c r="L122" s="40"/>
      <c r="M122" s="180" t="s">
        <v>5</v>
      </c>
      <c r="N122" s="181" t="s">
        <v>45</v>
      </c>
      <c r="O122" s="41"/>
      <c r="P122" s="182">
        <f t="shared" si="11"/>
        <v>0</v>
      </c>
      <c r="Q122" s="182">
        <v>0</v>
      </c>
      <c r="R122" s="182">
        <f t="shared" si="12"/>
        <v>0</v>
      </c>
      <c r="S122" s="182">
        <v>0</v>
      </c>
      <c r="T122" s="183">
        <f t="shared" si="13"/>
        <v>0</v>
      </c>
      <c r="AR122" s="23" t="s">
        <v>152</v>
      </c>
      <c r="AT122" s="23" t="s">
        <v>147</v>
      </c>
      <c r="AU122" s="23" t="s">
        <v>94</v>
      </c>
      <c r="AY122" s="23" t="s">
        <v>144</v>
      </c>
      <c r="BE122" s="184">
        <f t="shared" si="14"/>
        <v>0</v>
      </c>
      <c r="BF122" s="184">
        <f t="shared" si="15"/>
        <v>0</v>
      </c>
      <c r="BG122" s="184">
        <f t="shared" si="16"/>
        <v>0</v>
      </c>
      <c r="BH122" s="184">
        <f t="shared" si="17"/>
        <v>0</v>
      </c>
      <c r="BI122" s="184">
        <f t="shared" si="18"/>
        <v>0</v>
      </c>
      <c r="BJ122" s="23" t="s">
        <v>94</v>
      </c>
      <c r="BK122" s="184">
        <f t="shared" si="19"/>
        <v>0</v>
      </c>
      <c r="BL122" s="23" t="s">
        <v>152</v>
      </c>
      <c r="BM122" s="23" t="s">
        <v>218</v>
      </c>
    </row>
    <row r="123" spans="2:65" s="1" customFormat="1" ht="31.5" customHeight="1">
      <c r="B123" s="172"/>
      <c r="C123" s="173" t="s">
        <v>219</v>
      </c>
      <c r="D123" s="173" t="s">
        <v>147</v>
      </c>
      <c r="E123" s="174" t="s">
        <v>220</v>
      </c>
      <c r="F123" s="175" t="s">
        <v>221</v>
      </c>
      <c r="G123" s="176" t="s">
        <v>202</v>
      </c>
      <c r="H123" s="177">
        <v>3.68</v>
      </c>
      <c r="I123" s="178"/>
      <c r="J123" s="179">
        <f t="shared" si="10"/>
        <v>0</v>
      </c>
      <c r="K123" s="175" t="s">
        <v>5</v>
      </c>
      <c r="L123" s="40"/>
      <c r="M123" s="180" t="s">
        <v>5</v>
      </c>
      <c r="N123" s="181" t="s">
        <v>45</v>
      </c>
      <c r="O123" s="41"/>
      <c r="P123" s="182">
        <f t="shared" si="11"/>
        <v>0</v>
      </c>
      <c r="Q123" s="182">
        <v>0</v>
      </c>
      <c r="R123" s="182">
        <f t="shared" si="12"/>
        <v>0</v>
      </c>
      <c r="S123" s="182">
        <v>0</v>
      </c>
      <c r="T123" s="183">
        <f t="shared" si="13"/>
        <v>0</v>
      </c>
      <c r="AR123" s="23" t="s">
        <v>152</v>
      </c>
      <c r="AT123" s="23" t="s">
        <v>147</v>
      </c>
      <c r="AU123" s="23" t="s">
        <v>94</v>
      </c>
      <c r="AY123" s="23" t="s">
        <v>144</v>
      </c>
      <c r="BE123" s="184">
        <f t="shared" si="14"/>
        <v>0</v>
      </c>
      <c r="BF123" s="184">
        <f t="shared" si="15"/>
        <v>0</v>
      </c>
      <c r="BG123" s="184">
        <f t="shared" si="16"/>
        <v>0</v>
      </c>
      <c r="BH123" s="184">
        <f t="shared" si="17"/>
        <v>0</v>
      </c>
      <c r="BI123" s="184">
        <f t="shared" si="18"/>
        <v>0</v>
      </c>
      <c r="BJ123" s="23" t="s">
        <v>94</v>
      </c>
      <c r="BK123" s="184">
        <f t="shared" si="19"/>
        <v>0</v>
      </c>
      <c r="BL123" s="23" t="s">
        <v>152</v>
      </c>
      <c r="BM123" s="23" t="s">
        <v>222</v>
      </c>
    </row>
    <row r="124" spans="2:63" s="10" customFormat="1" ht="29.85" customHeight="1">
      <c r="B124" s="157"/>
      <c r="D124" s="169" t="s">
        <v>72</v>
      </c>
      <c r="E124" s="170" t="s">
        <v>223</v>
      </c>
      <c r="F124" s="170" t="s">
        <v>224</v>
      </c>
      <c r="I124" s="161"/>
      <c r="J124" s="171">
        <f>BK124</f>
        <v>0</v>
      </c>
      <c r="L124" s="157"/>
      <c r="M124" s="163"/>
      <c r="N124" s="164"/>
      <c r="O124" s="164"/>
      <c r="P124" s="165">
        <f>P125</f>
        <v>0</v>
      </c>
      <c r="Q124" s="164"/>
      <c r="R124" s="165">
        <f>R125</f>
        <v>0</v>
      </c>
      <c r="S124" s="164"/>
      <c r="T124" s="166">
        <f>T125</f>
        <v>0</v>
      </c>
      <c r="AR124" s="158" t="s">
        <v>80</v>
      </c>
      <c r="AT124" s="167" t="s">
        <v>72</v>
      </c>
      <c r="AU124" s="167" t="s">
        <v>80</v>
      </c>
      <c r="AY124" s="158" t="s">
        <v>144</v>
      </c>
      <c r="BK124" s="168">
        <f>BK125</f>
        <v>0</v>
      </c>
    </row>
    <row r="125" spans="2:65" s="1" customFormat="1" ht="22.5" customHeight="1">
      <c r="B125" s="172"/>
      <c r="C125" s="173" t="s">
        <v>225</v>
      </c>
      <c r="D125" s="173" t="s">
        <v>147</v>
      </c>
      <c r="E125" s="174" t="s">
        <v>226</v>
      </c>
      <c r="F125" s="175" t="s">
        <v>227</v>
      </c>
      <c r="G125" s="176" t="s">
        <v>202</v>
      </c>
      <c r="H125" s="177">
        <v>0.474</v>
      </c>
      <c r="I125" s="178"/>
      <c r="J125" s="179">
        <f>ROUND(I125*H125,2)</f>
        <v>0</v>
      </c>
      <c r="K125" s="175" t="s">
        <v>151</v>
      </c>
      <c r="L125" s="40"/>
      <c r="M125" s="180" t="s">
        <v>5</v>
      </c>
      <c r="N125" s="181" t="s">
        <v>45</v>
      </c>
      <c r="O125" s="41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3" t="s">
        <v>152</v>
      </c>
      <c r="AT125" s="23" t="s">
        <v>147</v>
      </c>
      <c r="AU125" s="23" t="s">
        <v>94</v>
      </c>
      <c r="AY125" s="23" t="s">
        <v>144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3" t="s">
        <v>94</v>
      </c>
      <c r="BK125" s="184">
        <f>ROUND(I125*H125,2)</f>
        <v>0</v>
      </c>
      <c r="BL125" s="23" t="s">
        <v>152</v>
      </c>
      <c r="BM125" s="23" t="s">
        <v>228</v>
      </c>
    </row>
    <row r="126" spans="2:63" s="10" customFormat="1" ht="37.35" customHeight="1">
      <c r="B126" s="157"/>
      <c r="D126" s="158" t="s">
        <v>72</v>
      </c>
      <c r="E126" s="159" t="s">
        <v>229</v>
      </c>
      <c r="F126" s="159" t="s">
        <v>230</v>
      </c>
      <c r="I126" s="161"/>
      <c r="J126" s="162">
        <f>BK126</f>
        <v>0</v>
      </c>
      <c r="L126" s="157"/>
      <c r="M126" s="163"/>
      <c r="N126" s="164"/>
      <c r="O126" s="164"/>
      <c r="P126" s="165">
        <f>P127+P137+P139+P171+P218+P244+P252</f>
        <v>0</v>
      </c>
      <c r="Q126" s="164"/>
      <c r="R126" s="165">
        <f>R127+R137+R139+R171+R218+R244+R252</f>
        <v>2.57010603</v>
      </c>
      <c r="S126" s="164"/>
      <c r="T126" s="166">
        <f>T127+T137+T139+T171+T218+T244+T252</f>
        <v>6.426755180000002</v>
      </c>
      <c r="AR126" s="158" t="s">
        <v>94</v>
      </c>
      <c r="AT126" s="167" t="s">
        <v>72</v>
      </c>
      <c r="AU126" s="167" t="s">
        <v>73</v>
      </c>
      <c r="AY126" s="158" t="s">
        <v>144</v>
      </c>
      <c r="BK126" s="168">
        <f>BK127+BK137+BK139+BK171+BK218+BK244+BK252</f>
        <v>0</v>
      </c>
    </row>
    <row r="127" spans="2:63" s="10" customFormat="1" ht="19.9" customHeight="1">
      <c r="B127" s="157"/>
      <c r="D127" s="169" t="s">
        <v>72</v>
      </c>
      <c r="E127" s="170" t="s">
        <v>231</v>
      </c>
      <c r="F127" s="170" t="s">
        <v>232</v>
      </c>
      <c r="I127" s="161"/>
      <c r="J127" s="171">
        <f>BK127</f>
        <v>0</v>
      </c>
      <c r="L127" s="157"/>
      <c r="M127" s="163"/>
      <c r="N127" s="164"/>
      <c r="O127" s="164"/>
      <c r="P127" s="165">
        <f>SUM(P128:P136)</f>
        <v>0</v>
      </c>
      <c r="Q127" s="164"/>
      <c r="R127" s="165">
        <f>SUM(R128:R136)</f>
        <v>0.89092</v>
      </c>
      <c r="S127" s="164"/>
      <c r="T127" s="166">
        <f>SUM(T128:T136)</f>
        <v>1.241802</v>
      </c>
      <c r="AR127" s="158" t="s">
        <v>94</v>
      </c>
      <c r="AT127" s="167" t="s">
        <v>72</v>
      </c>
      <c r="AU127" s="167" t="s">
        <v>80</v>
      </c>
      <c r="AY127" s="158" t="s">
        <v>144</v>
      </c>
      <c r="BK127" s="168">
        <f>SUM(BK128:BK136)</f>
        <v>0</v>
      </c>
    </row>
    <row r="128" spans="2:65" s="1" customFormat="1" ht="22.5" customHeight="1">
      <c r="B128" s="172"/>
      <c r="C128" s="173" t="s">
        <v>233</v>
      </c>
      <c r="D128" s="173" t="s">
        <v>147</v>
      </c>
      <c r="E128" s="174" t="s">
        <v>234</v>
      </c>
      <c r="F128" s="175" t="s">
        <v>235</v>
      </c>
      <c r="G128" s="176" t="s">
        <v>150</v>
      </c>
      <c r="H128" s="177">
        <v>206.967</v>
      </c>
      <c r="I128" s="178"/>
      <c r="J128" s="179">
        <f>ROUND(I128*H128,2)</f>
        <v>0</v>
      </c>
      <c r="K128" s="175" t="s">
        <v>151</v>
      </c>
      <c r="L128" s="40"/>
      <c r="M128" s="180" t="s">
        <v>5</v>
      </c>
      <c r="N128" s="181" t="s">
        <v>45</v>
      </c>
      <c r="O128" s="41"/>
      <c r="P128" s="182">
        <f>O128*H128</f>
        <v>0</v>
      </c>
      <c r="Q128" s="182">
        <v>0</v>
      </c>
      <c r="R128" s="182">
        <f>Q128*H128</f>
        <v>0</v>
      </c>
      <c r="S128" s="182">
        <v>0.006</v>
      </c>
      <c r="T128" s="183">
        <f>S128*H128</f>
        <v>1.241802</v>
      </c>
      <c r="AR128" s="23" t="s">
        <v>219</v>
      </c>
      <c r="AT128" s="23" t="s">
        <v>147</v>
      </c>
      <c r="AU128" s="23" t="s">
        <v>94</v>
      </c>
      <c r="AY128" s="23" t="s">
        <v>144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3" t="s">
        <v>94</v>
      </c>
      <c r="BK128" s="184">
        <f>ROUND(I128*H128,2)</f>
        <v>0</v>
      </c>
      <c r="BL128" s="23" t="s">
        <v>219</v>
      </c>
      <c r="BM128" s="23" t="s">
        <v>236</v>
      </c>
    </row>
    <row r="129" spans="2:51" s="11" customFormat="1" ht="13.5">
      <c r="B129" s="185"/>
      <c r="D129" s="194" t="s">
        <v>154</v>
      </c>
      <c r="E129" s="195" t="s">
        <v>5</v>
      </c>
      <c r="F129" s="196" t="s">
        <v>92</v>
      </c>
      <c r="H129" s="197">
        <v>206.967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154</v>
      </c>
      <c r="AU129" s="187" t="s">
        <v>94</v>
      </c>
      <c r="AV129" s="11" t="s">
        <v>94</v>
      </c>
      <c r="AW129" s="11" t="s">
        <v>37</v>
      </c>
      <c r="AX129" s="11" t="s">
        <v>80</v>
      </c>
      <c r="AY129" s="187" t="s">
        <v>144</v>
      </c>
    </row>
    <row r="130" spans="2:65" s="1" customFormat="1" ht="22.5" customHeight="1">
      <c r="B130" s="172"/>
      <c r="C130" s="173" t="s">
        <v>237</v>
      </c>
      <c r="D130" s="173" t="s">
        <v>147</v>
      </c>
      <c r="E130" s="174" t="s">
        <v>238</v>
      </c>
      <c r="F130" s="175" t="s">
        <v>239</v>
      </c>
      <c r="G130" s="176" t="s">
        <v>150</v>
      </c>
      <c r="H130" s="177">
        <v>212.067</v>
      </c>
      <c r="I130" s="178"/>
      <c r="J130" s="179">
        <f>ROUND(I130*H130,2)</f>
        <v>0</v>
      </c>
      <c r="K130" s="175" t="s">
        <v>151</v>
      </c>
      <c r="L130" s="40"/>
      <c r="M130" s="180" t="s">
        <v>5</v>
      </c>
      <c r="N130" s="181" t="s">
        <v>45</v>
      </c>
      <c r="O130" s="41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3" t="s">
        <v>219</v>
      </c>
      <c r="AT130" s="23" t="s">
        <v>147</v>
      </c>
      <c r="AU130" s="23" t="s">
        <v>94</v>
      </c>
      <c r="AY130" s="23" t="s">
        <v>144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3" t="s">
        <v>94</v>
      </c>
      <c r="BK130" s="184">
        <f>ROUND(I130*H130,2)</f>
        <v>0</v>
      </c>
      <c r="BL130" s="23" t="s">
        <v>219</v>
      </c>
      <c r="BM130" s="23" t="s">
        <v>240</v>
      </c>
    </row>
    <row r="131" spans="2:51" s="11" customFormat="1" ht="13.5">
      <c r="B131" s="185"/>
      <c r="D131" s="194" t="s">
        <v>154</v>
      </c>
      <c r="E131" s="195" t="s">
        <v>5</v>
      </c>
      <c r="F131" s="196" t="s">
        <v>98</v>
      </c>
      <c r="H131" s="197">
        <v>212.067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154</v>
      </c>
      <c r="AU131" s="187" t="s">
        <v>94</v>
      </c>
      <c r="AV131" s="11" t="s">
        <v>94</v>
      </c>
      <c r="AW131" s="11" t="s">
        <v>37</v>
      </c>
      <c r="AX131" s="11" t="s">
        <v>80</v>
      </c>
      <c r="AY131" s="187" t="s">
        <v>144</v>
      </c>
    </row>
    <row r="132" spans="2:65" s="1" customFormat="1" ht="31.5" customHeight="1">
      <c r="B132" s="172"/>
      <c r="C132" s="206" t="s">
        <v>241</v>
      </c>
      <c r="D132" s="206" t="s">
        <v>242</v>
      </c>
      <c r="E132" s="207" t="s">
        <v>243</v>
      </c>
      <c r="F132" s="208" t="s">
        <v>244</v>
      </c>
      <c r="G132" s="209" t="s">
        <v>150</v>
      </c>
      <c r="H132" s="210">
        <v>254.48</v>
      </c>
      <c r="I132" s="211"/>
      <c r="J132" s="212">
        <f>ROUND(I132*H132,2)</f>
        <v>0</v>
      </c>
      <c r="K132" s="208" t="s">
        <v>5</v>
      </c>
      <c r="L132" s="213"/>
      <c r="M132" s="214" t="s">
        <v>5</v>
      </c>
      <c r="N132" s="215" t="s">
        <v>45</v>
      </c>
      <c r="O132" s="41"/>
      <c r="P132" s="182">
        <f>O132*H132</f>
        <v>0</v>
      </c>
      <c r="Q132" s="182">
        <v>0.0035</v>
      </c>
      <c r="R132" s="182">
        <f>Q132*H132</f>
        <v>0.89068</v>
      </c>
      <c r="S132" s="182">
        <v>0</v>
      </c>
      <c r="T132" s="183">
        <f>S132*H132</f>
        <v>0</v>
      </c>
      <c r="AR132" s="23" t="s">
        <v>245</v>
      </c>
      <c r="AT132" s="23" t="s">
        <v>242</v>
      </c>
      <c r="AU132" s="23" t="s">
        <v>94</v>
      </c>
      <c r="AY132" s="23" t="s">
        <v>144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3" t="s">
        <v>94</v>
      </c>
      <c r="BK132" s="184">
        <f>ROUND(I132*H132,2)</f>
        <v>0</v>
      </c>
      <c r="BL132" s="23" t="s">
        <v>219</v>
      </c>
      <c r="BM132" s="23" t="s">
        <v>246</v>
      </c>
    </row>
    <row r="133" spans="2:51" s="11" customFormat="1" ht="13.5">
      <c r="B133" s="185"/>
      <c r="D133" s="194" t="s">
        <v>154</v>
      </c>
      <c r="E133" s="195" t="s">
        <v>5</v>
      </c>
      <c r="F133" s="196" t="s">
        <v>247</v>
      </c>
      <c r="H133" s="197">
        <v>254.48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154</v>
      </c>
      <c r="AU133" s="187" t="s">
        <v>94</v>
      </c>
      <c r="AV133" s="11" t="s">
        <v>94</v>
      </c>
      <c r="AW133" s="11" t="s">
        <v>37</v>
      </c>
      <c r="AX133" s="11" t="s">
        <v>80</v>
      </c>
      <c r="AY133" s="187" t="s">
        <v>144</v>
      </c>
    </row>
    <row r="134" spans="2:65" s="1" customFormat="1" ht="22.5" customHeight="1">
      <c r="B134" s="172"/>
      <c r="C134" s="173" t="s">
        <v>10</v>
      </c>
      <c r="D134" s="173" t="s">
        <v>147</v>
      </c>
      <c r="E134" s="174" t="s">
        <v>248</v>
      </c>
      <c r="F134" s="175" t="s">
        <v>249</v>
      </c>
      <c r="G134" s="176" t="s">
        <v>250</v>
      </c>
      <c r="H134" s="177">
        <v>2</v>
      </c>
      <c r="I134" s="178"/>
      <c r="J134" s="179">
        <f>ROUND(I134*H134,2)</f>
        <v>0</v>
      </c>
      <c r="K134" s="175" t="s">
        <v>5</v>
      </c>
      <c r="L134" s="40"/>
      <c r="M134" s="180" t="s">
        <v>5</v>
      </c>
      <c r="N134" s="181" t="s">
        <v>45</v>
      </c>
      <c r="O134" s="41"/>
      <c r="P134" s="182">
        <f>O134*H134</f>
        <v>0</v>
      </c>
      <c r="Q134" s="182">
        <v>0.00012</v>
      </c>
      <c r="R134" s="182">
        <f>Q134*H134</f>
        <v>0.00024</v>
      </c>
      <c r="S134" s="182">
        <v>0</v>
      </c>
      <c r="T134" s="183">
        <f>S134*H134</f>
        <v>0</v>
      </c>
      <c r="AR134" s="23" t="s">
        <v>219</v>
      </c>
      <c r="AT134" s="23" t="s">
        <v>147</v>
      </c>
      <c r="AU134" s="23" t="s">
        <v>94</v>
      </c>
      <c r="AY134" s="23" t="s">
        <v>144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23" t="s">
        <v>94</v>
      </c>
      <c r="BK134" s="184">
        <f>ROUND(I134*H134,2)</f>
        <v>0</v>
      </c>
      <c r="BL134" s="23" t="s">
        <v>219</v>
      </c>
      <c r="BM134" s="23" t="s">
        <v>251</v>
      </c>
    </row>
    <row r="135" spans="2:65" s="1" customFormat="1" ht="22.5" customHeight="1">
      <c r="B135" s="172"/>
      <c r="C135" s="173" t="s">
        <v>252</v>
      </c>
      <c r="D135" s="173" t="s">
        <v>147</v>
      </c>
      <c r="E135" s="174" t="s">
        <v>253</v>
      </c>
      <c r="F135" s="175" t="s">
        <v>254</v>
      </c>
      <c r="G135" s="176" t="s">
        <v>202</v>
      </c>
      <c r="H135" s="177">
        <v>0.891</v>
      </c>
      <c r="I135" s="178"/>
      <c r="J135" s="179">
        <f>ROUND(I135*H135,2)</f>
        <v>0</v>
      </c>
      <c r="K135" s="175" t="s">
        <v>151</v>
      </c>
      <c r="L135" s="40"/>
      <c r="M135" s="180" t="s">
        <v>5</v>
      </c>
      <c r="N135" s="181" t="s">
        <v>45</v>
      </c>
      <c r="O135" s="41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3" t="s">
        <v>219</v>
      </c>
      <c r="AT135" s="23" t="s">
        <v>147</v>
      </c>
      <c r="AU135" s="23" t="s">
        <v>94</v>
      </c>
      <c r="AY135" s="23" t="s">
        <v>144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3" t="s">
        <v>94</v>
      </c>
      <c r="BK135" s="184">
        <f>ROUND(I135*H135,2)</f>
        <v>0</v>
      </c>
      <c r="BL135" s="23" t="s">
        <v>219</v>
      </c>
      <c r="BM135" s="23" t="s">
        <v>255</v>
      </c>
    </row>
    <row r="136" spans="2:65" s="1" customFormat="1" ht="22.5" customHeight="1">
      <c r="B136" s="172"/>
      <c r="C136" s="173" t="s">
        <v>256</v>
      </c>
      <c r="D136" s="173" t="s">
        <v>147</v>
      </c>
      <c r="E136" s="174" t="s">
        <v>257</v>
      </c>
      <c r="F136" s="175" t="s">
        <v>258</v>
      </c>
      <c r="G136" s="176" t="s">
        <v>202</v>
      </c>
      <c r="H136" s="177">
        <v>0.891</v>
      </c>
      <c r="I136" s="178"/>
      <c r="J136" s="179">
        <f>ROUND(I136*H136,2)</f>
        <v>0</v>
      </c>
      <c r="K136" s="175" t="s">
        <v>151</v>
      </c>
      <c r="L136" s="40"/>
      <c r="M136" s="180" t="s">
        <v>5</v>
      </c>
      <c r="N136" s="181" t="s">
        <v>45</v>
      </c>
      <c r="O136" s="41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3" t="s">
        <v>219</v>
      </c>
      <c r="AT136" s="23" t="s">
        <v>147</v>
      </c>
      <c r="AU136" s="23" t="s">
        <v>94</v>
      </c>
      <c r="AY136" s="23" t="s">
        <v>144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3" t="s">
        <v>94</v>
      </c>
      <c r="BK136" s="184">
        <f>ROUND(I136*H136,2)</f>
        <v>0</v>
      </c>
      <c r="BL136" s="23" t="s">
        <v>219</v>
      </c>
      <c r="BM136" s="23" t="s">
        <v>259</v>
      </c>
    </row>
    <row r="137" spans="2:63" s="10" customFormat="1" ht="29.85" customHeight="1">
      <c r="B137" s="157"/>
      <c r="D137" s="169" t="s">
        <v>72</v>
      </c>
      <c r="E137" s="170" t="s">
        <v>260</v>
      </c>
      <c r="F137" s="170" t="s">
        <v>261</v>
      </c>
      <c r="I137" s="161"/>
      <c r="J137" s="171">
        <f>BK137</f>
        <v>0</v>
      </c>
      <c r="L137" s="157"/>
      <c r="M137" s="163"/>
      <c r="N137" s="164"/>
      <c r="O137" s="164"/>
      <c r="P137" s="165">
        <f>P138</f>
        <v>0</v>
      </c>
      <c r="Q137" s="164"/>
      <c r="R137" s="165">
        <f>R138</f>
        <v>0</v>
      </c>
      <c r="S137" s="164"/>
      <c r="T137" s="166">
        <f>T138</f>
        <v>0</v>
      </c>
      <c r="AR137" s="158" t="s">
        <v>94</v>
      </c>
      <c r="AT137" s="167" t="s">
        <v>72</v>
      </c>
      <c r="AU137" s="167" t="s">
        <v>80</v>
      </c>
      <c r="AY137" s="158" t="s">
        <v>144</v>
      </c>
      <c r="BK137" s="168">
        <f>BK138</f>
        <v>0</v>
      </c>
    </row>
    <row r="138" spans="2:65" s="1" customFormat="1" ht="31.5" customHeight="1">
      <c r="B138" s="172"/>
      <c r="C138" s="173" t="s">
        <v>262</v>
      </c>
      <c r="D138" s="173" t="s">
        <v>147</v>
      </c>
      <c r="E138" s="174" t="s">
        <v>263</v>
      </c>
      <c r="F138" s="175" t="s">
        <v>264</v>
      </c>
      <c r="G138" s="176" t="s">
        <v>250</v>
      </c>
      <c r="H138" s="177">
        <v>2</v>
      </c>
      <c r="I138" s="178"/>
      <c r="J138" s="179">
        <f>ROUND(I138*H138,2)</f>
        <v>0</v>
      </c>
      <c r="K138" s="175" t="s">
        <v>5</v>
      </c>
      <c r="L138" s="40"/>
      <c r="M138" s="180" t="s">
        <v>5</v>
      </c>
      <c r="N138" s="181" t="s">
        <v>45</v>
      </c>
      <c r="O138" s="41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AR138" s="23" t="s">
        <v>219</v>
      </c>
      <c r="AT138" s="23" t="s">
        <v>147</v>
      </c>
      <c r="AU138" s="23" t="s">
        <v>94</v>
      </c>
      <c r="AY138" s="23" t="s">
        <v>144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3" t="s">
        <v>94</v>
      </c>
      <c r="BK138" s="184">
        <f>ROUND(I138*H138,2)</f>
        <v>0</v>
      </c>
      <c r="BL138" s="23" t="s">
        <v>219</v>
      </c>
      <c r="BM138" s="23" t="s">
        <v>265</v>
      </c>
    </row>
    <row r="139" spans="2:63" s="10" customFormat="1" ht="29.85" customHeight="1">
      <c r="B139" s="157"/>
      <c r="D139" s="169" t="s">
        <v>72</v>
      </c>
      <c r="E139" s="170" t="s">
        <v>266</v>
      </c>
      <c r="F139" s="170" t="s">
        <v>267</v>
      </c>
      <c r="I139" s="161"/>
      <c r="J139" s="171">
        <f>BK139</f>
        <v>0</v>
      </c>
      <c r="L139" s="157"/>
      <c r="M139" s="163"/>
      <c r="N139" s="164"/>
      <c r="O139" s="164"/>
      <c r="P139" s="165">
        <f>SUM(P140:P170)</f>
        <v>0</v>
      </c>
      <c r="Q139" s="164"/>
      <c r="R139" s="165">
        <f>SUM(R140:R170)</f>
        <v>0.8878600500000001</v>
      </c>
      <c r="S139" s="164"/>
      <c r="T139" s="166">
        <f>SUM(T140:T170)</f>
        <v>0.8897820000000001</v>
      </c>
      <c r="AR139" s="158" t="s">
        <v>94</v>
      </c>
      <c r="AT139" s="167" t="s">
        <v>72</v>
      </c>
      <c r="AU139" s="167" t="s">
        <v>80</v>
      </c>
      <c r="AY139" s="158" t="s">
        <v>144</v>
      </c>
      <c r="BK139" s="168">
        <f>SUM(BK140:BK170)</f>
        <v>0</v>
      </c>
    </row>
    <row r="140" spans="2:65" s="1" customFormat="1" ht="31.5" customHeight="1">
      <c r="B140" s="172"/>
      <c r="C140" s="173" t="s">
        <v>268</v>
      </c>
      <c r="D140" s="173" t="s">
        <v>147</v>
      </c>
      <c r="E140" s="174" t="s">
        <v>269</v>
      </c>
      <c r="F140" s="175" t="s">
        <v>270</v>
      </c>
      <c r="G140" s="176" t="s">
        <v>250</v>
      </c>
      <c r="H140" s="177">
        <v>76</v>
      </c>
      <c r="I140" s="178"/>
      <c r="J140" s="179">
        <f>ROUND(I140*H140,2)</f>
        <v>0</v>
      </c>
      <c r="K140" s="175" t="s">
        <v>151</v>
      </c>
      <c r="L140" s="40"/>
      <c r="M140" s="180" t="s">
        <v>5</v>
      </c>
      <c r="N140" s="181" t="s">
        <v>45</v>
      </c>
      <c r="O140" s="41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3" t="s">
        <v>219</v>
      </c>
      <c r="AT140" s="23" t="s">
        <v>147</v>
      </c>
      <c r="AU140" s="23" t="s">
        <v>94</v>
      </c>
      <c r="AY140" s="23" t="s">
        <v>144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3" t="s">
        <v>94</v>
      </c>
      <c r="BK140" s="184">
        <f>ROUND(I140*H140,2)</f>
        <v>0</v>
      </c>
      <c r="BL140" s="23" t="s">
        <v>219</v>
      </c>
      <c r="BM140" s="23" t="s">
        <v>271</v>
      </c>
    </row>
    <row r="141" spans="2:65" s="1" customFormat="1" ht="31.5" customHeight="1">
      <c r="B141" s="172"/>
      <c r="C141" s="173" t="s">
        <v>272</v>
      </c>
      <c r="D141" s="173" t="s">
        <v>147</v>
      </c>
      <c r="E141" s="174" t="s">
        <v>273</v>
      </c>
      <c r="F141" s="175" t="s">
        <v>274</v>
      </c>
      <c r="G141" s="176" t="s">
        <v>275</v>
      </c>
      <c r="H141" s="177">
        <v>0.345</v>
      </c>
      <c r="I141" s="178"/>
      <c r="J141" s="179">
        <f>ROUND(I141*H141,2)</f>
        <v>0</v>
      </c>
      <c r="K141" s="175" t="s">
        <v>151</v>
      </c>
      <c r="L141" s="40"/>
      <c r="M141" s="180" t="s">
        <v>5</v>
      </c>
      <c r="N141" s="181" t="s">
        <v>45</v>
      </c>
      <c r="O141" s="41"/>
      <c r="P141" s="182">
        <f>O141*H141</f>
        <v>0</v>
      </c>
      <c r="Q141" s="182">
        <v>0.00189</v>
      </c>
      <c r="R141" s="182">
        <f>Q141*H141</f>
        <v>0.0006520499999999999</v>
      </c>
      <c r="S141" s="182">
        <v>0</v>
      </c>
      <c r="T141" s="183">
        <f>S141*H141</f>
        <v>0</v>
      </c>
      <c r="AR141" s="23" t="s">
        <v>219</v>
      </c>
      <c r="AT141" s="23" t="s">
        <v>147</v>
      </c>
      <c r="AU141" s="23" t="s">
        <v>94</v>
      </c>
      <c r="AY141" s="23" t="s">
        <v>144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3" t="s">
        <v>94</v>
      </c>
      <c r="BK141" s="184">
        <f>ROUND(I141*H141,2)</f>
        <v>0</v>
      </c>
      <c r="BL141" s="23" t="s">
        <v>219</v>
      </c>
      <c r="BM141" s="23" t="s">
        <v>276</v>
      </c>
    </row>
    <row r="142" spans="2:65" s="1" customFormat="1" ht="22.5" customHeight="1">
      <c r="B142" s="172"/>
      <c r="C142" s="173" t="s">
        <v>277</v>
      </c>
      <c r="D142" s="173" t="s">
        <v>147</v>
      </c>
      <c r="E142" s="174" t="s">
        <v>278</v>
      </c>
      <c r="F142" s="175" t="s">
        <v>279</v>
      </c>
      <c r="G142" s="176" t="s">
        <v>250</v>
      </c>
      <c r="H142" s="177">
        <v>76</v>
      </c>
      <c r="I142" s="178"/>
      <c r="J142" s="179">
        <f>ROUND(I142*H142,2)</f>
        <v>0</v>
      </c>
      <c r="K142" s="175" t="s">
        <v>151</v>
      </c>
      <c r="L142" s="40"/>
      <c r="M142" s="180" t="s">
        <v>5</v>
      </c>
      <c r="N142" s="181" t="s">
        <v>45</v>
      </c>
      <c r="O142" s="41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23" t="s">
        <v>219</v>
      </c>
      <c r="AT142" s="23" t="s">
        <v>147</v>
      </c>
      <c r="AU142" s="23" t="s">
        <v>94</v>
      </c>
      <c r="AY142" s="23" t="s">
        <v>144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3" t="s">
        <v>94</v>
      </c>
      <c r="BK142" s="184">
        <f>ROUND(I142*H142,2)</f>
        <v>0</v>
      </c>
      <c r="BL142" s="23" t="s">
        <v>219</v>
      </c>
      <c r="BM142" s="23" t="s">
        <v>280</v>
      </c>
    </row>
    <row r="143" spans="2:51" s="11" customFormat="1" ht="13.5">
      <c r="B143" s="185"/>
      <c r="D143" s="194" t="s">
        <v>154</v>
      </c>
      <c r="E143" s="195" t="s">
        <v>5</v>
      </c>
      <c r="F143" s="196" t="s">
        <v>281</v>
      </c>
      <c r="H143" s="197">
        <v>76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87" t="s">
        <v>154</v>
      </c>
      <c r="AU143" s="187" t="s">
        <v>94</v>
      </c>
      <c r="AV143" s="11" t="s">
        <v>94</v>
      </c>
      <c r="AW143" s="11" t="s">
        <v>37</v>
      </c>
      <c r="AX143" s="11" t="s">
        <v>80</v>
      </c>
      <c r="AY143" s="187" t="s">
        <v>144</v>
      </c>
    </row>
    <row r="144" spans="2:65" s="1" customFormat="1" ht="22.5" customHeight="1">
      <c r="B144" s="172"/>
      <c r="C144" s="206" t="s">
        <v>282</v>
      </c>
      <c r="D144" s="206" t="s">
        <v>242</v>
      </c>
      <c r="E144" s="207" t="s">
        <v>283</v>
      </c>
      <c r="F144" s="208" t="s">
        <v>284</v>
      </c>
      <c r="G144" s="209" t="s">
        <v>250</v>
      </c>
      <c r="H144" s="210">
        <v>76</v>
      </c>
      <c r="I144" s="211"/>
      <c r="J144" s="212">
        <f>ROUND(I144*H144,2)</f>
        <v>0</v>
      </c>
      <c r="K144" s="208" t="s">
        <v>5</v>
      </c>
      <c r="L144" s="213"/>
      <c r="M144" s="214" t="s">
        <v>5</v>
      </c>
      <c r="N144" s="215" t="s">
        <v>45</v>
      </c>
      <c r="O144" s="41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3" t="s">
        <v>245</v>
      </c>
      <c r="AT144" s="23" t="s">
        <v>242</v>
      </c>
      <c r="AU144" s="23" t="s">
        <v>94</v>
      </c>
      <c r="AY144" s="23" t="s">
        <v>144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3" t="s">
        <v>94</v>
      </c>
      <c r="BK144" s="184">
        <f>ROUND(I144*H144,2)</f>
        <v>0</v>
      </c>
      <c r="BL144" s="23" t="s">
        <v>219</v>
      </c>
      <c r="BM144" s="23" t="s">
        <v>285</v>
      </c>
    </row>
    <row r="145" spans="2:65" s="1" customFormat="1" ht="22.5" customHeight="1">
      <c r="B145" s="172"/>
      <c r="C145" s="173" t="s">
        <v>286</v>
      </c>
      <c r="D145" s="173" t="s">
        <v>147</v>
      </c>
      <c r="E145" s="174" t="s">
        <v>287</v>
      </c>
      <c r="F145" s="175" t="s">
        <v>288</v>
      </c>
      <c r="G145" s="176" t="s">
        <v>188</v>
      </c>
      <c r="H145" s="177">
        <v>45.6</v>
      </c>
      <c r="I145" s="178"/>
      <c r="J145" s="179">
        <f>ROUND(I145*H145,2)</f>
        <v>0</v>
      </c>
      <c r="K145" s="175" t="s">
        <v>151</v>
      </c>
      <c r="L145" s="40"/>
      <c r="M145" s="180" t="s">
        <v>5</v>
      </c>
      <c r="N145" s="181" t="s">
        <v>45</v>
      </c>
      <c r="O145" s="41"/>
      <c r="P145" s="182">
        <f>O145*H145</f>
        <v>0</v>
      </c>
      <c r="Q145" s="182">
        <v>6E-05</v>
      </c>
      <c r="R145" s="182">
        <f>Q145*H145</f>
        <v>0.002736</v>
      </c>
      <c r="S145" s="182">
        <v>0</v>
      </c>
      <c r="T145" s="183">
        <f>S145*H145</f>
        <v>0</v>
      </c>
      <c r="AR145" s="23" t="s">
        <v>219</v>
      </c>
      <c r="AT145" s="23" t="s">
        <v>147</v>
      </c>
      <c r="AU145" s="23" t="s">
        <v>94</v>
      </c>
      <c r="AY145" s="23" t="s">
        <v>144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3" t="s">
        <v>94</v>
      </c>
      <c r="BK145" s="184">
        <f>ROUND(I145*H145,2)</f>
        <v>0</v>
      </c>
      <c r="BL145" s="23" t="s">
        <v>219</v>
      </c>
      <c r="BM145" s="23" t="s">
        <v>289</v>
      </c>
    </row>
    <row r="146" spans="2:51" s="11" customFormat="1" ht="13.5">
      <c r="B146" s="185"/>
      <c r="D146" s="194" t="s">
        <v>154</v>
      </c>
      <c r="E146" s="195" t="s">
        <v>5</v>
      </c>
      <c r="F146" s="196" t="s">
        <v>290</v>
      </c>
      <c r="H146" s="197">
        <v>45.6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154</v>
      </c>
      <c r="AU146" s="187" t="s">
        <v>94</v>
      </c>
      <c r="AV146" s="11" t="s">
        <v>94</v>
      </c>
      <c r="AW146" s="11" t="s">
        <v>37</v>
      </c>
      <c r="AX146" s="11" t="s">
        <v>80</v>
      </c>
      <c r="AY146" s="187" t="s">
        <v>144</v>
      </c>
    </row>
    <row r="147" spans="2:65" s="1" customFormat="1" ht="22.5" customHeight="1">
      <c r="B147" s="172"/>
      <c r="C147" s="206" t="s">
        <v>291</v>
      </c>
      <c r="D147" s="206" t="s">
        <v>242</v>
      </c>
      <c r="E147" s="207" t="s">
        <v>292</v>
      </c>
      <c r="F147" s="208" t="s">
        <v>293</v>
      </c>
      <c r="G147" s="209" t="s">
        <v>275</v>
      </c>
      <c r="H147" s="210">
        <v>0.345</v>
      </c>
      <c r="I147" s="211"/>
      <c r="J147" s="212">
        <f>ROUND(I147*H147,2)</f>
        <v>0</v>
      </c>
      <c r="K147" s="208" t="s">
        <v>151</v>
      </c>
      <c r="L147" s="213"/>
      <c r="M147" s="214" t="s">
        <v>5</v>
      </c>
      <c r="N147" s="215" t="s">
        <v>45</v>
      </c>
      <c r="O147" s="41"/>
      <c r="P147" s="182">
        <f>O147*H147</f>
        <v>0</v>
      </c>
      <c r="Q147" s="182">
        <v>0.55</v>
      </c>
      <c r="R147" s="182">
        <f>Q147*H147</f>
        <v>0.18975</v>
      </c>
      <c r="S147" s="182">
        <v>0</v>
      </c>
      <c r="T147" s="183">
        <f>S147*H147</f>
        <v>0</v>
      </c>
      <c r="AR147" s="23" t="s">
        <v>245</v>
      </c>
      <c r="AT147" s="23" t="s">
        <v>242</v>
      </c>
      <c r="AU147" s="23" t="s">
        <v>94</v>
      </c>
      <c r="AY147" s="23" t="s">
        <v>144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3" t="s">
        <v>94</v>
      </c>
      <c r="BK147" s="184">
        <f>ROUND(I147*H147,2)</f>
        <v>0</v>
      </c>
      <c r="BL147" s="23" t="s">
        <v>219</v>
      </c>
      <c r="BM147" s="23" t="s">
        <v>294</v>
      </c>
    </row>
    <row r="148" spans="2:51" s="11" customFormat="1" ht="13.5">
      <c r="B148" s="185"/>
      <c r="D148" s="194" t="s">
        <v>154</v>
      </c>
      <c r="E148" s="195" t="s">
        <v>5</v>
      </c>
      <c r="F148" s="196" t="s">
        <v>295</v>
      </c>
      <c r="H148" s="197">
        <v>0.345</v>
      </c>
      <c r="I148" s="190"/>
      <c r="L148" s="185"/>
      <c r="M148" s="191"/>
      <c r="N148" s="192"/>
      <c r="O148" s="192"/>
      <c r="P148" s="192"/>
      <c r="Q148" s="192"/>
      <c r="R148" s="192"/>
      <c r="S148" s="192"/>
      <c r="T148" s="193"/>
      <c r="AT148" s="187" t="s">
        <v>154</v>
      </c>
      <c r="AU148" s="187" t="s">
        <v>94</v>
      </c>
      <c r="AV148" s="11" t="s">
        <v>94</v>
      </c>
      <c r="AW148" s="11" t="s">
        <v>37</v>
      </c>
      <c r="AX148" s="11" t="s">
        <v>80</v>
      </c>
      <c r="AY148" s="187" t="s">
        <v>144</v>
      </c>
    </row>
    <row r="149" spans="2:65" s="1" customFormat="1" ht="22.5" customHeight="1">
      <c r="B149" s="172"/>
      <c r="C149" s="173" t="s">
        <v>296</v>
      </c>
      <c r="D149" s="173" t="s">
        <v>147</v>
      </c>
      <c r="E149" s="174" t="s">
        <v>297</v>
      </c>
      <c r="F149" s="175" t="s">
        <v>298</v>
      </c>
      <c r="G149" s="176" t="s">
        <v>150</v>
      </c>
      <c r="H149" s="177">
        <v>2</v>
      </c>
      <c r="I149" s="178"/>
      <c r="J149" s="179">
        <f>ROUND(I149*H149,2)</f>
        <v>0</v>
      </c>
      <c r="K149" s="175" t="s">
        <v>5</v>
      </c>
      <c r="L149" s="40"/>
      <c r="M149" s="180" t="s">
        <v>5</v>
      </c>
      <c r="N149" s="181" t="s">
        <v>45</v>
      </c>
      <c r="O149" s="41"/>
      <c r="P149" s="182">
        <f>O149*H149</f>
        <v>0</v>
      </c>
      <c r="Q149" s="182">
        <v>0</v>
      </c>
      <c r="R149" s="182">
        <f>Q149*H149</f>
        <v>0</v>
      </c>
      <c r="S149" s="182">
        <v>0.0144</v>
      </c>
      <c r="T149" s="183">
        <f>S149*H149</f>
        <v>0.0288</v>
      </c>
      <c r="AR149" s="23" t="s">
        <v>219</v>
      </c>
      <c r="AT149" s="23" t="s">
        <v>147</v>
      </c>
      <c r="AU149" s="23" t="s">
        <v>94</v>
      </c>
      <c r="AY149" s="23" t="s">
        <v>144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3" t="s">
        <v>94</v>
      </c>
      <c r="BK149" s="184">
        <f>ROUND(I149*H149,2)</f>
        <v>0</v>
      </c>
      <c r="BL149" s="23" t="s">
        <v>219</v>
      </c>
      <c r="BM149" s="23" t="s">
        <v>299</v>
      </c>
    </row>
    <row r="150" spans="2:51" s="11" customFormat="1" ht="13.5">
      <c r="B150" s="185"/>
      <c r="D150" s="194" t="s">
        <v>154</v>
      </c>
      <c r="E150" s="195" t="s">
        <v>5</v>
      </c>
      <c r="F150" s="196" t="s">
        <v>300</v>
      </c>
      <c r="H150" s="197">
        <v>2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154</v>
      </c>
      <c r="AU150" s="187" t="s">
        <v>94</v>
      </c>
      <c r="AV150" s="11" t="s">
        <v>94</v>
      </c>
      <c r="AW150" s="11" t="s">
        <v>37</v>
      </c>
      <c r="AX150" s="11" t="s">
        <v>80</v>
      </c>
      <c r="AY150" s="187" t="s">
        <v>144</v>
      </c>
    </row>
    <row r="151" spans="2:65" s="1" customFormat="1" ht="31.5" customHeight="1">
      <c r="B151" s="172"/>
      <c r="C151" s="173" t="s">
        <v>245</v>
      </c>
      <c r="D151" s="173" t="s">
        <v>147</v>
      </c>
      <c r="E151" s="174" t="s">
        <v>301</v>
      </c>
      <c r="F151" s="175" t="s">
        <v>302</v>
      </c>
      <c r="G151" s="176" t="s">
        <v>150</v>
      </c>
      <c r="H151" s="177">
        <v>24.6</v>
      </c>
      <c r="I151" s="178"/>
      <c r="J151" s="179">
        <f>ROUND(I151*H151,2)</f>
        <v>0</v>
      </c>
      <c r="K151" s="175" t="s">
        <v>5</v>
      </c>
      <c r="L151" s="40"/>
      <c r="M151" s="180" t="s">
        <v>5</v>
      </c>
      <c r="N151" s="181" t="s">
        <v>45</v>
      </c>
      <c r="O151" s="41"/>
      <c r="P151" s="182">
        <f>O151*H151</f>
        <v>0</v>
      </c>
      <c r="Q151" s="182">
        <v>0</v>
      </c>
      <c r="R151" s="182">
        <f>Q151*H151</f>
        <v>0</v>
      </c>
      <c r="S151" s="182">
        <v>0.01173</v>
      </c>
      <c r="T151" s="183">
        <f>S151*H151</f>
        <v>0.28855800000000004</v>
      </c>
      <c r="AR151" s="23" t="s">
        <v>219</v>
      </c>
      <c r="AT151" s="23" t="s">
        <v>147</v>
      </c>
      <c r="AU151" s="23" t="s">
        <v>94</v>
      </c>
      <c r="AY151" s="23" t="s">
        <v>144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3" t="s">
        <v>94</v>
      </c>
      <c r="BK151" s="184">
        <f>ROUND(I151*H151,2)</f>
        <v>0</v>
      </c>
      <c r="BL151" s="23" t="s">
        <v>219</v>
      </c>
      <c r="BM151" s="23" t="s">
        <v>303</v>
      </c>
    </row>
    <row r="152" spans="2:51" s="11" customFormat="1" ht="13.5">
      <c r="B152" s="185"/>
      <c r="D152" s="194" t="s">
        <v>154</v>
      </c>
      <c r="E152" s="195" t="s">
        <v>5</v>
      </c>
      <c r="F152" s="196" t="s">
        <v>304</v>
      </c>
      <c r="H152" s="197">
        <v>24.6</v>
      </c>
      <c r="I152" s="190"/>
      <c r="L152" s="185"/>
      <c r="M152" s="191"/>
      <c r="N152" s="192"/>
      <c r="O152" s="192"/>
      <c r="P152" s="192"/>
      <c r="Q152" s="192"/>
      <c r="R152" s="192"/>
      <c r="S152" s="192"/>
      <c r="T152" s="193"/>
      <c r="AT152" s="187" t="s">
        <v>154</v>
      </c>
      <c r="AU152" s="187" t="s">
        <v>94</v>
      </c>
      <c r="AV152" s="11" t="s">
        <v>94</v>
      </c>
      <c r="AW152" s="11" t="s">
        <v>37</v>
      </c>
      <c r="AX152" s="11" t="s">
        <v>80</v>
      </c>
      <c r="AY152" s="187" t="s">
        <v>144</v>
      </c>
    </row>
    <row r="153" spans="2:65" s="1" customFormat="1" ht="22.5" customHeight="1">
      <c r="B153" s="172"/>
      <c r="C153" s="173" t="s">
        <v>305</v>
      </c>
      <c r="D153" s="173" t="s">
        <v>147</v>
      </c>
      <c r="E153" s="174" t="s">
        <v>306</v>
      </c>
      <c r="F153" s="175" t="s">
        <v>307</v>
      </c>
      <c r="G153" s="176" t="s">
        <v>188</v>
      </c>
      <c r="H153" s="177">
        <v>48.8</v>
      </c>
      <c r="I153" s="178"/>
      <c r="J153" s="179">
        <f>ROUND(I153*H153,2)</f>
        <v>0</v>
      </c>
      <c r="K153" s="175" t="s">
        <v>5</v>
      </c>
      <c r="L153" s="40"/>
      <c r="M153" s="180" t="s">
        <v>5</v>
      </c>
      <c r="N153" s="181" t="s">
        <v>45</v>
      </c>
      <c r="O153" s="41"/>
      <c r="P153" s="182">
        <f>O153*H153</f>
        <v>0</v>
      </c>
      <c r="Q153" s="182">
        <v>0</v>
      </c>
      <c r="R153" s="182">
        <f>Q153*H153</f>
        <v>0</v>
      </c>
      <c r="S153" s="182">
        <v>0.01173</v>
      </c>
      <c r="T153" s="183">
        <f>S153*H153</f>
        <v>0.572424</v>
      </c>
      <c r="AR153" s="23" t="s">
        <v>219</v>
      </c>
      <c r="AT153" s="23" t="s">
        <v>147</v>
      </c>
      <c r="AU153" s="23" t="s">
        <v>94</v>
      </c>
      <c r="AY153" s="23" t="s">
        <v>144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3" t="s">
        <v>94</v>
      </c>
      <c r="BK153" s="184">
        <f>ROUND(I153*H153,2)</f>
        <v>0</v>
      </c>
      <c r="BL153" s="23" t="s">
        <v>219</v>
      </c>
      <c r="BM153" s="23" t="s">
        <v>308</v>
      </c>
    </row>
    <row r="154" spans="2:51" s="11" customFormat="1" ht="13.5">
      <c r="B154" s="185"/>
      <c r="D154" s="186" t="s">
        <v>154</v>
      </c>
      <c r="E154" s="187" t="s">
        <v>5</v>
      </c>
      <c r="F154" s="188" t="s">
        <v>309</v>
      </c>
      <c r="H154" s="189">
        <v>17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87" t="s">
        <v>154</v>
      </c>
      <c r="AU154" s="187" t="s">
        <v>94</v>
      </c>
      <c r="AV154" s="11" t="s">
        <v>94</v>
      </c>
      <c r="AW154" s="11" t="s">
        <v>37</v>
      </c>
      <c r="AX154" s="11" t="s">
        <v>73</v>
      </c>
      <c r="AY154" s="187" t="s">
        <v>144</v>
      </c>
    </row>
    <row r="155" spans="2:51" s="11" customFormat="1" ht="13.5">
      <c r="B155" s="185"/>
      <c r="D155" s="186" t="s">
        <v>154</v>
      </c>
      <c r="E155" s="187" t="s">
        <v>5</v>
      </c>
      <c r="F155" s="188" t="s">
        <v>310</v>
      </c>
      <c r="H155" s="189">
        <v>31.8</v>
      </c>
      <c r="I155" s="190"/>
      <c r="L155" s="185"/>
      <c r="M155" s="191"/>
      <c r="N155" s="192"/>
      <c r="O155" s="192"/>
      <c r="P155" s="192"/>
      <c r="Q155" s="192"/>
      <c r="R155" s="192"/>
      <c r="S155" s="192"/>
      <c r="T155" s="193"/>
      <c r="AT155" s="187" t="s">
        <v>154</v>
      </c>
      <c r="AU155" s="187" t="s">
        <v>94</v>
      </c>
      <c r="AV155" s="11" t="s">
        <v>94</v>
      </c>
      <c r="AW155" s="11" t="s">
        <v>37</v>
      </c>
      <c r="AX155" s="11" t="s">
        <v>73</v>
      </c>
      <c r="AY155" s="187" t="s">
        <v>144</v>
      </c>
    </row>
    <row r="156" spans="2:51" s="12" customFormat="1" ht="13.5">
      <c r="B156" s="198"/>
      <c r="D156" s="194" t="s">
        <v>154</v>
      </c>
      <c r="E156" s="216" t="s">
        <v>5</v>
      </c>
      <c r="F156" s="217" t="s">
        <v>197</v>
      </c>
      <c r="H156" s="218">
        <v>48.8</v>
      </c>
      <c r="I156" s="202"/>
      <c r="L156" s="198"/>
      <c r="M156" s="203"/>
      <c r="N156" s="204"/>
      <c r="O156" s="204"/>
      <c r="P156" s="204"/>
      <c r="Q156" s="204"/>
      <c r="R156" s="204"/>
      <c r="S156" s="204"/>
      <c r="T156" s="205"/>
      <c r="AT156" s="199" t="s">
        <v>154</v>
      </c>
      <c r="AU156" s="199" t="s">
        <v>94</v>
      </c>
      <c r="AV156" s="12" t="s">
        <v>145</v>
      </c>
      <c r="AW156" s="12" t="s">
        <v>37</v>
      </c>
      <c r="AX156" s="12" t="s">
        <v>80</v>
      </c>
      <c r="AY156" s="199" t="s">
        <v>144</v>
      </c>
    </row>
    <row r="157" spans="2:65" s="1" customFormat="1" ht="22.5" customHeight="1">
      <c r="B157" s="172"/>
      <c r="C157" s="173" t="s">
        <v>311</v>
      </c>
      <c r="D157" s="173" t="s">
        <v>147</v>
      </c>
      <c r="E157" s="174" t="s">
        <v>312</v>
      </c>
      <c r="F157" s="175" t="s">
        <v>313</v>
      </c>
      <c r="G157" s="176" t="s">
        <v>150</v>
      </c>
      <c r="H157" s="177">
        <v>182.367</v>
      </c>
      <c r="I157" s="178"/>
      <c r="J157" s="179">
        <f>ROUND(I157*H157,2)</f>
        <v>0</v>
      </c>
      <c r="K157" s="175" t="s">
        <v>5</v>
      </c>
      <c r="L157" s="40"/>
      <c r="M157" s="180" t="s">
        <v>5</v>
      </c>
      <c r="N157" s="181" t="s">
        <v>45</v>
      </c>
      <c r="O157" s="41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3" t="s">
        <v>219</v>
      </c>
      <c r="AT157" s="23" t="s">
        <v>147</v>
      </c>
      <c r="AU157" s="23" t="s">
        <v>94</v>
      </c>
      <c r="AY157" s="23" t="s">
        <v>144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3" t="s">
        <v>94</v>
      </c>
      <c r="BK157" s="184">
        <f>ROUND(I157*H157,2)</f>
        <v>0</v>
      </c>
      <c r="BL157" s="23" t="s">
        <v>219</v>
      </c>
      <c r="BM157" s="23" t="s">
        <v>314</v>
      </c>
    </row>
    <row r="158" spans="2:51" s="11" customFormat="1" ht="13.5">
      <c r="B158" s="185"/>
      <c r="D158" s="186" t="s">
        <v>154</v>
      </c>
      <c r="E158" s="187" t="s">
        <v>5</v>
      </c>
      <c r="F158" s="188" t="s">
        <v>92</v>
      </c>
      <c r="H158" s="189">
        <v>206.967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154</v>
      </c>
      <c r="AU158" s="187" t="s">
        <v>94</v>
      </c>
      <c r="AV158" s="11" t="s">
        <v>94</v>
      </c>
      <c r="AW158" s="11" t="s">
        <v>37</v>
      </c>
      <c r="AX158" s="11" t="s">
        <v>73</v>
      </c>
      <c r="AY158" s="187" t="s">
        <v>144</v>
      </c>
    </row>
    <row r="159" spans="2:51" s="11" customFormat="1" ht="13.5">
      <c r="B159" s="185"/>
      <c r="D159" s="186" t="s">
        <v>154</v>
      </c>
      <c r="E159" s="187" t="s">
        <v>5</v>
      </c>
      <c r="F159" s="188" t="s">
        <v>315</v>
      </c>
      <c r="H159" s="189">
        <v>-24.6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87" t="s">
        <v>154</v>
      </c>
      <c r="AU159" s="187" t="s">
        <v>94</v>
      </c>
      <c r="AV159" s="11" t="s">
        <v>94</v>
      </c>
      <c r="AW159" s="11" t="s">
        <v>37</v>
      </c>
      <c r="AX159" s="11" t="s">
        <v>73</v>
      </c>
      <c r="AY159" s="187" t="s">
        <v>144</v>
      </c>
    </row>
    <row r="160" spans="2:51" s="12" customFormat="1" ht="13.5">
      <c r="B160" s="198"/>
      <c r="D160" s="194" t="s">
        <v>154</v>
      </c>
      <c r="E160" s="216" t="s">
        <v>5</v>
      </c>
      <c r="F160" s="217" t="s">
        <v>197</v>
      </c>
      <c r="H160" s="218">
        <v>182.367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154</v>
      </c>
      <c r="AU160" s="199" t="s">
        <v>94</v>
      </c>
      <c r="AV160" s="12" t="s">
        <v>145</v>
      </c>
      <c r="AW160" s="12" t="s">
        <v>37</v>
      </c>
      <c r="AX160" s="12" t="s">
        <v>80</v>
      </c>
      <c r="AY160" s="199" t="s">
        <v>144</v>
      </c>
    </row>
    <row r="161" spans="2:65" s="1" customFormat="1" ht="22.5" customHeight="1">
      <c r="B161" s="172"/>
      <c r="C161" s="173" t="s">
        <v>316</v>
      </c>
      <c r="D161" s="173" t="s">
        <v>147</v>
      </c>
      <c r="E161" s="174" t="s">
        <v>317</v>
      </c>
      <c r="F161" s="175" t="s">
        <v>318</v>
      </c>
      <c r="G161" s="176" t="s">
        <v>150</v>
      </c>
      <c r="H161" s="177">
        <v>7.1</v>
      </c>
      <c r="I161" s="178"/>
      <c r="J161" s="179">
        <f>ROUND(I161*H161,2)</f>
        <v>0</v>
      </c>
      <c r="K161" s="175" t="s">
        <v>151</v>
      </c>
      <c r="L161" s="40"/>
      <c r="M161" s="180" t="s">
        <v>5</v>
      </c>
      <c r="N161" s="181" t="s">
        <v>45</v>
      </c>
      <c r="O161" s="41"/>
      <c r="P161" s="182">
        <f>O161*H161</f>
        <v>0</v>
      </c>
      <c r="Q161" s="182">
        <v>0.01946</v>
      </c>
      <c r="R161" s="182">
        <f>Q161*H161</f>
        <v>0.138166</v>
      </c>
      <c r="S161" s="182">
        <v>0</v>
      </c>
      <c r="T161" s="183">
        <f>S161*H161</f>
        <v>0</v>
      </c>
      <c r="AR161" s="23" t="s">
        <v>219</v>
      </c>
      <c r="AT161" s="23" t="s">
        <v>147</v>
      </c>
      <c r="AU161" s="23" t="s">
        <v>94</v>
      </c>
      <c r="AY161" s="23" t="s">
        <v>144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3" t="s">
        <v>94</v>
      </c>
      <c r="BK161" s="184">
        <f>ROUND(I161*H161,2)</f>
        <v>0</v>
      </c>
      <c r="BL161" s="23" t="s">
        <v>219</v>
      </c>
      <c r="BM161" s="23" t="s">
        <v>319</v>
      </c>
    </row>
    <row r="162" spans="2:51" s="11" customFormat="1" ht="13.5">
      <c r="B162" s="185"/>
      <c r="D162" s="186" t="s">
        <v>154</v>
      </c>
      <c r="E162" s="187" t="s">
        <v>5</v>
      </c>
      <c r="F162" s="188" t="s">
        <v>320</v>
      </c>
      <c r="H162" s="189">
        <v>2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87" t="s">
        <v>154</v>
      </c>
      <c r="AU162" s="187" t="s">
        <v>94</v>
      </c>
      <c r="AV162" s="11" t="s">
        <v>94</v>
      </c>
      <c r="AW162" s="11" t="s">
        <v>37</v>
      </c>
      <c r="AX162" s="11" t="s">
        <v>73</v>
      </c>
      <c r="AY162" s="187" t="s">
        <v>144</v>
      </c>
    </row>
    <row r="163" spans="2:51" s="11" customFormat="1" ht="13.5">
      <c r="B163" s="185"/>
      <c r="D163" s="186" t="s">
        <v>154</v>
      </c>
      <c r="E163" s="187" t="s">
        <v>5</v>
      </c>
      <c r="F163" s="188" t="s">
        <v>321</v>
      </c>
      <c r="H163" s="189">
        <v>5.1</v>
      </c>
      <c r="I163" s="190"/>
      <c r="L163" s="185"/>
      <c r="M163" s="191"/>
      <c r="N163" s="192"/>
      <c r="O163" s="192"/>
      <c r="P163" s="192"/>
      <c r="Q163" s="192"/>
      <c r="R163" s="192"/>
      <c r="S163" s="192"/>
      <c r="T163" s="193"/>
      <c r="AT163" s="187" t="s">
        <v>154</v>
      </c>
      <c r="AU163" s="187" t="s">
        <v>94</v>
      </c>
      <c r="AV163" s="11" t="s">
        <v>94</v>
      </c>
      <c r="AW163" s="11" t="s">
        <v>37</v>
      </c>
      <c r="AX163" s="11" t="s">
        <v>73</v>
      </c>
      <c r="AY163" s="187" t="s">
        <v>144</v>
      </c>
    </row>
    <row r="164" spans="2:51" s="12" customFormat="1" ht="13.5">
      <c r="B164" s="198"/>
      <c r="D164" s="194" t="s">
        <v>154</v>
      </c>
      <c r="E164" s="216" t="s">
        <v>5</v>
      </c>
      <c r="F164" s="217" t="s">
        <v>197</v>
      </c>
      <c r="H164" s="218">
        <v>7.1</v>
      </c>
      <c r="I164" s="202"/>
      <c r="L164" s="198"/>
      <c r="M164" s="203"/>
      <c r="N164" s="204"/>
      <c r="O164" s="204"/>
      <c r="P164" s="204"/>
      <c r="Q164" s="204"/>
      <c r="R164" s="204"/>
      <c r="S164" s="204"/>
      <c r="T164" s="205"/>
      <c r="AT164" s="199" t="s">
        <v>154</v>
      </c>
      <c r="AU164" s="199" t="s">
        <v>94</v>
      </c>
      <c r="AV164" s="12" t="s">
        <v>145</v>
      </c>
      <c r="AW164" s="12" t="s">
        <v>37</v>
      </c>
      <c r="AX164" s="12" t="s">
        <v>80</v>
      </c>
      <c r="AY164" s="199" t="s">
        <v>144</v>
      </c>
    </row>
    <row r="165" spans="2:65" s="1" customFormat="1" ht="31.5" customHeight="1">
      <c r="B165" s="172"/>
      <c r="C165" s="173" t="s">
        <v>322</v>
      </c>
      <c r="D165" s="173" t="s">
        <v>147</v>
      </c>
      <c r="E165" s="174" t="s">
        <v>323</v>
      </c>
      <c r="F165" s="175" t="s">
        <v>324</v>
      </c>
      <c r="G165" s="176" t="s">
        <v>150</v>
      </c>
      <c r="H165" s="177">
        <v>4</v>
      </c>
      <c r="I165" s="178"/>
      <c r="J165" s="179">
        <f>ROUND(I165*H165,2)</f>
        <v>0</v>
      </c>
      <c r="K165" s="175" t="s">
        <v>151</v>
      </c>
      <c r="L165" s="40"/>
      <c r="M165" s="180" t="s">
        <v>5</v>
      </c>
      <c r="N165" s="181" t="s">
        <v>45</v>
      </c>
      <c r="O165" s="41"/>
      <c r="P165" s="182">
        <f>O165*H165</f>
        <v>0</v>
      </c>
      <c r="Q165" s="182">
        <v>0.01946</v>
      </c>
      <c r="R165" s="182">
        <f>Q165*H165</f>
        <v>0.07784</v>
      </c>
      <c r="S165" s="182">
        <v>0</v>
      </c>
      <c r="T165" s="183">
        <f>S165*H165</f>
        <v>0</v>
      </c>
      <c r="AR165" s="23" t="s">
        <v>219</v>
      </c>
      <c r="AT165" s="23" t="s">
        <v>147</v>
      </c>
      <c r="AU165" s="23" t="s">
        <v>94</v>
      </c>
      <c r="AY165" s="23" t="s">
        <v>144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3" t="s">
        <v>94</v>
      </c>
      <c r="BK165" s="184">
        <f>ROUND(I165*H165,2)</f>
        <v>0</v>
      </c>
      <c r="BL165" s="23" t="s">
        <v>219</v>
      </c>
      <c r="BM165" s="23" t="s">
        <v>325</v>
      </c>
    </row>
    <row r="166" spans="2:65" s="1" customFormat="1" ht="31.5" customHeight="1">
      <c r="B166" s="172"/>
      <c r="C166" s="173" t="s">
        <v>326</v>
      </c>
      <c r="D166" s="173" t="s">
        <v>147</v>
      </c>
      <c r="E166" s="174" t="s">
        <v>327</v>
      </c>
      <c r="F166" s="175" t="s">
        <v>328</v>
      </c>
      <c r="G166" s="176" t="s">
        <v>150</v>
      </c>
      <c r="H166" s="177">
        <v>24.6</v>
      </c>
      <c r="I166" s="178"/>
      <c r="J166" s="179">
        <f>ROUND(I166*H166,2)</f>
        <v>0</v>
      </c>
      <c r="K166" s="175" t="s">
        <v>151</v>
      </c>
      <c r="L166" s="40"/>
      <c r="M166" s="180" t="s">
        <v>5</v>
      </c>
      <c r="N166" s="181" t="s">
        <v>45</v>
      </c>
      <c r="O166" s="41"/>
      <c r="P166" s="182">
        <f>O166*H166</f>
        <v>0</v>
      </c>
      <c r="Q166" s="182">
        <v>0.01946</v>
      </c>
      <c r="R166" s="182">
        <f>Q166*H166</f>
        <v>0.4787160000000001</v>
      </c>
      <c r="S166" s="182">
        <v>0</v>
      </c>
      <c r="T166" s="183">
        <f>S166*H166</f>
        <v>0</v>
      </c>
      <c r="AR166" s="23" t="s">
        <v>219</v>
      </c>
      <c r="AT166" s="23" t="s">
        <v>147</v>
      </c>
      <c r="AU166" s="23" t="s">
        <v>94</v>
      </c>
      <c r="AY166" s="23" t="s">
        <v>144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3" t="s">
        <v>94</v>
      </c>
      <c r="BK166" s="184">
        <f>ROUND(I166*H166,2)</f>
        <v>0</v>
      </c>
      <c r="BL166" s="23" t="s">
        <v>219</v>
      </c>
      <c r="BM166" s="23" t="s">
        <v>329</v>
      </c>
    </row>
    <row r="167" spans="2:65" s="1" customFormat="1" ht="31.5" customHeight="1">
      <c r="B167" s="172"/>
      <c r="C167" s="173" t="s">
        <v>330</v>
      </c>
      <c r="D167" s="173" t="s">
        <v>147</v>
      </c>
      <c r="E167" s="174" t="s">
        <v>331</v>
      </c>
      <c r="F167" s="175" t="s">
        <v>332</v>
      </c>
      <c r="G167" s="176" t="s">
        <v>250</v>
      </c>
      <c r="H167" s="177">
        <v>2</v>
      </c>
      <c r="I167" s="178"/>
      <c r="J167" s="179">
        <f>ROUND(I167*H167,2)</f>
        <v>0</v>
      </c>
      <c r="K167" s="175" t="s">
        <v>5</v>
      </c>
      <c r="L167" s="40"/>
      <c r="M167" s="180" t="s">
        <v>5</v>
      </c>
      <c r="N167" s="181" t="s">
        <v>45</v>
      </c>
      <c r="O167" s="41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3" t="s">
        <v>219</v>
      </c>
      <c r="AT167" s="23" t="s">
        <v>147</v>
      </c>
      <c r="AU167" s="23" t="s">
        <v>94</v>
      </c>
      <c r="AY167" s="23" t="s">
        <v>144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94</v>
      </c>
      <c r="BK167" s="184">
        <f>ROUND(I167*H167,2)</f>
        <v>0</v>
      </c>
      <c r="BL167" s="23" t="s">
        <v>219</v>
      </c>
      <c r="BM167" s="23" t="s">
        <v>333</v>
      </c>
    </row>
    <row r="168" spans="2:51" s="11" customFormat="1" ht="13.5">
      <c r="B168" s="185"/>
      <c r="D168" s="194" t="s">
        <v>154</v>
      </c>
      <c r="F168" s="196" t="s">
        <v>334</v>
      </c>
      <c r="H168" s="197">
        <v>2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154</v>
      </c>
      <c r="AU168" s="187" t="s">
        <v>94</v>
      </c>
      <c r="AV168" s="11" t="s">
        <v>94</v>
      </c>
      <c r="AW168" s="11" t="s">
        <v>6</v>
      </c>
      <c r="AX168" s="11" t="s">
        <v>80</v>
      </c>
      <c r="AY168" s="187" t="s">
        <v>144</v>
      </c>
    </row>
    <row r="169" spans="2:65" s="1" customFormat="1" ht="22.5" customHeight="1">
      <c r="B169" s="172"/>
      <c r="C169" s="173" t="s">
        <v>335</v>
      </c>
      <c r="D169" s="173" t="s">
        <v>147</v>
      </c>
      <c r="E169" s="174" t="s">
        <v>336</v>
      </c>
      <c r="F169" s="175" t="s">
        <v>337</v>
      </c>
      <c r="G169" s="176" t="s">
        <v>202</v>
      </c>
      <c r="H169" s="177">
        <v>0.888</v>
      </c>
      <c r="I169" s="178"/>
      <c r="J169" s="179">
        <f>ROUND(I169*H169,2)</f>
        <v>0</v>
      </c>
      <c r="K169" s="175" t="s">
        <v>151</v>
      </c>
      <c r="L169" s="40"/>
      <c r="M169" s="180" t="s">
        <v>5</v>
      </c>
      <c r="N169" s="181" t="s">
        <v>45</v>
      </c>
      <c r="O169" s="41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23" t="s">
        <v>219</v>
      </c>
      <c r="AT169" s="23" t="s">
        <v>147</v>
      </c>
      <c r="AU169" s="23" t="s">
        <v>94</v>
      </c>
      <c r="AY169" s="23" t="s">
        <v>144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3" t="s">
        <v>94</v>
      </c>
      <c r="BK169" s="184">
        <f>ROUND(I169*H169,2)</f>
        <v>0</v>
      </c>
      <c r="BL169" s="23" t="s">
        <v>219</v>
      </c>
      <c r="BM169" s="23" t="s">
        <v>338</v>
      </c>
    </row>
    <row r="170" spans="2:65" s="1" customFormat="1" ht="22.5" customHeight="1">
      <c r="B170" s="172"/>
      <c r="C170" s="173" t="s">
        <v>339</v>
      </c>
      <c r="D170" s="173" t="s">
        <v>147</v>
      </c>
      <c r="E170" s="174" t="s">
        <v>340</v>
      </c>
      <c r="F170" s="175" t="s">
        <v>341</v>
      </c>
      <c r="G170" s="176" t="s">
        <v>202</v>
      </c>
      <c r="H170" s="177">
        <v>0.888</v>
      </c>
      <c r="I170" s="178"/>
      <c r="J170" s="179">
        <f>ROUND(I170*H170,2)</f>
        <v>0</v>
      </c>
      <c r="K170" s="175" t="s">
        <v>151</v>
      </c>
      <c r="L170" s="40"/>
      <c r="M170" s="180" t="s">
        <v>5</v>
      </c>
      <c r="N170" s="181" t="s">
        <v>45</v>
      </c>
      <c r="O170" s="41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3" t="s">
        <v>219</v>
      </c>
      <c r="AT170" s="23" t="s">
        <v>147</v>
      </c>
      <c r="AU170" s="23" t="s">
        <v>94</v>
      </c>
      <c r="AY170" s="23" t="s">
        <v>144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3" t="s">
        <v>94</v>
      </c>
      <c r="BK170" s="184">
        <f>ROUND(I170*H170,2)</f>
        <v>0</v>
      </c>
      <c r="BL170" s="23" t="s">
        <v>219</v>
      </c>
      <c r="BM170" s="23" t="s">
        <v>342</v>
      </c>
    </row>
    <row r="171" spans="2:63" s="10" customFormat="1" ht="29.85" customHeight="1">
      <c r="B171" s="157"/>
      <c r="D171" s="169" t="s">
        <v>72</v>
      </c>
      <c r="E171" s="170" t="s">
        <v>343</v>
      </c>
      <c r="F171" s="170" t="s">
        <v>344</v>
      </c>
      <c r="I171" s="161"/>
      <c r="J171" s="171">
        <f>BK171</f>
        <v>0</v>
      </c>
      <c r="L171" s="157"/>
      <c r="M171" s="163"/>
      <c r="N171" s="164"/>
      <c r="O171" s="164"/>
      <c r="P171" s="165">
        <f>SUM(P172:P217)</f>
        <v>0</v>
      </c>
      <c r="Q171" s="164"/>
      <c r="R171" s="165">
        <f>SUM(R172:R217)</f>
        <v>0.242731</v>
      </c>
      <c r="S171" s="164"/>
      <c r="T171" s="166">
        <f>SUM(T172:T217)</f>
        <v>0.45938192</v>
      </c>
      <c r="AR171" s="158" t="s">
        <v>94</v>
      </c>
      <c r="AT171" s="167" t="s">
        <v>72</v>
      </c>
      <c r="AU171" s="167" t="s">
        <v>80</v>
      </c>
      <c r="AY171" s="158" t="s">
        <v>144</v>
      </c>
      <c r="BK171" s="168">
        <f>SUM(BK172:BK217)</f>
        <v>0</v>
      </c>
    </row>
    <row r="172" spans="2:65" s="1" customFormat="1" ht="31.5" customHeight="1">
      <c r="B172" s="172"/>
      <c r="C172" s="173" t="s">
        <v>345</v>
      </c>
      <c r="D172" s="173" t="s">
        <v>147</v>
      </c>
      <c r="E172" s="174" t="s">
        <v>346</v>
      </c>
      <c r="F172" s="175" t="s">
        <v>347</v>
      </c>
      <c r="G172" s="176" t="s">
        <v>348</v>
      </c>
      <c r="H172" s="177">
        <v>0</v>
      </c>
      <c r="I172" s="178"/>
      <c r="J172" s="179">
        <f>ROUND(I172*H172,2)</f>
        <v>0</v>
      </c>
      <c r="K172" s="175" t="s">
        <v>5</v>
      </c>
      <c r="L172" s="40"/>
      <c r="M172" s="180" t="s">
        <v>5</v>
      </c>
      <c r="N172" s="181" t="s">
        <v>45</v>
      </c>
      <c r="O172" s="41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3" t="s">
        <v>219</v>
      </c>
      <c r="AT172" s="23" t="s">
        <v>147</v>
      </c>
      <c r="AU172" s="23" t="s">
        <v>94</v>
      </c>
      <c r="AY172" s="23" t="s">
        <v>144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3" t="s">
        <v>94</v>
      </c>
      <c r="BK172" s="184">
        <f>ROUND(I172*H172,2)</f>
        <v>0</v>
      </c>
      <c r="BL172" s="23" t="s">
        <v>219</v>
      </c>
      <c r="BM172" s="23" t="s">
        <v>349</v>
      </c>
    </row>
    <row r="173" spans="2:65" s="1" customFormat="1" ht="22.5" customHeight="1">
      <c r="B173" s="172"/>
      <c r="C173" s="173" t="s">
        <v>350</v>
      </c>
      <c r="D173" s="173" t="s">
        <v>147</v>
      </c>
      <c r="E173" s="174" t="s">
        <v>351</v>
      </c>
      <c r="F173" s="175" t="s">
        <v>352</v>
      </c>
      <c r="G173" s="176" t="s">
        <v>188</v>
      </c>
      <c r="H173" s="177">
        <v>34</v>
      </c>
      <c r="I173" s="178"/>
      <c r="J173" s="179">
        <f>ROUND(I173*H173,2)</f>
        <v>0</v>
      </c>
      <c r="K173" s="175" t="s">
        <v>151</v>
      </c>
      <c r="L173" s="40"/>
      <c r="M173" s="180" t="s">
        <v>5</v>
      </c>
      <c r="N173" s="181" t="s">
        <v>45</v>
      </c>
      <c r="O173" s="41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3" t="s">
        <v>219</v>
      </c>
      <c r="AT173" s="23" t="s">
        <v>147</v>
      </c>
      <c r="AU173" s="23" t="s">
        <v>94</v>
      </c>
      <c r="AY173" s="23" t="s">
        <v>144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3" t="s">
        <v>94</v>
      </c>
      <c r="BK173" s="184">
        <f>ROUND(I173*H173,2)</f>
        <v>0</v>
      </c>
      <c r="BL173" s="23" t="s">
        <v>219</v>
      </c>
      <c r="BM173" s="23" t="s">
        <v>353</v>
      </c>
    </row>
    <row r="174" spans="2:51" s="11" customFormat="1" ht="13.5">
      <c r="B174" s="185"/>
      <c r="D174" s="194" t="s">
        <v>154</v>
      </c>
      <c r="E174" s="195" t="s">
        <v>5</v>
      </c>
      <c r="F174" s="196" t="s">
        <v>354</v>
      </c>
      <c r="H174" s="197">
        <v>34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154</v>
      </c>
      <c r="AU174" s="187" t="s">
        <v>94</v>
      </c>
      <c r="AV174" s="11" t="s">
        <v>94</v>
      </c>
      <c r="AW174" s="11" t="s">
        <v>37</v>
      </c>
      <c r="AX174" s="11" t="s">
        <v>80</v>
      </c>
      <c r="AY174" s="187" t="s">
        <v>144</v>
      </c>
    </row>
    <row r="175" spans="2:65" s="1" customFormat="1" ht="22.5" customHeight="1">
      <c r="B175" s="172"/>
      <c r="C175" s="206" t="s">
        <v>355</v>
      </c>
      <c r="D175" s="206" t="s">
        <v>242</v>
      </c>
      <c r="E175" s="207" t="s">
        <v>356</v>
      </c>
      <c r="F175" s="208" t="s">
        <v>357</v>
      </c>
      <c r="G175" s="209" t="s">
        <v>358</v>
      </c>
      <c r="H175" s="210">
        <v>34.68</v>
      </c>
      <c r="I175" s="211"/>
      <c r="J175" s="212">
        <f>ROUND(I175*H175,2)</f>
        <v>0</v>
      </c>
      <c r="K175" s="208" t="s">
        <v>151</v>
      </c>
      <c r="L175" s="213"/>
      <c r="M175" s="214" t="s">
        <v>5</v>
      </c>
      <c r="N175" s="215" t="s">
        <v>45</v>
      </c>
      <c r="O175" s="41"/>
      <c r="P175" s="182">
        <f>O175*H175</f>
        <v>0</v>
      </c>
      <c r="Q175" s="182">
        <v>0.00022</v>
      </c>
      <c r="R175" s="182">
        <f>Q175*H175</f>
        <v>0.0076296</v>
      </c>
      <c r="S175" s="182">
        <v>0</v>
      </c>
      <c r="T175" s="183">
        <f>S175*H175</f>
        <v>0</v>
      </c>
      <c r="AR175" s="23" t="s">
        <v>245</v>
      </c>
      <c r="AT175" s="23" t="s">
        <v>242</v>
      </c>
      <c r="AU175" s="23" t="s">
        <v>94</v>
      </c>
      <c r="AY175" s="23" t="s">
        <v>144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3" t="s">
        <v>94</v>
      </c>
      <c r="BK175" s="184">
        <f>ROUND(I175*H175,2)</f>
        <v>0</v>
      </c>
      <c r="BL175" s="23" t="s">
        <v>219</v>
      </c>
      <c r="BM175" s="23" t="s">
        <v>359</v>
      </c>
    </row>
    <row r="176" spans="2:51" s="11" customFormat="1" ht="13.5">
      <c r="B176" s="185"/>
      <c r="D176" s="194" t="s">
        <v>154</v>
      </c>
      <c r="F176" s="196" t="s">
        <v>360</v>
      </c>
      <c r="H176" s="197">
        <v>34.68</v>
      </c>
      <c r="I176" s="190"/>
      <c r="L176" s="185"/>
      <c r="M176" s="191"/>
      <c r="N176" s="192"/>
      <c r="O176" s="192"/>
      <c r="P176" s="192"/>
      <c r="Q176" s="192"/>
      <c r="R176" s="192"/>
      <c r="S176" s="192"/>
      <c r="T176" s="193"/>
      <c r="AT176" s="187" t="s">
        <v>154</v>
      </c>
      <c r="AU176" s="187" t="s">
        <v>94</v>
      </c>
      <c r="AV176" s="11" t="s">
        <v>94</v>
      </c>
      <c r="AW176" s="11" t="s">
        <v>6</v>
      </c>
      <c r="AX176" s="11" t="s">
        <v>80</v>
      </c>
      <c r="AY176" s="187" t="s">
        <v>144</v>
      </c>
    </row>
    <row r="177" spans="2:65" s="1" customFormat="1" ht="22.5" customHeight="1">
      <c r="B177" s="172"/>
      <c r="C177" s="173" t="s">
        <v>361</v>
      </c>
      <c r="D177" s="173" t="s">
        <v>147</v>
      </c>
      <c r="E177" s="174" t="s">
        <v>362</v>
      </c>
      <c r="F177" s="175" t="s">
        <v>363</v>
      </c>
      <c r="G177" s="176" t="s">
        <v>188</v>
      </c>
      <c r="H177" s="177">
        <v>17</v>
      </c>
      <c r="I177" s="178"/>
      <c r="J177" s="179">
        <f>ROUND(I177*H177,2)</f>
        <v>0</v>
      </c>
      <c r="K177" s="175" t="s">
        <v>151</v>
      </c>
      <c r="L177" s="40"/>
      <c r="M177" s="180" t="s">
        <v>5</v>
      </c>
      <c r="N177" s="181" t="s">
        <v>45</v>
      </c>
      <c r="O177" s="41"/>
      <c r="P177" s="182">
        <f>O177*H177</f>
        <v>0</v>
      </c>
      <c r="Q177" s="182">
        <v>0</v>
      </c>
      <c r="R177" s="182">
        <f>Q177*H177</f>
        <v>0</v>
      </c>
      <c r="S177" s="182">
        <v>0.00338</v>
      </c>
      <c r="T177" s="183">
        <f>S177*H177</f>
        <v>0.057460000000000004</v>
      </c>
      <c r="AR177" s="23" t="s">
        <v>219</v>
      </c>
      <c r="AT177" s="23" t="s">
        <v>147</v>
      </c>
      <c r="AU177" s="23" t="s">
        <v>94</v>
      </c>
      <c r="AY177" s="23" t="s">
        <v>144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3" t="s">
        <v>94</v>
      </c>
      <c r="BK177" s="184">
        <f>ROUND(I177*H177,2)</f>
        <v>0</v>
      </c>
      <c r="BL177" s="23" t="s">
        <v>219</v>
      </c>
      <c r="BM177" s="23" t="s">
        <v>364</v>
      </c>
    </row>
    <row r="178" spans="2:65" s="1" customFormat="1" ht="22.5" customHeight="1">
      <c r="B178" s="172"/>
      <c r="C178" s="173" t="s">
        <v>365</v>
      </c>
      <c r="D178" s="173" t="s">
        <v>147</v>
      </c>
      <c r="E178" s="174" t="s">
        <v>366</v>
      </c>
      <c r="F178" s="175" t="s">
        <v>367</v>
      </c>
      <c r="G178" s="176" t="s">
        <v>188</v>
      </c>
      <c r="H178" s="177">
        <v>24.6</v>
      </c>
      <c r="I178" s="178"/>
      <c r="J178" s="179">
        <f>ROUND(I178*H178,2)</f>
        <v>0</v>
      </c>
      <c r="K178" s="175" t="s">
        <v>151</v>
      </c>
      <c r="L178" s="40"/>
      <c r="M178" s="180" t="s">
        <v>5</v>
      </c>
      <c r="N178" s="181" t="s">
        <v>45</v>
      </c>
      <c r="O178" s="41"/>
      <c r="P178" s="182">
        <f>O178*H178</f>
        <v>0</v>
      </c>
      <c r="Q178" s="182">
        <v>0</v>
      </c>
      <c r="R178" s="182">
        <f>Q178*H178</f>
        <v>0</v>
      </c>
      <c r="S178" s="182">
        <v>0.0017</v>
      </c>
      <c r="T178" s="183">
        <f>S178*H178</f>
        <v>0.04182</v>
      </c>
      <c r="AR178" s="23" t="s">
        <v>219</v>
      </c>
      <c r="AT178" s="23" t="s">
        <v>147</v>
      </c>
      <c r="AU178" s="23" t="s">
        <v>94</v>
      </c>
      <c r="AY178" s="23" t="s">
        <v>144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3" t="s">
        <v>94</v>
      </c>
      <c r="BK178" s="184">
        <f>ROUND(I178*H178,2)</f>
        <v>0</v>
      </c>
      <c r="BL178" s="23" t="s">
        <v>219</v>
      </c>
      <c r="BM178" s="23" t="s">
        <v>368</v>
      </c>
    </row>
    <row r="179" spans="2:51" s="11" customFormat="1" ht="13.5">
      <c r="B179" s="185"/>
      <c r="D179" s="194" t="s">
        <v>154</v>
      </c>
      <c r="E179" s="195" t="s">
        <v>5</v>
      </c>
      <c r="F179" s="196" t="s">
        <v>369</v>
      </c>
      <c r="H179" s="197">
        <v>24.6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154</v>
      </c>
      <c r="AU179" s="187" t="s">
        <v>94</v>
      </c>
      <c r="AV179" s="11" t="s">
        <v>94</v>
      </c>
      <c r="AW179" s="11" t="s">
        <v>37</v>
      </c>
      <c r="AX179" s="11" t="s">
        <v>80</v>
      </c>
      <c r="AY179" s="187" t="s">
        <v>144</v>
      </c>
    </row>
    <row r="180" spans="2:65" s="1" customFormat="1" ht="22.5" customHeight="1">
      <c r="B180" s="172"/>
      <c r="C180" s="173" t="s">
        <v>370</v>
      </c>
      <c r="D180" s="173" t="s">
        <v>147</v>
      </c>
      <c r="E180" s="174" t="s">
        <v>371</v>
      </c>
      <c r="F180" s="175" t="s">
        <v>372</v>
      </c>
      <c r="G180" s="176" t="s">
        <v>188</v>
      </c>
      <c r="H180" s="177">
        <v>34</v>
      </c>
      <c r="I180" s="178"/>
      <c r="J180" s="179">
        <f>ROUND(I180*H180,2)</f>
        <v>0</v>
      </c>
      <c r="K180" s="175" t="s">
        <v>151</v>
      </c>
      <c r="L180" s="40"/>
      <c r="M180" s="180" t="s">
        <v>5</v>
      </c>
      <c r="N180" s="181" t="s">
        <v>45</v>
      </c>
      <c r="O180" s="41"/>
      <c r="P180" s="182">
        <f>O180*H180</f>
        <v>0</v>
      </c>
      <c r="Q180" s="182">
        <v>0</v>
      </c>
      <c r="R180" s="182">
        <f>Q180*H180</f>
        <v>0</v>
      </c>
      <c r="S180" s="182">
        <v>0.00177</v>
      </c>
      <c r="T180" s="183">
        <f>S180*H180</f>
        <v>0.060180000000000004</v>
      </c>
      <c r="AR180" s="23" t="s">
        <v>219</v>
      </c>
      <c r="AT180" s="23" t="s">
        <v>147</v>
      </c>
      <c r="AU180" s="23" t="s">
        <v>94</v>
      </c>
      <c r="AY180" s="23" t="s">
        <v>144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3" t="s">
        <v>94</v>
      </c>
      <c r="BK180" s="184">
        <f>ROUND(I180*H180,2)</f>
        <v>0</v>
      </c>
      <c r="BL180" s="23" t="s">
        <v>219</v>
      </c>
      <c r="BM180" s="23" t="s">
        <v>373</v>
      </c>
    </row>
    <row r="181" spans="2:51" s="11" customFormat="1" ht="13.5">
      <c r="B181" s="185"/>
      <c r="D181" s="194" t="s">
        <v>154</v>
      </c>
      <c r="E181" s="195" t="s">
        <v>5</v>
      </c>
      <c r="F181" s="196" t="s">
        <v>374</v>
      </c>
      <c r="H181" s="197">
        <v>34</v>
      </c>
      <c r="I181" s="190"/>
      <c r="L181" s="185"/>
      <c r="M181" s="191"/>
      <c r="N181" s="192"/>
      <c r="O181" s="192"/>
      <c r="P181" s="192"/>
      <c r="Q181" s="192"/>
      <c r="R181" s="192"/>
      <c r="S181" s="192"/>
      <c r="T181" s="193"/>
      <c r="AT181" s="187" t="s">
        <v>154</v>
      </c>
      <c r="AU181" s="187" t="s">
        <v>94</v>
      </c>
      <c r="AV181" s="11" t="s">
        <v>94</v>
      </c>
      <c r="AW181" s="11" t="s">
        <v>37</v>
      </c>
      <c r="AX181" s="11" t="s">
        <v>80</v>
      </c>
      <c r="AY181" s="187" t="s">
        <v>144</v>
      </c>
    </row>
    <row r="182" spans="2:65" s="1" customFormat="1" ht="22.5" customHeight="1">
      <c r="B182" s="172"/>
      <c r="C182" s="173" t="s">
        <v>375</v>
      </c>
      <c r="D182" s="173" t="s">
        <v>147</v>
      </c>
      <c r="E182" s="174" t="s">
        <v>376</v>
      </c>
      <c r="F182" s="175" t="s">
        <v>377</v>
      </c>
      <c r="G182" s="176" t="s">
        <v>250</v>
      </c>
      <c r="H182" s="177">
        <v>2</v>
      </c>
      <c r="I182" s="178"/>
      <c r="J182" s="179">
        <f>ROUND(I182*H182,2)</f>
        <v>0</v>
      </c>
      <c r="K182" s="175" t="s">
        <v>151</v>
      </c>
      <c r="L182" s="40"/>
      <c r="M182" s="180" t="s">
        <v>5</v>
      </c>
      <c r="N182" s="181" t="s">
        <v>45</v>
      </c>
      <c r="O182" s="41"/>
      <c r="P182" s="182">
        <f>O182*H182</f>
        <v>0</v>
      </c>
      <c r="Q182" s="182">
        <v>0</v>
      </c>
      <c r="R182" s="182">
        <f>Q182*H182</f>
        <v>0</v>
      </c>
      <c r="S182" s="182">
        <v>0.00906</v>
      </c>
      <c r="T182" s="183">
        <f>S182*H182</f>
        <v>0.01812</v>
      </c>
      <c r="AR182" s="23" t="s">
        <v>219</v>
      </c>
      <c r="AT182" s="23" t="s">
        <v>147</v>
      </c>
      <c r="AU182" s="23" t="s">
        <v>94</v>
      </c>
      <c r="AY182" s="23" t="s">
        <v>144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94</v>
      </c>
      <c r="BK182" s="184">
        <f>ROUND(I182*H182,2)</f>
        <v>0</v>
      </c>
      <c r="BL182" s="23" t="s">
        <v>219</v>
      </c>
      <c r="BM182" s="23" t="s">
        <v>378</v>
      </c>
    </row>
    <row r="183" spans="2:65" s="1" customFormat="1" ht="22.5" customHeight="1">
      <c r="B183" s="172"/>
      <c r="C183" s="173" t="s">
        <v>379</v>
      </c>
      <c r="D183" s="173" t="s">
        <v>147</v>
      </c>
      <c r="E183" s="174" t="s">
        <v>380</v>
      </c>
      <c r="F183" s="175" t="s">
        <v>381</v>
      </c>
      <c r="G183" s="176" t="s">
        <v>188</v>
      </c>
      <c r="H183" s="177">
        <v>34</v>
      </c>
      <c r="I183" s="178"/>
      <c r="J183" s="179">
        <f>ROUND(I183*H183,2)</f>
        <v>0</v>
      </c>
      <c r="K183" s="175" t="s">
        <v>151</v>
      </c>
      <c r="L183" s="40"/>
      <c r="M183" s="180" t="s">
        <v>5</v>
      </c>
      <c r="N183" s="181" t="s">
        <v>45</v>
      </c>
      <c r="O183" s="41"/>
      <c r="P183" s="182">
        <f>O183*H183</f>
        <v>0</v>
      </c>
      <c r="Q183" s="182">
        <v>0</v>
      </c>
      <c r="R183" s="182">
        <f>Q183*H183</f>
        <v>0</v>
      </c>
      <c r="S183" s="182">
        <v>0.002</v>
      </c>
      <c r="T183" s="183">
        <f>S183*H183</f>
        <v>0.068</v>
      </c>
      <c r="AR183" s="23" t="s">
        <v>219</v>
      </c>
      <c r="AT183" s="23" t="s">
        <v>147</v>
      </c>
      <c r="AU183" s="23" t="s">
        <v>94</v>
      </c>
      <c r="AY183" s="23" t="s">
        <v>144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3" t="s">
        <v>94</v>
      </c>
      <c r="BK183" s="184">
        <f>ROUND(I183*H183,2)</f>
        <v>0</v>
      </c>
      <c r="BL183" s="23" t="s">
        <v>219</v>
      </c>
      <c r="BM183" s="23" t="s">
        <v>382</v>
      </c>
    </row>
    <row r="184" spans="2:51" s="11" customFormat="1" ht="13.5">
      <c r="B184" s="185"/>
      <c r="D184" s="194" t="s">
        <v>154</v>
      </c>
      <c r="E184" s="195" t="s">
        <v>5</v>
      </c>
      <c r="F184" s="196" t="s">
        <v>374</v>
      </c>
      <c r="H184" s="197">
        <v>34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87" t="s">
        <v>154</v>
      </c>
      <c r="AU184" s="187" t="s">
        <v>94</v>
      </c>
      <c r="AV184" s="11" t="s">
        <v>94</v>
      </c>
      <c r="AW184" s="11" t="s">
        <v>37</v>
      </c>
      <c r="AX184" s="11" t="s">
        <v>80</v>
      </c>
      <c r="AY184" s="187" t="s">
        <v>144</v>
      </c>
    </row>
    <row r="185" spans="2:65" s="1" customFormat="1" ht="22.5" customHeight="1">
      <c r="B185" s="172"/>
      <c r="C185" s="173" t="s">
        <v>383</v>
      </c>
      <c r="D185" s="173" t="s">
        <v>147</v>
      </c>
      <c r="E185" s="174" t="s">
        <v>384</v>
      </c>
      <c r="F185" s="175" t="s">
        <v>385</v>
      </c>
      <c r="G185" s="176" t="s">
        <v>150</v>
      </c>
      <c r="H185" s="177">
        <v>2.538</v>
      </c>
      <c r="I185" s="178"/>
      <c r="J185" s="179">
        <f>ROUND(I185*H185,2)</f>
        <v>0</v>
      </c>
      <c r="K185" s="175" t="s">
        <v>151</v>
      </c>
      <c r="L185" s="40"/>
      <c r="M185" s="180" t="s">
        <v>5</v>
      </c>
      <c r="N185" s="181" t="s">
        <v>45</v>
      </c>
      <c r="O185" s="41"/>
      <c r="P185" s="182">
        <f>O185*H185</f>
        <v>0</v>
      </c>
      <c r="Q185" s="182">
        <v>0</v>
      </c>
      <c r="R185" s="182">
        <f>Q185*H185</f>
        <v>0</v>
      </c>
      <c r="S185" s="182">
        <v>0.00584</v>
      </c>
      <c r="T185" s="183">
        <f>S185*H185</f>
        <v>0.014821919999999999</v>
      </c>
      <c r="AR185" s="23" t="s">
        <v>219</v>
      </c>
      <c r="AT185" s="23" t="s">
        <v>147</v>
      </c>
      <c r="AU185" s="23" t="s">
        <v>94</v>
      </c>
      <c r="AY185" s="23" t="s">
        <v>144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3" t="s">
        <v>94</v>
      </c>
      <c r="BK185" s="184">
        <f>ROUND(I185*H185,2)</f>
        <v>0</v>
      </c>
      <c r="BL185" s="23" t="s">
        <v>219</v>
      </c>
      <c r="BM185" s="23" t="s">
        <v>386</v>
      </c>
    </row>
    <row r="186" spans="2:51" s="11" customFormat="1" ht="13.5">
      <c r="B186" s="185"/>
      <c r="D186" s="194" t="s">
        <v>154</v>
      </c>
      <c r="E186" s="195" t="s">
        <v>5</v>
      </c>
      <c r="F186" s="196" t="s">
        <v>387</v>
      </c>
      <c r="H186" s="197">
        <v>2.538</v>
      </c>
      <c r="I186" s="190"/>
      <c r="L186" s="185"/>
      <c r="M186" s="191"/>
      <c r="N186" s="192"/>
      <c r="O186" s="192"/>
      <c r="P186" s="192"/>
      <c r="Q186" s="192"/>
      <c r="R186" s="192"/>
      <c r="S186" s="192"/>
      <c r="T186" s="193"/>
      <c r="AT186" s="187" t="s">
        <v>154</v>
      </c>
      <c r="AU186" s="187" t="s">
        <v>94</v>
      </c>
      <c r="AV186" s="11" t="s">
        <v>94</v>
      </c>
      <c r="AW186" s="11" t="s">
        <v>37</v>
      </c>
      <c r="AX186" s="11" t="s">
        <v>80</v>
      </c>
      <c r="AY186" s="187" t="s">
        <v>144</v>
      </c>
    </row>
    <row r="187" spans="2:65" s="1" customFormat="1" ht="22.5" customHeight="1">
      <c r="B187" s="172"/>
      <c r="C187" s="173" t="s">
        <v>388</v>
      </c>
      <c r="D187" s="173" t="s">
        <v>147</v>
      </c>
      <c r="E187" s="174" t="s">
        <v>389</v>
      </c>
      <c r="F187" s="175" t="s">
        <v>390</v>
      </c>
      <c r="G187" s="176" t="s">
        <v>188</v>
      </c>
      <c r="H187" s="177">
        <v>34.1</v>
      </c>
      <c r="I187" s="178"/>
      <c r="J187" s="179">
        <f>ROUND(I187*H187,2)</f>
        <v>0</v>
      </c>
      <c r="K187" s="175" t="s">
        <v>151</v>
      </c>
      <c r="L187" s="40"/>
      <c r="M187" s="180" t="s">
        <v>5</v>
      </c>
      <c r="N187" s="181" t="s">
        <v>45</v>
      </c>
      <c r="O187" s="41"/>
      <c r="P187" s="182">
        <f>O187*H187</f>
        <v>0</v>
      </c>
      <c r="Q187" s="182">
        <v>0</v>
      </c>
      <c r="R187" s="182">
        <f>Q187*H187</f>
        <v>0</v>
      </c>
      <c r="S187" s="182">
        <v>0.0026</v>
      </c>
      <c r="T187" s="183">
        <f>S187*H187</f>
        <v>0.08866</v>
      </c>
      <c r="AR187" s="23" t="s">
        <v>219</v>
      </c>
      <c r="AT187" s="23" t="s">
        <v>147</v>
      </c>
      <c r="AU187" s="23" t="s">
        <v>94</v>
      </c>
      <c r="AY187" s="23" t="s">
        <v>144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3" t="s">
        <v>94</v>
      </c>
      <c r="BK187" s="184">
        <f>ROUND(I187*H187,2)</f>
        <v>0</v>
      </c>
      <c r="BL187" s="23" t="s">
        <v>219</v>
      </c>
      <c r="BM187" s="23" t="s">
        <v>391</v>
      </c>
    </row>
    <row r="188" spans="2:51" s="11" customFormat="1" ht="13.5">
      <c r="B188" s="185"/>
      <c r="D188" s="194" t="s">
        <v>154</v>
      </c>
      <c r="E188" s="195" t="s">
        <v>5</v>
      </c>
      <c r="F188" s="196" t="s">
        <v>392</v>
      </c>
      <c r="H188" s="197">
        <v>34.1</v>
      </c>
      <c r="I188" s="190"/>
      <c r="L188" s="185"/>
      <c r="M188" s="191"/>
      <c r="N188" s="192"/>
      <c r="O188" s="192"/>
      <c r="P188" s="192"/>
      <c r="Q188" s="192"/>
      <c r="R188" s="192"/>
      <c r="S188" s="192"/>
      <c r="T188" s="193"/>
      <c r="AT188" s="187" t="s">
        <v>154</v>
      </c>
      <c r="AU188" s="187" t="s">
        <v>94</v>
      </c>
      <c r="AV188" s="11" t="s">
        <v>94</v>
      </c>
      <c r="AW188" s="11" t="s">
        <v>37</v>
      </c>
      <c r="AX188" s="11" t="s">
        <v>80</v>
      </c>
      <c r="AY188" s="187" t="s">
        <v>144</v>
      </c>
    </row>
    <row r="189" spans="2:65" s="1" customFormat="1" ht="22.5" customHeight="1">
      <c r="B189" s="172"/>
      <c r="C189" s="173" t="s">
        <v>393</v>
      </c>
      <c r="D189" s="173" t="s">
        <v>147</v>
      </c>
      <c r="E189" s="174" t="s">
        <v>394</v>
      </c>
      <c r="F189" s="175" t="s">
        <v>395</v>
      </c>
      <c r="G189" s="176" t="s">
        <v>188</v>
      </c>
      <c r="H189" s="177">
        <v>28</v>
      </c>
      <c r="I189" s="178"/>
      <c r="J189" s="179">
        <f>ROUND(I189*H189,2)</f>
        <v>0</v>
      </c>
      <c r="K189" s="175" t="s">
        <v>151</v>
      </c>
      <c r="L189" s="40"/>
      <c r="M189" s="180" t="s">
        <v>5</v>
      </c>
      <c r="N189" s="181" t="s">
        <v>45</v>
      </c>
      <c r="O189" s="41"/>
      <c r="P189" s="182">
        <f>O189*H189</f>
        <v>0</v>
      </c>
      <c r="Q189" s="182">
        <v>0</v>
      </c>
      <c r="R189" s="182">
        <f>Q189*H189</f>
        <v>0</v>
      </c>
      <c r="S189" s="182">
        <v>0.00394</v>
      </c>
      <c r="T189" s="183">
        <f>S189*H189</f>
        <v>0.11032</v>
      </c>
      <c r="AR189" s="23" t="s">
        <v>219</v>
      </c>
      <c r="AT189" s="23" t="s">
        <v>147</v>
      </c>
      <c r="AU189" s="23" t="s">
        <v>94</v>
      </c>
      <c r="AY189" s="23" t="s">
        <v>144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3" t="s">
        <v>94</v>
      </c>
      <c r="BK189" s="184">
        <f>ROUND(I189*H189,2)</f>
        <v>0</v>
      </c>
      <c r="BL189" s="23" t="s">
        <v>219</v>
      </c>
      <c r="BM189" s="23" t="s">
        <v>396</v>
      </c>
    </row>
    <row r="190" spans="2:51" s="11" customFormat="1" ht="13.5">
      <c r="B190" s="185"/>
      <c r="D190" s="194" t="s">
        <v>154</v>
      </c>
      <c r="E190" s="195" t="s">
        <v>5</v>
      </c>
      <c r="F190" s="196" t="s">
        <v>397</v>
      </c>
      <c r="H190" s="197">
        <v>28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87" t="s">
        <v>154</v>
      </c>
      <c r="AU190" s="187" t="s">
        <v>94</v>
      </c>
      <c r="AV190" s="11" t="s">
        <v>94</v>
      </c>
      <c r="AW190" s="11" t="s">
        <v>37</v>
      </c>
      <c r="AX190" s="11" t="s">
        <v>80</v>
      </c>
      <c r="AY190" s="187" t="s">
        <v>144</v>
      </c>
    </row>
    <row r="191" spans="2:65" s="1" customFormat="1" ht="22.5" customHeight="1">
      <c r="B191" s="172"/>
      <c r="C191" s="173" t="s">
        <v>398</v>
      </c>
      <c r="D191" s="173" t="s">
        <v>147</v>
      </c>
      <c r="E191" s="174" t="s">
        <v>399</v>
      </c>
      <c r="F191" s="175" t="s">
        <v>400</v>
      </c>
      <c r="G191" s="176" t="s">
        <v>188</v>
      </c>
      <c r="H191" s="177">
        <v>34</v>
      </c>
      <c r="I191" s="178"/>
      <c r="J191" s="179">
        <f>ROUND(I191*H191,2)</f>
        <v>0</v>
      </c>
      <c r="K191" s="175" t="s">
        <v>151</v>
      </c>
      <c r="L191" s="40"/>
      <c r="M191" s="180" t="s">
        <v>5</v>
      </c>
      <c r="N191" s="181" t="s">
        <v>45</v>
      </c>
      <c r="O191" s="41"/>
      <c r="P191" s="182">
        <f>O191*H191</f>
        <v>0</v>
      </c>
      <c r="Q191" s="182">
        <v>0.0005</v>
      </c>
      <c r="R191" s="182">
        <f>Q191*H191</f>
        <v>0.017</v>
      </c>
      <c r="S191" s="182">
        <v>0</v>
      </c>
      <c r="T191" s="183">
        <f>S191*H191</f>
        <v>0</v>
      </c>
      <c r="AR191" s="23" t="s">
        <v>219</v>
      </c>
      <c r="AT191" s="23" t="s">
        <v>147</v>
      </c>
      <c r="AU191" s="23" t="s">
        <v>94</v>
      </c>
      <c r="AY191" s="23" t="s">
        <v>144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3" t="s">
        <v>94</v>
      </c>
      <c r="BK191" s="184">
        <f>ROUND(I191*H191,2)</f>
        <v>0</v>
      </c>
      <c r="BL191" s="23" t="s">
        <v>219</v>
      </c>
      <c r="BM191" s="23" t="s">
        <v>401</v>
      </c>
    </row>
    <row r="192" spans="2:51" s="11" customFormat="1" ht="13.5">
      <c r="B192" s="185"/>
      <c r="D192" s="194" t="s">
        <v>154</v>
      </c>
      <c r="E192" s="195" t="s">
        <v>5</v>
      </c>
      <c r="F192" s="196" t="s">
        <v>374</v>
      </c>
      <c r="H192" s="197">
        <v>34</v>
      </c>
      <c r="I192" s="190"/>
      <c r="L192" s="185"/>
      <c r="M192" s="191"/>
      <c r="N192" s="192"/>
      <c r="O192" s="192"/>
      <c r="P192" s="192"/>
      <c r="Q192" s="192"/>
      <c r="R192" s="192"/>
      <c r="S192" s="192"/>
      <c r="T192" s="193"/>
      <c r="AT192" s="187" t="s">
        <v>154</v>
      </c>
      <c r="AU192" s="187" t="s">
        <v>94</v>
      </c>
      <c r="AV192" s="11" t="s">
        <v>94</v>
      </c>
      <c r="AW192" s="11" t="s">
        <v>37</v>
      </c>
      <c r="AX192" s="11" t="s">
        <v>80</v>
      </c>
      <c r="AY192" s="187" t="s">
        <v>144</v>
      </c>
    </row>
    <row r="193" spans="2:65" s="1" customFormat="1" ht="22.5" customHeight="1">
      <c r="B193" s="172"/>
      <c r="C193" s="173" t="s">
        <v>402</v>
      </c>
      <c r="D193" s="173" t="s">
        <v>147</v>
      </c>
      <c r="E193" s="174" t="s">
        <v>403</v>
      </c>
      <c r="F193" s="175" t="s">
        <v>404</v>
      </c>
      <c r="G193" s="176" t="s">
        <v>188</v>
      </c>
      <c r="H193" s="177">
        <v>25.2</v>
      </c>
      <c r="I193" s="178"/>
      <c r="J193" s="179">
        <f>ROUND(I193*H193,2)</f>
        <v>0</v>
      </c>
      <c r="K193" s="175" t="s">
        <v>5</v>
      </c>
      <c r="L193" s="40"/>
      <c r="M193" s="180" t="s">
        <v>5</v>
      </c>
      <c r="N193" s="181" t="s">
        <v>45</v>
      </c>
      <c r="O193" s="41"/>
      <c r="P193" s="182">
        <f>O193*H193</f>
        <v>0</v>
      </c>
      <c r="Q193" s="182">
        <v>0.00039</v>
      </c>
      <c r="R193" s="182">
        <f>Q193*H193</f>
        <v>0.009828</v>
      </c>
      <c r="S193" s="182">
        <v>0</v>
      </c>
      <c r="T193" s="183">
        <f>S193*H193</f>
        <v>0</v>
      </c>
      <c r="AR193" s="23" t="s">
        <v>219</v>
      </c>
      <c r="AT193" s="23" t="s">
        <v>147</v>
      </c>
      <c r="AU193" s="23" t="s">
        <v>94</v>
      </c>
      <c r="AY193" s="23" t="s">
        <v>144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3" t="s">
        <v>94</v>
      </c>
      <c r="BK193" s="184">
        <f>ROUND(I193*H193,2)</f>
        <v>0</v>
      </c>
      <c r="BL193" s="23" t="s">
        <v>219</v>
      </c>
      <c r="BM193" s="23" t="s">
        <v>405</v>
      </c>
    </row>
    <row r="194" spans="2:51" s="11" customFormat="1" ht="13.5">
      <c r="B194" s="185"/>
      <c r="D194" s="194" t="s">
        <v>154</v>
      </c>
      <c r="E194" s="195" t="s">
        <v>5</v>
      </c>
      <c r="F194" s="196" t="s">
        <v>406</v>
      </c>
      <c r="H194" s="197">
        <v>25.2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87" t="s">
        <v>154</v>
      </c>
      <c r="AU194" s="187" t="s">
        <v>94</v>
      </c>
      <c r="AV194" s="11" t="s">
        <v>94</v>
      </c>
      <c r="AW194" s="11" t="s">
        <v>37</v>
      </c>
      <c r="AX194" s="11" t="s">
        <v>80</v>
      </c>
      <c r="AY194" s="187" t="s">
        <v>144</v>
      </c>
    </row>
    <row r="195" spans="2:65" s="1" customFormat="1" ht="22.5" customHeight="1">
      <c r="B195" s="172"/>
      <c r="C195" s="173" t="s">
        <v>407</v>
      </c>
      <c r="D195" s="173" t="s">
        <v>147</v>
      </c>
      <c r="E195" s="174" t="s">
        <v>408</v>
      </c>
      <c r="F195" s="175" t="s">
        <v>409</v>
      </c>
      <c r="G195" s="176" t="s">
        <v>188</v>
      </c>
      <c r="H195" s="177">
        <v>11.26</v>
      </c>
      <c r="I195" s="178"/>
      <c r="J195" s="179">
        <f>ROUND(I195*H195,2)</f>
        <v>0</v>
      </c>
      <c r="K195" s="175" t="s">
        <v>151</v>
      </c>
      <c r="L195" s="40"/>
      <c r="M195" s="180" t="s">
        <v>5</v>
      </c>
      <c r="N195" s="181" t="s">
        <v>45</v>
      </c>
      <c r="O195" s="41"/>
      <c r="P195" s="182">
        <f>O195*H195</f>
        <v>0</v>
      </c>
      <c r="Q195" s="182">
        <v>0.00029</v>
      </c>
      <c r="R195" s="182">
        <f>Q195*H195</f>
        <v>0.0032654</v>
      </c>
      <c r="S195" s="182">
        <v>0</v>
      </c>
      <c r="T195" s="183">
        <f>S195*H195</f>
        <v>0</v>
      </c>
      <c r="AR195" s="23" t="s">
        <v>219</v>
      </c>
      <c r="AT195" s="23" t="s">
        <v>147</v>
      </c>
      <c r="AU195" s="23" t="s">
        <v>94</v>
      </c>
      <c r="AY195" s="23" t="s">
        <v>144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3" t="s">
        <v>94</v>
      </c>
      <c r="BK195" s="184">
        <f>ROUND(I195*H195,2)</f>
        <v>0</v>
      </c>
      <c r="BL195" s="23" t="s">
        <v>219</v>
      </c>
      <c r="BM195" s="23" t="s">
        <v>410</v>
      </c>
    </row>
    <row r="196" spans="2:51" s="11" customFormat="1" ht="13.5">
      <c r="B196" s="185"/>
      <c r="D196" s="194" t="s">
        <v>154</v>
      </c>
      <c r="E196" s="195" t="s">
        <v>5</v>
      </c>
      <c r="F196" s="196" t="s">
        <v>411</v>
      </c>
      <c r="H196" s="197">
        <v>11.26</v>
      </c>
      <c r="I196" s="190"/>
      <c r="L196" s="185"/>
      <c r="M196" s="191"/>
      <c r="N196" s="192"/>
      <c r="O196" s="192"/>
      <c r="P196" s="192"/>
      <c r="Q196" s="192"/>
      <c r="R196" s="192"/>
      <c r="S196" s="192"/>
      <c r="T196" s="193"/>
      <c r="AT196" s="187" t="s">
        <v>154</v>
      </c>
      <c r="AU196" s="187" t="s">
        <v>94</v>
      </c>
      <c r="AV196" s="11" t="s">
        <v>94</v>
      </c>
      <c r="AW196" s="11" t="s">
        <v>37</v>
      </c>
      <c r="AX196" s="11" t="s">
        <v>80</v>
      </c>
      <c r="AY196" s="187" t="s">
        <v>144</v>
      </c>
    </row>
    <row r="197" spans="2:65" s="1" customFormat="1" ht="22.5" customHeight="1">
      <c r="B197" s="172"/>
      <c r="C197" s="173" t="s">
        <v>412</v>
      </c>
      <c r="D197" s="173" t="s">
        <v>147</v>
      </c>
      <c r="E197" s="174" t="s">
        <v>413</v>
      </c>
      <c r="F197" s="175" t="s">
        <v>414</v>
      </c>
      <c r="G197" s="176" t="s">
        <v>188</v>
      </c>
      <c r="H197" s="177">
        <v>15.46</v>
      </c>
      <c r="I197" s="178"/>
      <c r="J197" s="179">
        <f>ROUND(I197*H197,2)</f>
        <v>0</v>
      </c>
      <c r="K197" s="175" t="s">
        <v>151</v>
      </c>
      <c r="L197" s="40"/>
      <c r="M197" s="180" t="s">
        <v>5</v>
      </c>
      <c r="N197" s="181" t="s">
        <v>45</v>
      </c>
      <c r="O197" s="41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AR197" s="23" t="s">
        <v>219</v>
      </c>
      <c r="AT197" s="23" t="s">
        <v>147</v>
      </c>
      <c r="AU197" s="23" t="s">
        <v>94</v>
      </c>
      <c r="AY197" s="23" t="s">
        <v>144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23" t="s">
        <v>94</v>
      </c>
      <c r="BK197" s="184">
        <f>ROUND(I197*H197,2)</f>
        <v>0</v>
      </c>
      <c r="BL197" s="23" t="s">
        <v>219</v>
      </c>
      <c r="BM197" s="23" t="s">
        <v>415</v>
      </c>
    </row>
    <row r="198" spans="2:51" s="11" customFormat="1" ht="13.5">
      <c r="B198" s="185"/>
      <c r="D198" s="194" t="s">
        <v>154</v>
      </c>
      <c r="E198" s="195" t="s">
        <v>5</v>
      </c>
      <c r="F198" s="196" t="s">
        <v>416</v>
      </c>
      <c r="H198" s="197">
        <v>15.46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154</v>
      </c>
      <c r="AU198" s="187" t="s">
        <v>94</v>
      </c>
      <c r="AV198" s="11" t="s">
        <v>94</v>
      </c>
      <c r="AW198" s="11" t="s">
        <v>37</v>
      </c>
      <c r="AX198" s="11" t="s">
        <v>80</v>
      </c>
      <c r="AY198" s="187" t="s">
        <v>144</v>
      </c>
    </row>
    <row r="199" spans="2:65" s="1" customFormat="1" ht="22.5" customHeight="1">
      <c r="B199" s="172"/>
      <c r="C199" s="206" t="s">
        <v>417</v>
      </c>
      <c r="D199" s="206" t="s">
        <v>242</v>
      </c>
      <c r="E199" s="207" t="s">
        <v>418</v>
      </c>
      <c r="F199" s="208" t="s">
        <v>419</v>
      </c>
      <c r="G199" s="209" t="s">
        <v>358</v>
      </c>
      <c r="H199" s="210">
        <v>16</v>
      </c>
      <c r="I199" s="211"/>
      <c r="J199" s="212">
        <f>ROUND(I199*H199,2)</f>
        <v>0</v>
      </c>
      <c r="K199" s="208" t="s">
        <v>151</v>
      </c>
      <c r="L199" s="213"/>
      <c r="M199" s="214" t="s">
        <v>5</v>
      </c>
      <c r="N199" s="215" t="s">
        <v>45</v>
      </c>
      <c r="O199" s="41"/>
      <c r="P199" s="182">
        <f>O199*H199</f>
        <v>0</v>
      </c>
      <c r="Q199" s="182">
        <v>0.0016</v>
      </c>
      <c r="R199" s="182">
        <f>Q199*H199</f>
        <v>0.0256</v>
      </c>
      <c r="S199" s="182">
        <v>0</v>
      </c>
      <c r="T199" s="183">
        <f>S199*H199</f>
        <v>0</v>
      </c>
      <c r="AR199" s="23" t="s">
        <v>245</v>
      </c>
      <c r="AT199" s="23" t="s">
        <v>242</v>
      </c>
      <c r="AU199" s="23" t="s">
        <v>94</v>
      </c>
      <c r="AY199" s="23" t="s">
        <v>144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3" t="s">
        <v>94</v>
      </c>
      <c r="BK199" s="184">
        <f>ROUND(I199*H199,2)</f>
        <v>0</v>
      </c>
      <c r="BL199" s="23" t="s">
        <v>219</v>
      </c>
      <c r="BM199" s="23" t="s">
        <v>420</v>
      </c>
    </row>
    <row r="200" spans="2:65" s="1" customFormat="1" ht="22.5" customHeight="1">
      <c r="B200" s="172"/>
      <c r="C200" s="206" t="s">
        <v>421</v>
      </c>
      <c r="D200" s="206" t="s">
        <v>242</v>
      </c>
      <c r="E200" s="207" t="s">
        <v>422</v>
      </c>
      <c r="F200" s="208" t="s">
        <v>423</v>
      </c>
      <c r="G200" s="209" t="s">
        <v>250</v>
      </c>
      <c r="H200" s="210">
        <v>6</v>
      </c>
      <c r="I200" s="211"/>
      <c r="J200" s="212">
        <f>ROUND(I200*H200,2)</f>
        <v>0</v>
      </c>
      <c r="K200" s="208" t="s">
        <v>151</v>
      </c>
      <c r="L200" s="213"/>
      <c r="M200" s="214" t="s">
        <v>5</v>
      </c>
      <c r="N200" s="215" t="s">
        <v>45</v>
      </c>
      <c r="O200" s="41"/>
      <c r="P200" s="182">
        <f>O200*H200</f>
        <v>0</v>
      </c>
      <c r="Q200" s="182">
        <v>0.00013</v>
      </c>
      <c r="R200" s="182">
        <f>Q200*H200</f>
        <v>0.0007799999999999999</v>
      </c>
      <c r="S200" s="182">
        <v>0</v>
      </c>
      <c r="T200" s="183">
        <f>S200*H200</f>
        <v>0</v>
      </c>
      <c r="AR200" s="23" t="s">
        <v>245</v>
      </c>
      <c r="AT200" s="23" t="s">
        <v>242</v>
      </c>
      <c r="AU200" s="23" t="s">
        <v>94</v>
      </c>
      <c r="AY200" s="23" t="s">
        <v>144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3" t="s">
        <v>94</v>
      </c>
      <c r="BK200" s="184">
        <f>ROUND(I200*H200,2)</f>
        <v>0</v>
      </c>
      <c r="BL200" s="23" t="s">
        <v>219</v>
      </c>
      <c r="BM200" s="23" t="s">
        <v>424</v>
      </c>
    </row>
    <row r="201" spans="2:65" s="1" customFormat="1" ht="22.5" customHeight="1">
      <c r="B201" s="172"/>
      <c r="C201" s="173" t="s">
        <v>425</v>
      </c>
      <c r="D201" s="173" t="s">
        <v>147</v>
      </c>
      <c r="E201" s="174" t="s">
        <v>426</v>
      </c>
      <c r="F201" s="175" t="s">
        <v>427</v>
      </c>
      <c r="G201" s="176" t="s">
        <v>188</v>
      </c>
      <c r="H201" s="177">
        <v>25.2</v>
      </c>
      <c r="I201" s="178"/>
      <c r="J201" s="179">
        <f>ROUND(I201*H201,2)</f>
        <v>0</v>
      </c>
      <c r="K201" s="175" t="s">
        <v>151</v>
      </c>
      <c r="L201" s="40"/>
      <c r="M201" s="180" t="s">
        <v>5</v>
      </c>
      <c r="N201" s="181" t="s">
        <v>45</v>
      </c>
      <c r="O201" s="41"/>
      <c r="P201" s="182">
        <f>O201*H201</f>
        <v>0</v>
      </c>
      <c r="Q201" s="182">
        <v>0.00074</v>
      </c>
      <c r="R201" s="182">
        <f>Q201*H201</f>
        <v>0.018647999999999998</v>
      </c>
      <c r="S201" s="182">
        <v>0</v>
      </c>
      <c r="T201" s="183">
        <f>S201*H201</f>
        <v>0</v>
      </c>
      <c r="AR201" s="23" t="s">
        <v>219</v>
      </c>
      <c r="AT201" s="23" t="s">
        <v>147</v>
      </c>
      <c r="AU201" s="23" t="s">
        <v>94</v>
      </c>
      <c r="AY201" s="23" t="s">
        <v>144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3" t="s">
        <v>94</v>
      </c>
      <c r="BK201" s="184">
        <f>ROUND(I201*H201,2)</f>
        <v>0</v>
      </c>
      <c r="BL201" s="23" t="s">
        <v>219</v>
      </c>
      <c r="BM201" s="23" t="s">
        <v>428</v>
      </c>
    </row>
    <row r="202" spans="2:51" s="11" customFormat="1" ht="13.5">
      <c r="B202" s="185"/>
      <c r="D202" s="194" t="s">
        <v>154</v>
      </c>
      <c r="E202" s="195" t="s">
        <v>5</v>
      </c>
      <c r="F202" s="196" t="s">
        <v>406</v>
      </c>
      <c r="H202" s="197">
        <v>25.2</v>
      </c>
      <c r="I202" s="190"/>
      <c r="L202" s="185"/>
      <c r="M202" s="191"/>
      <c r="N202" s="192"/>
      <c r="O202" s="192"/>
      <c r="P202" s="192"/>
      <c r="Q202" s="192"/>
      <c r="R202" s="192"/>
      <c r="S202" s="192"/>
      <c r="T202" s="193"/>
      <c r="AT202" s="187" t="s">
        <v>154</v>
      </c>
      <c r="AU202" s="187" t="s">
        <v>94</v>
      </c>
      <c r="AV202" s="11" t="s">
        <v>94</v>
      </c>
      <c r="AW202" s="11" t="s">
        <v>37</v>
      </c>
      <c r="AX202" s="11" t="s">
        <v>80</v>
      </c>
      <c r="AY202" s="187" t="s">
        <v>144</v>
      </c>
    </row>
    <row r="203" spans="2:65" s="1" customFormat="1" ht="22.5" customHeight="1">
      <c r="B203" s="172"/>
      <c r="C203" s="173" t="s">
        <v>429</v>
      </c>
      <c r="D203" s="173" t="s">
        <v>147</v>
      </c>
      <c r="E203" s="174" t="s">
        <v>430</v>
      </c>
      <c r="F203" s="175" t="s">
        <v>431</v>
      </c>
      <c r="G203" s="176" t="s">
        <v>188</v>
      </c>
      <c r="H203" s="177">
        <v>34</v>
      </c>
      <c r="I203" s="178"/>
      <c r="J203" s="179">
        <f>ROUND(I203*H203,2)</f>
        <v>0</v>
      </c>
      <c r="K203" s="175" t="s">
        <v>151</v>
      </c>
      <c r="L203" s="40"/>
      <c r="M203" s="180" t="s">
        <v>5</v>
      </c>
      <c r="N203" s="181" t="s">
        <v>45</v>
      </c>
      <c r="O203" s="41"/>
      <c r="P203" s="182">
        <f>O203*H203</f>
        <v>0</v>
      </c>
      <c r="Q203" s="182">
        <v>0.00113</v>
      </c>
      <c r="R203" s="182">
        <f>Q203*H203</f>
        <v>0.038419999999999996</v>
      </c>
      <c r="S203" s="182">
        <v>0</v>
      </c>
      <c r="T203" s="183">
        <f>S203*H203</f>
        <v>0</v>
      </c>
      <c r="AR203" s="23" t="s">
        <v>219</v>
      </c>
      <c r="AT203" s="23" t="s">
        <v>147</v>
      </c>
      <c r="AU203" s="23" t="s">
        <v>94</v>
      </c>
      <c r="AY203" s="23" t="s">
        <v>144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23" t="s">
        <v>94</v>
      </c>
      <c r="BK203" s="184">
        <f>ROUND(I203*H203,2)</f>
        <v>0</v>
      </c>
      <c r="BL203" s="23" t="s">
        <v>219</v>
      </c>
      <c r="BM203" s="23" t="s">
        <v>432</v>
      </c>
    </row>
    <row r="204" spans="2:51" s="11" customFormat="1" ht="13.5">
      <c r="B204" s="185"/>
      <c r="D204" s="194" t="s">
        <v>154</v>
      </c>
      <c r="E204" s="195" t="s">
        <v>5</v>
      </c>
      <c r="F204" s="196" t="s">
        <v>374</v>
      </c>
      <c r="H204" s="197">
        <v>34</v>
      </c>
      <c r="I204" s="190"/>
      <c r="L204" s="185"/>
      <c r="M204" s="191"/>
      <c r="N204" s="192"/>
      <c r="O204" s="192"/>
      <c r="P204" s="192"/>
      <c r="Q204" s="192"/>
      <c r="R204" s="192"/>
      <c r="S204" s="192"/>
      <c r="T204" s="193"/>
      <c r="AT204" s="187" t="s">
        <v>154</v>
      </c>
      <c r="AU204" s="187" t="s">
        <v>94</v>
      </c>
      <c r="AV204" s="11" t="s">
        <v>94</v>
      </c>
      <c r="AW204" s="11" t="s">
        <v>37</v>
      </c>
      <c r="AX204" s="11" t="s">
        <v>80</v>
      </c>
      <c r="AY204" s="187" t="s">
        <v>144</v>
      </c>
    </row>
    <row r="205" spans="2:65" s="1" customFormat="1" ht="22.5" customHeight="1">
      <c r="B205" s="172"/>
      <c r="C205" s="173" t="s">
        <v>433</v>
      </c>
      <c r="D205" s="173" t="s">
        <v>147</v>
      </c>
      <c r="E205" s="174" t="s">
        <v>434</v>
      </c>
      <c r="F205" s="175" t="s">
        <v>435</v>
      </c>
      <c r="G205" s="176" t="s">
        <v>188</v>
      </c>
      <c r="H205" s="177">
        <v>62</v>
      </c>
      <c r="I205" s="178"/>
      <c r="J205" s="179">
        <f>ROUND(I205*H205,2)</f>
        <v>0</v>
      </c>
      <c r="K205" s="175" t="s">
        <v>151</v>
      </c>
      <c r="L205" s="40"/>
      <c r="M205" s="180" t="s">
        <v>5</v>
      </c>
      <c r="N205" s="181" t="s">
        <v>45</v>
      </c>
      <c r="O205" s="41"/>
      <c r="P205" s="182">
        <f>O205*H205</f>
        <v>0</v>
      </c>
      <c r="Q205" s="182">
        <v>0.0019</v>
      </c>
      <c r="R205" s="182">
        <f>Q205*H205</f>
        <v>0.1178</v>
      </c>
      <c r="S205" s="182">
        <v>0</v>
      </c>
      <c r="T205" s="183">
        <f>S205*H205</f>
        <v>0</v>
      </c>
      <c r="AR205" s="23" t="s">
        <v>219</v>
      </c>
      <c r="AT205" s="23" t="s">
        <v>147</v>
      </c>
      <c r="AU205" s="23" t="s">
        <v>94</v>
      </c>
      <c r="AY205" s="23" t="s">
        <v>144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23" t="s">
        <v>94</v>
      </c>
      <c r="BK205" s="184">
        <f>ROUND(I205*H205,2)</f>
        <v>0</v>
      </c>
      <c r="BL205" s="23" t="s">
        <v>219</v>
      </c>
      <c r="BM205" s="23" t="s">
        <v>436</v>
      </c>
    </row>
    <row r="206" spans="2:51" s="11" customFormat="1" ht="13.5">
      <c r="B206" s="185"/>
      <c r="D206" s="194" t="s">
        <v>154</v>
      </c>
      <c r="E206" s="195" t="s">
        <v>5</v>
      </c>
      <c r="F206" s="196" t="s">
        <v>437</v>
      </c>
      <c r="H206" s="197">
        <v>62</v>
      </c>
      <c r="I206" s="190"/>
      <c r="L206" s="185"/>
      <c r="M206" s="191"/>
      <c r="N206" s="192"/>
      <c r="O206" s="192"/>
      <c r="P206" s="192"/>
      <c r="Q206" s="192"/>
      <c r="R206" s="192"/>
      <c r="S206" s="192"/>
      <c r="T206" s="193"/>
      <c r="AT206" s="187" t="s">
        <v>154</v>
      </c>
      <c r="AU206" s="187" t="s">
        <v>94</v>
      </c>
      <c r="AV206" s="11" t="s">
        <v>94</v>
      </c>
      <c r="AW206" s="11" t="s">
        <v>37</v>
      </c>
      <c r="AX206" s="11" t="s">
        <v>80</v>
      </c>
      <c r="AY206" s="187" t="s">
        <v>144</v>
      </c>
    </row>
    <row r="207" spans="2:65" s="1" customFormat="1" ht="22.5" customHeight="1">
      <c r="B207" s="172"/>
      <c r="C207" s="173" t="s">
        <v>438</v>
      </c>
      <c r="D207" s="173" t="s">
        <v>147</v>
      </c>
      <c r="E207" s="174" t="s">
        <v>439</v>
      </c>
      <c r="F207" s="175" t="s">
        <v>440</v>
      </c>
      <c r="G207" s="176" t="s">
        <v>188</v>
      </c>
      <c r="H207" s="177">
        <v>34</v>
      </c>
      <c r="I207" s="178"/>
      <c r="J207" s="179">
        <f>ROUND(I207*H207,2)</f>
        <v>0</v>
      </c>
      <c r="K207" s="175" t="s">
        <v>151</v>
      </c>
      <c r="L207" s="40"/>
      <c r="M207" s="180" t="s">
        <v>5</v>
      </c>
      <c r="N207" s="181" t="s">
        <v>45</v>
      </c>
      <c r="O207" s="41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AR207" s="23" t="s">
        <v>219</v>
      </c>
      <c r="AT207" s="23" t="s">
        <v>147</v>
      </c>
      <c r="AU207" s="23" t="s">
        <v>94</v>
      </c>
      <c r="AY207" s="23" t="s">
        <v>144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23" t="s">
        <v>94</v>
      </c>
      <c r="BK207" s="184">
        <f>ROUND(I207*H207,2)</f>
        <v>0</v>
      </c>
      <c r="BL207" s="23" t="s">
        <v>219</v>
      </c>
      <c r="BM207" s="23" t="s">
        <v>441</v>
      </c>
    </row>
    <row r="208" spans="2:51" s="11" customFormat="1" ht="13.5">
      <c r="B208" s="185"/>
      <c r="D208" s="194" t="s">
        <v>154</v>
      </c>
      <c r="E208" s="195" t="s">
        <v>5</v>
      </c>
      <c r="F208" s="196" t="s">
        <v>442</v>
      </c>
      <c r="H208" s="197">
        <v>34</v>
      </c>
      <c r="I208" s="190"/>
      <c r="L208" s="185"/>
      <c r="M208" s="191"/>
      <c r="N208" s="192"/>
      <c r="O208" s="192"/>
      <c r="P208" s="192"/>
      <c r="Q208" s="192"/>
      <c r="R208" s="192"/>
      <c r="S208" s="192"/>
      <c r="T208" s="193"/>
      <c r="AT208" s="187" t="s">
        <v>154</v>
      </c>
      <c r="AU208" s="187" t="s">
        <v>94</v>
      </c>
      <c r="AV208" s="11" t="s">
        <v>94</v>
      </c>
      <c r="AW208" s="11" t="s">
        <v>37</v>
      </c>
      <c r="AX208" s="11" t="s">
        <v>80</v>
      </c>
      <c r="AY208" s="187" t="s">
        <v>144</v>
      </c>
    </row>
    <row r="209" spans="2:65" s="1" customFormat="1" ht="22.5" customHeight="1">
      <c r="B209" s="172"/>
      <c r="C209" s="173" t="s">
        <v>443</v>
      </c>
      <c r="D209" s="173" t="s">
        <v>147</v>
      </c>
      <c r="E209" s="174" t="s">
        <v>444</v>
      </c>
      <c r="F209" s="175" t="s">
        <v>445</v>
      </c>
      <c r="G209" s="176" t="s">
        <v>250</v>
      </c>
      <c r="H209" s="177">
        <v>38</v>
      </c>
      <c r="I209" s="178"/>
      <c r="J209" s="179">
        <f>ROUND(I209*H209,2)</f>
        <v>0</v>
      </c>
      <c r="K209" s="175" t="s">
        <v>5</v>
      </c>
      <c r="L209" s="40"/>
      <c r="M209" s="180" t="s">
        <v>5</v>
      </c>
      <c r="N209" s="181" t="s">
        <v>45</v>
      </c>
      <c r="O209" s="41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AR209" s="23" t="s">
        <v>219</v>
      </c>
      <c r="AT209" s="23" t="s">
        <v>147</v>
      </c>
      <c r="AU209" s="23" t="s">
        <v>94</v>
      </c>
      <c r="AY209" s="23" t="s">
        <v>144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23" t="s">
        <v>94</v>
      </c>
      <c r="BK209" s="184">
        <f>ROUND(I209*H209,2)</f>
        <v>0</v>
      </c>
      <c r="BL209" s="23" t="s">
        <v>219</v>
      </c>
      <c r="BM209" s="23" t="s">
        <v>446</v>
      </c>
    </row>
    <row r="210" spans="2:65" s="1" customFormat="1" ht="22.5" customHeight="1">
      <c r="B210" s="172"/>
      <c r="C210" s="173" t="s">
        <v>447</v>
      </c>
      <c r="D210" s="173" t="s">
        <v>147</v>
      </c>
      <c r="E210" s="174" t="s">
        <v>448</v>
      </c>
      <c r="F210" s="175" t="s">
        <v>449</v>
      </c>
      <c r="G210" s="176" t="s">
        <v>250</v>
      </c>
      <c r="H210" s="177">
        <v>38</v>
      </c>
      <c r="I210" s="178"/>
      <c r="J210" s="179">
        <f>ROUND(I210*H210,2)</f>
        <v>0</v>
      </c>
      <c r="K210" s="175" t="s">
        <v>151</v>
      </c>
      <c r="L210" s="40"/>
      <c r="M210" s="180" t="s">
        <v>5</v>
      </c>
      <c r="N210" s="181" t="s">
        <v>45</v>
      </c>
      <c r="O210" s="41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23" t="s">
        <v>219</v>
      </c>
      <c r="AT210" s="23" t="s">
        <v>147</v>
      </c>
      <c r="AU210" s="23" t="s">
        <v>94</v>
      </c>
      <c r="AY210" s="23" t="s">
        <v>144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3" t="s">
        <v>94</v>
      </c>
      <c r="BK210" s="184">
        <f>ROUND(I210*H210,2)</f>
        <v>0</v>
      </c>
      <c r="BL210" s="23" t="s">
        <v>219</v>
      </c>
      <c r="BM210" s="23" t="s">
        <v>450</v>
      </c>
    </row>
    <row r="211" spans="2:65" s="1" customFormat="1" ht="22.5" customHeight="1">
      <c r="B211" s="172"/>
      <c r="C211" s="206" t="s">
        <v>451</v>
      </c>
      <c r="D211" s="206" t="s">
        <v>242</v>
      </c>
      <c r="E211" s="207" t="s">
        <v>452</v>
      </c>
      <c r="F211" s="208" t="s">
        <v>453</v>
      </c>
      <c r="G211" s="209" t="s">
        <v>250</v>
      </c>
      <c r="H211" s="210">
        <v>4</v>
      </c>
      <c r="I211" s="211"/>
      <c r="J211" s="212">
        <f>ROUND(I211*H211,2)</f>
        <v>0</v>
      </c>
      <c r="K211" s="208" t="s">
        <v>151</v>
      </c>
      <c r="L211" s="213"/>
      <c r="M211" s="214" t="s">
        <v>5</v>
      </c>
      <c r="N211" s="215" t="s">
        <v>45</v>
      </c>
      <c r="O211" s="41"/>
      <c r="P211" s="182">
        <f>O211*H211</f>
        <v>0</v>
      </c>
      <c r="Q211" s="182">
        <v>0.00094</v>
      </c>
      <c r="R211" s="182">
        <f>Q211*H211</f>
        <v>0.00376</v>
      </c>
      <c r="S211" s="182">
        <v>0</v>
      </c>
      <c r="T211" s="183">
        <f>S211*H211</f>
        <v>0</v>
      </c>
      <c r="AR211" s="23" t="s">
        <v>245</v>
      </c>
      <c r="AT211" s="23" t="s">
        <v>242</v>
      </c>
      <c r="AU211" s="23" t="s">
        <v>94</v>
      </c>
      <c r="AY211" s="23" t="s">
        <v>144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3" t="s">
        <v>94</v>
      </c>
      <c r="BK211" s="184">
        <f>ROUND(I211*H211,2)</f>
        <v>0</v>
      </c>
      <c r="BL211" s="23" t="s">
        <v>219</v>
      </c>
      <c r="BM211" s="23" t="s">
        <v>454</v>
      </c>
    </row>
    <row r="212" spans="2:51" s="11" customFormat="1" ht="13.5">
      <c r="B212" s="185"/>
      <c r="D212" s="194" t="s">
        <v>154</v>
      </c>
      <c r="E212" s="195" t="s">
        <v>5</v>
      </c>
      <c r="F212" s="196" t="s">
        <v>455</v>
      </c>
      <c r="H212" s="197">
        <v>4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87" t="s">
        <v>154</v>
      </c>
      <c r="AU212" s="187" t="s">
        <v>94</v>
      </c>
      <c r="AV212" s="11" t="s">
        <v>94</v>
      </c>
      <c r="AW212" s="11" t="s">
        <v>37</v>
      </c>
      <c r="AX212" s="11" t="s">
        <v>80</v>
      </c>
      <c r="AY212" s="187" t="s">
        <v>144</v>
      </c>
    </row>
    <row r="213" spans="2:65" s="1" customFormat="1" ht="22.5" customHeight="1">
      <c r="B213" s="172"/>
      <c r="C213" s="173" t="s">
        <v>456</v>
      </c>
      <c r="D213" s="173" t="s">
        <v>147</v>
      </c>
      <c r="E213" s="174" t="s">
        <v>457</v>
      </c>
      <c r="F213" s="175" t="s">
        <v>458</v>
      </c>
      <c r="G213" s="176" t="s">
        <v>188</v>
      </c>
      <c r="H213" s="177">
        <v>28.6</v>
      </c>
      <c r="I213" s="178"/>
      <c r="J213" s="179">
        <f>ROUND(I213*H213,2)</f>
        <v>0</v>
      </c>
      <c r="K213" s="175" t="s">
        <v>151</v>
      </c>
      <c r="L213" s="40"/>
      <c r="M213" s="180" t="s">
        <v>5</v>
      </c>
      <c r="N213" s="181" t="s">
        <v>45</v>
      </c>
      <c r="O213" s="41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AR213" s="23" t="s">
        <v>219</v>
      </c>
      <c r="AT213" s="23" t="s">
        <v>147</v>
      </c>
      <c r="AU213" s="23" t="s">
        <v>94</v>
      </c>
      <c r="AY213" s="23" t="s">
        <v>144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23" t="s">
        <v>94</v>
      </c>
      <c r="BK213" s="184">
        <f>ROUND(I213*H213,2)</f>
        <v>0</v>
      </c>
      <c r="BL213" s="23" t="s">
        <v>219</v>
      </c>
      <c r="BM213" s="23" t="s">
        <v>459</v>
      </c>
    </row>
    <row r="214" spans="2:51" s="11" customFormat="1" ht="13.5">
      <c r="B214" s="185"/>
      <c r="D214" s="194" t="s">
        <v>154</v>
      </c>
      <c r="E214" s="195" t="s">
        <v>5</v>
      </c>
      <c r="F214" s="196" t="s">
        <v>460</v>
      </c>
      <c r="H214" s="197">
        <v>28.6</v>
      </c>
      <c r="I214" s="190"/>
      <c r="L214" s="185"/>
      <c r="M214" s="191"/>
      <c r="N214" s="192"/>
      <c r="O214" s="192"/>
      <c r="P214" s="192"/>
      <c r="Q214" s="192"/>
      <c r="R214" s="192"/>
      <c r="S214" s="192"/>
      <c r="T214" s="193"/>
      <c r="AT214" s="187" t="s">
        <v>154</v>
      </c>
      <c r="AU214" s="187" t="s">
        <v>94</v>
      </c>
      <c r="AV214" s="11" t="s">
        <v>94</v>
      </c>
      <c r="AW214" s="11" t="s">
        <v>37</v>
      </c>
      <c r="AX214" s="11" t="s">
        <v>80</v>
      </c>
      <c r="AY214" s="187" t="s">
        <v>144</v>
      </c>
    </row>
    <row r="215" spans="2:65" s="1" customFormat="1" ht="22.5" customHeight="1">
      <c r="B215" s="172"/>
      <c r="C215" s="173" t="s">
        <v>461</v>
      </c>
      <c r="D215" s="173" t="s">
        <v>147</v>
      </c>
      <c r="E215" s="174" t="s">
        <v>462</v>
      </c>
      <c r="F215" s="175" t="s">
        <v>463</v>
      </c>
      <c r="G215" s="176" t="s">
        <v>250</v>
      </c>
      <c r="H215" s="177">
        <v>4</v>
      </c>
      <c r="I215" s="178"/>
      <c r="J215" s="179">
        <f>ROUND(I215*H215,2)</f>
        <v>0</v>
      </c>
      <c r="K215" s="175" t="s">
        <v>5</v>
      </c>
      <c r="L215" s="40"/>
      <c r="M215" s="180" t="s">
        <v>5</v>
      </c>
      <c r="N215" s="181" t="s">
        <v>45</v>
      </c>
      <c r="O215" s="41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AR215" s="23" t="s">
        <v>219</v>
      </c>
      <c r="AT215" s="23" t="s">
        <v>147</v>
      </c>
      <c r="AU215" s="23" t="s">
        <v>94</v>
      </c>
      <c r="AY215" s="23" t="s">
        <v>144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23" t="s">
        <v>94</v>
      </c>
      <c r="BK215" s="184">
        <f>ROUND(I215*H215,2)</f>
        <v>0</v>
      </c>
      <c r="BL215" s="23" t="s">
        <v>219</v>
      </c>
      <c r="BM215" s="23" t="s">
        <v>464</v>
      </c>
    </row>
    <row r="216" spans="2:65" s="1" customFormat="1" ht="22.5" customHeight="1">
      <c r="B216" s="172"/>
      <c r="C216" s="173" t="s">
        <v>465</v>
      </c>
      <c r="D216" s="173" t="s">
        <v>147</v>
      </c>
      <c r="E216" s="174" t="s">
        <v>466</v>
      </c>
      <c r="F216" s="175" t="s">
        <v>467</v>
      </c>
      <c r="G216" s="176" t="s">
        <v>202</v>
      </c>
      <c r="H216" s="177">
        <v>0.243</v>
      </c>
      <c r="I216" s="178"/>
      <c r="J216" s="179">
        <f>ROUND(I216*H216,2)</f>
        <v>0</v>
      </c>
      <c r="K216" s="175" t="s">
        <v>151</v>
      </c>
      <c r="L216" s="40"/>
      <c r="M216" s="180" t="s">
        <v>5</v>
      </c>
      <c r="N216" s="181" t="s">
        <v>45</v>
      </c>
      <c r="O216" s="41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AR216" s="23" t="s">
        <v>219</v>
      </c>
      <c r="AT216" s="23" t="s">
        <v>147</v>
      </c>
      <c r="AU216" s="23" t="s">
        <v>94</v>
      </c>
      <c r="AY216" s="23" t="s">
        <v>144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23" t="s">
        <v>94</v>
      </c>
      <c r="BK216" s="184">
        <f>ROUND(I216*H216,2)</f>
        <v>0</v>
      </c>
      <c r="BL216" s="23" t="s">
        <v>219</v>
      </c>
      <c r="BM216" s="23" t="s">
        <v>468</v>
      </c>
    </row>
    <row r="217" spans="2:65" s="1" customFormat="1" ht="22.5" customHeight="1">
      <c r="B217" s="172"/>
      <c r="C217" s="173" t="s">
        <v>469</v>
      </c>
      <c r="D217" s="173" t="s">
        <v>147</v>
      </c>
      <c r="E217" s="174" t="s">
        <v>470</v>
      </c>
      <c r="F217" s="175" t="s">
        <v>471</v>
      </c>
      <c r="G217" s="176" t="s">
        <v>202</v>
      </c>
      <c r="H217" s="177">
        <v>0.243</v>
      </c>
      <c r="I217" s="178"/>
      <c r="J217" s="179">
        <f>ROUND(I217*H217,2)</f>
        <v>0</v>
      </c>
      <c r="K217" s="175" t="s">
        <v>151</v>
      </c>
      <c r="L217" s="40"/>
      <c r="M217" s="180" t="s">
        <v>5</v>
      </c>
      <c r="N217" s="181" t="s">
        <v>45</v>
      </c>
      <c r="O217" s="41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AR217" s="23" t="s">
        <v>219</v>
      </c>
      <c r="AT217" s="23" t="s">
        <v>147</v>
      </c>
      <c r="AU217" s="23" t="s">
        <v>94</v>
      </c>
      <c r="AY217" s="23" t="s">
        <v>144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23" t="s">
        <v>94</v>
      </c>
      <c r="BK217" s="184">
        <f>ROUND(I217*H217,2)</f>
        <v>0</v>
      </c>
      <c r="BL217" s="23" t="s">
        <v>219</v>
      </c>
      <c r="BM217" s="23" t="s">
        <v>472</v>
      </c>
    </row>
    <row r="218" spans="2:63" s="10" customFormat="1" ht="29.85" customHeight="1">
      <c r="B218" s="157"/>
      <c r="D218" s="169" t="s">
        <v>72</v>
      </c>
      <c r="E218" s="170" t="s">
        <v>473</v>
      </c>
      <c r="F218" s="170" t="s">
        <v>474</v>
      </c>
      <c r="I218" s="161"/>
      <c r="J218" s="171">
        <f>BK218</f>
        <v>0</v>
      </c>
      <c r="L218" s="157"/>
      <c r="M218" s="163"/>
      <c r="N218" s="164"/>
      <c r="O218" s="164"/>
      <c r="P218" s="165">
        <f>SUM(P219:P243)</f>
        <v>0</v>
      </c>
      <c r="Q218" s="164"/>
      <c r="R218" s="165">
        <f>SUM(R219:R243)</f>
        <v>0.31148497999999997</v>
      </c>
      <c r="S218" s="164"/>
      <c r="T218" s="166">
        <f>SUM(T219:T243)</f>
        <v>3.6798732600000004</v>
      </c>
      <c r="AR218" s="158" t="s">
        <v>94</v>
      </c>
      <c r="AT218" s="167" t="s">
        <v>72</v>
      </c>
      <c r="AU218" s="167" t="s">
        <v>80</v>
      </c>
      <c r="AY218" s="158" t="s">
        <v>144</v>
      </c>
      <c r="BK218" s="168">
        <f>SUM(BK219:BK243)</f>
        <v>0</v>
      </c>
    </row>
    <row r="219" spans="2:65" s="1" customFormat="1" ht="31.5" customHeight="1">
      <c r="B219" s="172"/>
      <c r="C219" s="173" t="s">
        <v>475</v>
      </c>
      <c r="D219" s="173" t="s">
        <v>147</v>
      </c>
      <c r="E219" s="174" t="s">
        <v>476</v>
      </c>
      <c r="F219" s="175" t="s">
        <v>477</v>
      </c>
      <c r="G219" s="176" t="s">
        <v>150</v>
      </c>
      <c r="H219" s="177">
        <v>212.067</v>
      </c>
      <c r="I219" s="178"/>
      <c r="J219" s="179">
        <f>ROUND(I219*H219,2)</f>
        <v>0</v>
      </c>
      <c r="K219" s="175" t="s">
        <v>151</v>
      </c>
      <c r="L219" s="40"/>
      <c r="M219" s="180" t="s">
        <v>5</v>
      </c>
      <c r="N219" s="181" t="s">
        <v>45</v>
      </c>
      <c r="O219" s="41"/>
      <c r="P219" s="182">
        <f>O219*H219</f>
        <v>0</v>
      </c>
      <c r="Q219" s="182">
        <v>0.00018</v>
      </c>
      <c r="R219" s="182">
        <f>Q219*H219</f>
        <v>0.03817206</v>
      </c>
      <c r="S219" s="182">
        <v>0</v>
      </c>
      <c r="T219" s="183">
        <f>S219*H219</f>
        <v>0</v>
      </c>
      <c r="AR219" s="23" t="s">
        <v>219</v>
      </c>
      <c r="AT219" s="23" t="s">
        <v>147</v>
      </c>
      <c r="AU219" s="23" t="s">
        <v>94</v>
      </c>
      <c r="AY219" s="23" t="s">
        <v>144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23" t="s">
        <v>94</v>
      </c>
      <c r="BK219" s="184">
        <f>ROUND(I219*H219,2)</f>
        <v>0</v>
      </c>
      <c r="BL219" s="23" t="s">
        <v>219</v>
      </c>
      <c r="BM219" s="23" t="s">
        <v>478</v>
      </c>
    </row>
    <row r="220" spans="2:51" s="11" customFormat="1" ht="13.5">
      <c r="B220" s="185"/>
      <c r="D220" s="186" t="s">
        <v>154</v>
      </c>
      <c r="E220" s="187" t="s">
        <v>5</v>
      </c>
      <c r="F220" s="188" t="s">
        <v>479</v>
      </c>
      <c r="H220" s="189">
        <v>214.2</v>
      </c>
      <c r="I220" s="190"/>
      <c r="L220" s="185"/>
      <c r="M220" s="191"/>
      <c r="N220" s="192"/>
      <c r="O220" s="192"/>
      <c r="P220" s="192"/>
      <c r="Q220" s="192"/>
      <c r="R220" s="192"/>
      <c r="S220" s="192"/>
      <c r="T220" s="193"/>
      <c r="AT220" s="187" t="s">
        <v>154</v>
      </c>
      <c r="AU220" s="187" t="s">
        <v>94</v>
      </c>
      <c r="AV220" s="11" t="s">
        <v>94</v>
      </c>
      <c r="AW220" s="11" t="s">
        <v>37</v>
      </c>
      <c r="AX220" s="11" t="s">
        <v>73</v>
      </c>
      <c r="AY220" s="187" t="s">
        <v>144</v>
      </c>
    </row>
    <row r="221" spans="2:51" s="11" customFormat="1" ht="13.5">
      <c r="B221" s="185"/>
      <c r="D221" s="186" t="s">
        <v>154</v>
      </c>
      <c r="E221" s="187" t="s">
        <v>5</v>
      </c>
      <c r="F221" s="188" t="s">
        <v>480</v>
      </c>
      <c r="H221" s="189">
        <v>-2.133</v>
      </c>
      <c r="I221" s="190"/>
      <c r="L221" s="185"/>
      <c r="M221" s="191"/>
      <c r="N221" s="192"/>
      <c r="O221" s="192"/>
      <c r="P221" s="192"/>
      <c r="Q221" s="192"/>
      <c r="R221" s="192"/>
      <c r="S221" s="192"/>
      <c r="T221" s="193"/>
      <c r="AT221" s="187" t="s">
        <v>154</v>
      </c>
      <c r="AU221" s="187" t="s">
        <v>94</v>
      </c>
      <c r="AV221" s="11" t="s">
        <v>94</v>
      </c>
      <c r="AW221" s="11" t="s">
        <v>37</v>
      </c>
      <c r="AX221" s="11" t="s">
        <v>73</v>
      </c>
      <c r="AY221" s="187" t="s">
        <v>144</v>
      </c>
    </row>
    <row r="222" spans="2:51" s="12" customFormat="1" ht="13.5">
      <c r="B222" s="198"/>
      <c r="D222" s="194" t="s">
        <v>154</v>
      </c>
      <c r="E222" s="216" t="s">
        <v>98</v>
      </c>
      <c r="F222" s="217" t="s">
        <v>197</v>
      </c>
      <c r="H222" s="218">
        <v>212.067</v>
      </c>
      <c r="I222" s="202"/>
      <c r="L222" s="198"/>
      <c r="M222" s="203"/>
      <c r="N222" s="204"/>
      <c r="O222" s="204"/>
      <c r="P222" s="204"/>
      <c r="Q222" s="204"/>
      <c r="R222" s="204"/>
      <c r="S222" s="204"/>
      <c r="T222" s="205"/>
      <c r="AT222" s="199" t="s">
        <v>154</v>
      </c>
      <c r="AU222" s="199" t="s">
        <v>94</v>
      </c>
      <c r="AV222" s="12" t="s">
        <v>145</v>
      </c>
      <c r="AW222" s="12" t="s">
        <v>37</v>
      </c>
      <c r="AX222" s="12" t="s">
        <v>80</v>
      </c>
      <c r="AY222" s="199" t="s">
        <v>144</v>
      </c>
    </row>
    <row r="223" spans="2:65" s="1" customFormat="1" ht="22.5" customHeight="1">
      <c r="B223" s="172"/>
      <c r="C223" s="206" t="s">
        <v>481</v>
      </c>
      <c r="D223" s="206" t="s">
        <v>242</v>
      </c>
      <c r="E223" s="207" t="s">
        <v>482</v>
      </c>
      <c r="F223" s="208" t="s">
        <v>483</v>
      </c>
      <c r="G223" s="209" t="s">
        <v>250</v>
      </c>
      <c r="H223" s="210">
        <v>2098.191</v>
      </c>
      <c r="I223" s="211"/>
      <c r="J223" s="212">
        <f>ROUND(I223*H223,2)</f>
        <v>0</v>
      </c>
      <c r="K223" s="208" t="s">
        <v>5</v>
      </c>
      <c r="L223" s="213"/>
      <c r="M223" s="214" t="s">
        <v>5</v>
      </c>
      <c r="N223" s="215" t="s">
        <v>45</v>
      </c>
      <c r="O223" s="41"/>
      <c r="P223" s="182">
        <f>O223*H223</f>
        <v>0</v>
      </c>
      <c r="Q223" s="182">
        <v>0.00012</v>
      </c>
      <c r="R223" s="182">
        <f>Q223*H223</f>
        <v>0.25178291999999997</v>
      </c>
      <c r="S223" s="182">
        <v>0</v>
      </c>
      <c r="T223" s="183">
        <f>S223*H223</f>
        <v>0</v>
      </c>
      <c r="AR223" s="23" t="s">
        <v>245</v>
      </c>
      <c r="AT223" s="23" t="s">
        <v>242</v>
      </c>
      <c r="AU223" s="23" t="s">
        <v>94</v>
      </c>
      <c r="AY223" s="23" t="s">
        <v>144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3" t="s">
        <v>94</v>
      </c>
      <c r="BK223" s="184">
        <f>ROUND(I223*H223,2)</f>
        <v>0</v>
      </c>
      <c r="BL223" s="23" t="s">
        <v>219</v>
      </c>
      <c r="BM223" s="23" t="s">
        <v>484</v>
      </c>
    </row>
    <row r="224" spans="2:51" s="11" customFormat="1" ht="13.5">
      <c r="B224" s="185"/>
      <c r="D224" s="194" t="s">
        <v>154</v>
      </c>
      <c r="E224" s="195" t="s">
        <v>5</v>
      </c>
      <c r="F224" s="196" t="s">
        <v>485</v>
      </c>
      <c r="H224" s="197">
        <v>2098.191</v>
      </c>
      <c r="I224" s="190"/>
      <c r="L224" s="185"/>
      <c r="M224" s="191"/>
      <c r="N224" s="192"/>
      <c r="O224" s="192"/>
      <c r="P224" s="192"/>
      <c r="Q224" s="192"/>
      <c r="R224" s="192"/>
      <c r="S224" s="192"/>
      <c r="T224" s="193"/>
      <c r="AT224" s="187" t="s">
        <v>154</v>
      </c>
      <c r="AU224" s="187" t="s">
        <v>94</v>
      </c>
      <c r="AV224" s="11" t="s">
        <v>94</v>
      </c>
      <c r="AW224" s="11" t="s">
        <v>37</v>
      </c>
      <c r="AX224" s="11" t="s">
        <v>80</v>
      </c>
      <c r="AY224" s="187" t="s">
        <v>144</v>
      </c>
    </row>
    <row r="225" spans="2:65" s="1" customFormat="1" ht="22.5" customHeight="1">
      <c r="B225" s="172"/>
      <c r="C225" s="173" t="s">
        <v>486</v>
      </c>
      <c r="D225" s="173" t="s">
        <v>147</v>
      </c>
      <c r="E225" s="174" t="s">
        <v>487</v>
      </c>
      <c r="F225" s="175" t="s">
        <v>488</v>
      </c>
      <c r="G225" s="176" t="s">
        <v>150</v>
      </c>
      <c r="H225" s="177">
        <v>206.967</v>
      </c>
      <c r="I225" s="178"/>
      <c r="J225" s="179">
        <f>ROUND(I225*H225,2)</f>
        <v>0</v>
      </c>
      <c r="K225" s="175" t="s">
        <v>151</v>
      </c>
      <c r="L225" s="40"/>
      <c r="M225" s="180" t="s">
        <v>5</v>
      </c>
      <c r="N225" s="181" t="s">
        <v>45</v>
      </c>
      <c r="O225" s="41"/>
      <c r="P225" s="182">
        <f>O225*H225</f>
        <v>0</v>
      </c>
      <c r="Q225" s="182">
        <v>0</v>
      </c>
      <c r="R225" s="182">
        <f>Q225*H225</f>
        <v>0</v>
      </c>
      <c r="S225" s="182">
        <v>0.01778</v>
      </c>
      <c r="T225" s="183">
        <f>S225*H225</f>
        <v>3.6798732600000004</v>
      </c>
      <c r="AR225" s="23" t="s">
        <v>219</v>
      </c>
      <c r="AT225" s="23" t="s">
        <v>147</v>
      </c>
      <c r="AU225" s="23" t="s">
        <v>94</v>
      </c>
      <c r="AY225" s="23" t="s">
        <v>144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23" t="s">
        <v>94</v>
      </c>
      <c r="BK225" s="184">
        <f>ROUND(I225*H225,2)</f>
        <v>0</v>
      </c>
      <c r="BL225" s="23" t="s">
        <v>219</v>
      </c>
      <c r="BM225" s="23" t="s">
        <v>489</v>
      </c>
    </row>
    <row r="226" spans="2:51" s="11" customFormat="1" ht="13.5">
      <c r="B226" s="185"/>
      <c r="D226" s="186" t="s">
        <v>154</v>
      </c>
      <c r="E226" s="187" t="s">
        <v>5</v>
      </c>
      <c r="F226" s="188" t="s">
        <v>490</v>
      </c>
      <c r="H226" s="189">
        <v>209.1</v>
      </c>
      <c r="I226" s="190"/>
      <c r="L226" s="185"/>
      <c r="M226" s="191"/>
      <c r="N226" s="192"/>
      <c r="O226" s="192"/>
      <c r="P226" s="192"/>
      <c r="Q226" s="192"/>
      <c r="R226" s="192"/>
      <c r="S226" s="192"/>
      <c r="T226" s="193"/>
      <c r="AT226" s="187" t="s">
        <v>154</v>
      </c>
      <c r="AU226" s="187" t="s">
        <v>94</v>
      </c>
      <c r="AV226" s="11" t="s">
        <v>94</v>
      </c>
      <c r="AW226" s="11" t="s">
        <v>37</v>
      </c>
      <c r="AX226" s="11" t="s">
        <v>73</v>
      </c>
      <c r="AY226" s="187" t="s">
        <v>144</v>
      </c>
    </row>
    <row r="227" spans="2:51" s="11" customFormat="1" ht="13.5">
      <c r="B227" s="185"/>
      <c r="D227" s="186" t="s">
        <v>154</v>
      </c>
      <c r="E227" s="187" t="s">
        <v>5</v>
      </c>
      <c r="F227" s="188" t="s">
        <v>480</v>
      </c>
      <c r="H227" s="189">
        <v>-2.133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154</v>
      </c>
      <c r="AU227" s="187" t="s">
        <v>94</v>
      </c>
      <c r="AV227" s="11" t="s">
        <v>94</v>
      </c>
      <c r="AW227" s="11" t="s">
        <v>37</v>
      </c>
      <c r="AX227" s="11" t="s">
        <v>73</v>
      </c>
      <c r="AY227" s="187" t="s">
        <v>144</v>
      </c>
    </row>
    <row r="228" spans="2:51" s="12" customFormat="1" ht="13.5">
      <c r="B228" s="198"/>
      <c r="D228" s="194" t="s">
        <v>154</v>
      </c>
      <c r="E228" s="216" t="s">
        <v>92</v>
      </c>
      <c r="F228" s="217" t="s">
        <v>197</v>
      </c>
      <c r="H228" s="218">
        <v>206.967</v>
      </c>
      <c r="I228" s="202"/>
      <c r="L228" s="198"/>
      <c r="M228" s="203"/>
      <c r="N228" s="204"/>
      <c r="O228" s="204"/>
      <c r="P228" s="204"/>
      <c r="Q228" s="204"/>
      <c r="R228" s="204"/>
      <c r="S228" s="204"/>
      <c r="T228" s="205"/>
      <c r="AT228" s="199" t="s">
        <v>154</v>
      </c>
      <c r="AU228" s="199" t="s">
        <v>94</v>
      </c>
      <c r="AV228" s="12" t="s">
        <v>145</v>
      </c>
      <c r="AW228" s="12" t="s">
        <v>37</v>
      </c>
      <c r="AX228" s="12" t="s">
        <v>80</v>
      </c>
      <c r="AY228" s="199" t="s">
        <v>144</v>
      </c>
    </row>
    <row r="229" spans="2:65" s="1" customFormat="1" ht="22.5" customHeight="1">
      <c r="B229" s="172"/>
      <c r="C229" s="173" t="s">
        <v>491</v>
      </c>
      <c r="D229" s="173" t="s">
        <v>147</v>
      </c>
      <c r="E229" s="174" t="s">
        <v>492</v>
      </c>
      <c r="F229" s="175" t="s">
        <v>493</v>
      </c>
      <c r="G229" s="176" t="s">
        <v>150</v>
      </c>
      <c r="H229" s="177">
        <v>206.967</v>
      </c>
      <c r="I229" s="178"/>
      <c r="J229" s="179">
        <f>ROUND(I229*H229,2)</f>
        <v>0</v>
      </c>
      <c r="K229" s="175" t="s">
        <v>151</v>
      </c>
      <c r="L229" s="40"/>
      <c r="M229" s="180" t="s">
        <v>5</v>
      </c>
      <c r="N229" s="181" t="s">
        <v>45</v>
      </c>
      <c r="O229" s="41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3">
        <f>S229*H229</f>
        <v>0</v>
      </c>
      <c r="AR229" s="23" t="s">
        <v>219</v>
      </c>
      <c r="AT229" s="23" t="s">
        <v>147</v>
      </c>
      <c r="AU229" s="23" t="s">
        <v>94</v>
      </c>
      <c r="AY229" s="23" t="s">
        <v>144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23" t="s">
        <v>94</v>
      </c>
      <c r="BK229" s="184">
        <f>ROUND(I229*H229,2)</f>
        <v>0</v>
      </c>
      <c r="BL229" s="23" t="s">
        <v>219</v>
      </c>
      <c r="BM229" s="23" t="s">
        <v>494</v>
      </c>
    </row>
    <row r="230" spans="2:51" s="11" customFormat="1" ht="13.5">
      <c r="B230" s="185"/>
      <c r="D230" s="194" t="s">
        <v>154</v>
      </c>
      <c r="E230" s="195" t="s">
        <v>5</v>
      </c>
      <c r="F230" s="196" t="s">
        <v>92</v>
      </c>
      <c r="H230" s="197">
        <v>206.967</v>
      </c>
      <c r="I230" s="190"/>
      <c r="L230" s="185"/>
      <c r="M230" s="191"/>
      <c r="N230" s="192"/>
      <c r="O230" s="192"/>
      <c r="P230" s="192"/>
      <c r="Q230" s="192"/>
      <c r="R230" s="192"/>
      <c r="S230" s="192"/>
      <c r="T230" s="193"/>
      <c r="AT230" s="187" t="s">
        <v>154</v>
      </c>
      <c r="AU230" s="187" t="s">
        <v>94</v>
      </c>
      <c r="AV230" s="11" t="s">
        <v>94</v>
      </c>
      <c r="AW230" s="11" t="s">
        <v>37</v>
      </c>
      <c r="AX230" s="11" t="s">
        <v>80</v>
      </c>
      <c r="AY230" s="187" t="s">
        <v>144</v>
      </c>
    </row>
    <row r="231" spans="2:65" s="1" customFormat="1" ht="31.5" customHeight="1">
      <c r="B231" s="172"/>
      <c r="C231" s="173" t="s">
        <v>495</v>
      </c>
      <c r="D231" s="173" t="s">
        <v>147</v>
      </c>
      <c r="E231" s="174" t="s">
        <v>496</v>
      </c>
      <c r="F231" s="175" t="s">
        <v>497</v>
      </c>
      <c r="G231" s="176" t="s">
        <v>150</v>
      </c>
      <c r="H231" s="177">
        <v>206.967</v>
      </c>
      <c r="I231" s="178"/>
      <c r="J231" s="179">
        <f>ROUND(I231*H231,2)</f>
        <v>0</v>
      </c>
      <c r="K231" s="175" t="s">
        <v>5</v>
      </c>
      <c r="L231" s="40"/>
      <c r="M231" s="180" t="s">
        <v>5</v>
      </c>
      <c r="N231" s="181" t="s">
        <v>45</v>
      </c>
      <c r="O231" s="41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AR231" s="23" t="s">
        <v>219</v>
      </c>
      <c r="AT231" s="23" t="s">
        <v>147</v>
      </c>
      <c r="AU231" s="23" t="s">
        <v>94</v>
      </c>
      <c r="AY231" s="23" t="s">
        <v>144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23" t="s">
        <v>94</v>
      </c>
      <c r="BK231" s="184">
        <f>ROUND(I231*H231,2)</f>
        <v>0</v>
      </c>
      <c r="BL231" s="23" t="s">
        <v>219</v>
      </c>
      <c r="BM231" s="23" t="s">
        <v>498</v>
      </c>
    </row>
    <row r="232" spans="2:51" s="11" customFormat="1" ht="13.5">
      <c r="B232" s="185"/>
      <c r="D232" s="194" t="s">
        <v>154</v>
      </c>
      <c r="E232" s="195" t="s">
        <v>5</v>
      </c>
      <c r="F232" s="196" t="s">
        <v>92</v>
      </c>
      <c r="H232" s="197">
        <v>206.967</v>
      </c>
      <c r="I232" s="190"/>
      <c r="L232" s="185"/>
      <c r="M232" s="191"/>
      <c r="N232" s="192"/>
      <c r="O232" s="192"/>
      <c r="P232" s="192"/>
      <c r="Q232" s="192"/>
      <c r="R232" s="192"/>
      <c r="S232" s="192"/>
      <c r="T232" s="193"/>
      <c r="AT232" s="187" t="s">
        <v>154</v>
      </c>
      <c r="AU232" s="187" t="s">
        <v>94</v>
      </c>
      <c r="AV232" s="11" t="s">
        <v>94</v>
      </c>
      <c r="AW232" s="11" t="s">
        <v>37</v>
      </c>
      <c r="AX232" s="11" t="s">
        <v>80</v>
      </c>
      <c r="AY232" s="187" t="s">
        <v>144</v>
      </c>
    </row>
    <row r="233" spans="2:65" s="1" customFormat="1" ht="22.5" customHeight="1">
      <c r="B233" s="172"/>
      <c r="C233" s="173" t="s">
        <v>499</v>
      </c>
      <c r="D233" s="173" t="s">
        <v>147</v>
      </c>
      <c r="E233" s="174" t="s">
        <v>500</v>
      </c>
      <c r="F233" s="175" t="s">
        <v>501</v>
      </c>
      <c r="G233" s="176" t="s">
        <v>250</v>
      </c>
      <c r="H233" s="177">
        <v>3</v>
      </c>
      <c r="I233" s="178"/>
      <c r="J233" s="179">
        <f aca="true" t="shared" si="20" ref="J233:J243">ROUND(I233*H233,2)</f>
        <v>0</v>
      </c>
      <c r="K233" s="175" t="s">
        <v>151</v>
      </c>
      <c r="L233" s="40"/>
      <c r="M233" s="180" t="s">
        <v>5</v>
      </c>
      <c r="N233" s="181" t="s">
        <v>45</v>
      </c>
      <c r="O233" s="41"/>
      <c r="P233" s="182">
        <f aca="true" t="shared" si="21" ref="P233:P243">O233*H233</f>
        <v>0</v>
      </c>
      <c r="Q233" s="182">
        <v>1E-05</v>
      </c>
      <c r="R233" s="182">
        <f aca="true" t="shared" si="22" ref="R233:R243">Q233*H233</f>
        <v>3.0000000000000004E-05</v>
      </c>
      <c r="S233" s="182">
        <v>0</v>
      </c>
      <c r="T233" s="183">
        <f aca="true" t="shared" si="23" ref="T233:T243">S233*H233</f>
        <v>0</v>
      </c>
      <c r="AR233" s="23" t="s">
        <v>219</v>
      </c>
      <c r="AT233" s="23" t="s">
        <v>147</v>
      </c>
      <c r="AU233" s="23" t="s">
        <v>94</v>
      </c>
      <c r="AY233" s="23" t="s">
        <v>144</v>
      </c>
      <c r="BE233" s="184">
        <f aca="true" t="shared" si="24" ref="BE233:BE243">IF(N233="základní",J233,0)</f>
        <v>0</v>
      </c>
      <c r="BF233" s="184">
        <f aca="true" t="shared" si="25" ref="BF233:BF243">IF(N233="snížená",J233,0)</f>
        <v>0</v>
      </c>
      <c r="BG233" s="184">
        <f aca="true" t="shared" si="26" ref="BG233:BG243">IF(N233="zákl. přenesená",J233,0)</f>
        <v>0</v>
      </c>
      <c r="BH233" s="184">
        <f aca="true" t="shared" si="27" ref="BH233:BH243">IF(N233="sníž. přenesená",J233,0)</f>
        <v>0</v>
      </c>
      <c r="BI233" s="184">
        <f aca="true" t="shared" si="28" ref="BI233:BI243">IF(N233="nulová",J233,0)</f>
        <v>0</v>
      </c>
      <c r="BJ233" s="23" t="s">
        <v>94</v>
      </c>
      <c r="BK233" s="184">
        <f aca="true" t="shared" si="29" ref="BK233:BK243">ROUND(I233*H233,2)</f>
        <v>0</v>
      </c>
      <c r="BL233" s="23" t="s">
        <v>219</v>
      </c>
      <c r="BM233" s="23" t="s">
        <v>502</v>
      </c>
    </row>
    <row r="234" spans="2:65" s="1" customFormat="1" ht="22.5" customHeight="1">
      <c r="B234" s="172"/>
      <c r="C234" s="206" t="s">
        <v>503</v>
      </c>
      <c r="D234" s="206" t="s">
        <v>242</v>
      </c>
      <c r="E234" s="207" t="s">
        <v>504</v>
      </c>
      <c r="F234" s="208" t="s">
        <v>505</v>
      </c>
      <c r="G234" s="209" t="s">
        <v>250</v>
      </c>
      <c r="H234" s="210">
        <v>2</v>
      </c>
      <c r="I234" s="211"/>
      <c r="J234" s="212">
        <f t="shared" si="20"/>
        <v>0</v>
      </c>
      <c r="K234" s="208" t="s">
        <v>151</v>
      </c>
      <c r="L234" s="213"/>
      <c r="M234" s="214" t="s">
        <v>5</v>
      </c>
      <c r="N234" s="215" t="s">
        <v>45</v>
      </c>
      <c r="O234" s="41"/>
      <c r="P234" s="182">
        <f t="shared" si="21"/>
        <v>0</v>
      </c>
      <c r="Q234" s="182">
        <v>0.0012</v>
      </c>
      <c r="R234" s="182">
        <f t="shared" si="22"/>
        <v>0.0024</v>
      </c>
      <c r="S234" s="182">
        <v>0</v>
      </c>
      <c r="T234" s="183">
        <f t="shared" si="23"/>
        <v>0</v>
      </c>
      <c r="AR234" s="23" t="s">
        <v>245</v>
      </c>
      <c r="AT234" s="23" t="s">
        <v>242</v>
      </c>
      <c r="AU234" s="23" t="s">
        <v>94</v>
      </c>
      <c r="AY234" s="23" t="s">
        <v>144</v>
      </c>
      <c r="BE234" s="184">
        <f t="shared" si="24"/>
        <v>0</v>
      </c>
      <c r="BF234" s="184">
        <f t="shared" si="25"/>
        <v>0</v>
      </c>
      <c r="BG234" s="184">
        <f t="shared" si="26"/>
        <v>0</v>
      </c>
      <c r="BH234" s="184">
        <f t="shared" si="27"/>
        <v>0</v>
      </c>
      <c r="BI234" s="184">
        <f t="shared" si="28"/>
        <v>0</v>
      </c>
      <c r="BJ234" s="23" t="s">
        <v>94</v>
      </c>
      <c r="BK234" s="184">
        <f t="shared" si="29"/>
        <v>0</v>
      </c>
      <c r="BL234" s="23" t="s">
        <v>219</v>
      </c>
      <c r="BM234" s="23" t="s">
        <v>506</v>
      </c>
    </row>
    <row r="235" spans="2:65" s="1" customFormat="1" ht="22.5" customHeight="1">
      <c r="B235" s="172"/>
      <c r="C235" s="206" t="s">
        <v>507</v>
      </c>
      <c r="D235" s="206" t="s">
        <v>242</v>
      </c>
      <c r="E235" s="207" t="s">
        <v>508</v>
      </c>
      <c r="F235" s="208" t="s">
        <v>509</v>
      </c>
      <c r="G235" s="209" t="s">
        <v>250</v>
      </c>
      <c r="H235" s="210">
        <v>2</v>
      </c>
      <c r="I235" s="211"/>
      <c r="J235" s="212">
        <f t="shared" si="20"/>
        <v>0</v>
      </c>
      <c r="K235" s="208" t="s">
        <v>151</v>
      </c>
      <c r="L235" s="213"/>
      <c r="M235" s="214" t="s">
        <v>5</v>
      </c>
      <c r="N235" s="215" t="s">
        <v>45</v>
      </c>
      <c r="O235" s="41"/>
      <c r="P235" s="182">
        <f t="shared" si="21"/>
        <v>0</v>
      </c>
      <c r="Q235" s="182">
        <v>0.0012</v>
      </c>
      <c r="R235" s="182">
        <f t="shared" si="22"/>
        <v>0.0024</v>
      </c>
      <c r="S235" s="182">
        <v>0</v>
      </c>
      <c r="T235" s="183">
        <f t="shared" si="23"/>
        <v>0</v>
      </c>
      <c r="AR235" s="23" t="s">
        <v>245</v>
      </c>
      <c r="AT235" s="23" t="s">
        <v>242</v>
      </c>
      <c r="AU235" s="23" t="s">
        <v>94</v>
      </c>
      <c r="AY235" s="23" t="s">
        <v>144</v>
      </c>
      <c r="BE235" s="184">
        <f t="shared" si="24"/>
        <v>0</v>
      </c>
      <c r="BF235" s="184">
        <f t="shared" si="25"/>
        <v>0</v>
      </c>
      <c r="BG235" s="184">
        <f t="shared" si="26"/>
        <v>0</v>
      </c>
      <c r="BH235" s="184">
        <f t="shared" si="27"/>
        <v>0</v>
      </c>
      <c r="BI235" s="184">
        <f t="shared" si="28"/>
        <v>0</v>
      </c>
      <c r="BJ235" s="23" t="s">
        <v>94</v>
      </c>
      <c r="BK235" s="184">
        <f t="shared" si="29"/>
        <v>0</v>
      </c>
      <c r="BL235" s="23" t="s">
        <v>219</v>
      </c>
      <c r="BM235" s="23" t="s">
        <v>510</v>
      </c>
    </row>
    <row r="236" spans="2:65" s="1" customFormat="1" ht="22.5" customHeight="1">
      <c r="B236" s="172"/>
      <c r="C236" s="206" t="s">
        <v>511</v>
      </c>
      <c r="D236" s="206" t="s">
        <v>242</v>
      </c>
      <c r="E236" s="207" t="s">
        <v>512</v>
      </c>
      <c r="F236" s="208" t="s">
        <v>513</v>
      </c>
      <c r="G236" s="209" t="s">
        <v>250</v>
      </c>
      <c r="H236" s="210">
        <v>1</v>
      </c>
      <c r="I236" s="211"/>
      <c r="J236" s="212">
        <f t="shared" si="20"/>
        <v>0</v>
      </c>
      <c r="K236" s="208" t="s">
        <v>151</v>
      </c>
      <c r="L236" s="213"/>
      <c r="M236" s="214" t="s">
        <v>5</v>
      </c>
      <c r="N236" s="215" t="s">
        <v>45</v>
      </c>
      <c r="O236" s="41"/>
      <c r="P236" s="182">
        <f t="shared" si="21"/>
        <v>0</v>
      </c>
      <c r="Q236" s="182">
        <v>0.0007</v>
      </c>
      <c r="R236" s="182">
        <f t="shared" si="22"/>
        <v>0.0007</v>
      </c>
      <c r="S236" s="182">
        <v>0</v>
      </c>
      <c r="T236" s="183">
        <f t="shared" si="23"/>
        <v>0</v>
      </c>
      <c r="AR236" s="23" t="s">
        <v>245</v>
      </c>
      <c r="AT236" s="23" t="s">
        <v>242</v>
      </c>
      <c r="AU236" s="23" t="s">
        <v>94</v>
      </c>
      <c r="AY236" s="23" t="s">
        <v>144</v>
      </c>
      <c r="BE236" s="184">
        <f t="shared" si="24"/>
        <v>0</v>
      </c>
      <c r="BF236" s="184">
        <f t="shared" si="25"/>
        <v>0</v>
      </c>
      <c r="BG236" s="184">
        <f t="shared" si="26"/>
        <v>0</v>
      </c>
      <c r="BH236" s="184">
        <f t="shared" si="27"/>
        <v>0</v>
      </c>
      <c r="BI236" s="184">
        <f t="shared" si="28"/>
        <v>0</v>
      </c>
      <c r="BJ236" s="23" t="s">
        <v>94</v>
      </c>
      <c r="BK236" s="184">
        <f t="shared" si="29"/>
        <v>0</v>
      </c>
      <c r="BL236" s="23" t="s">
        <v>219</v>
      </c>
      <c r="BM236" s="23" t="s">
        <v>514</v>
      </c>
    </row>
    <row r="237" spans="2:65" s="1" customFormat="1" ht="22.5" customHeight="1">
      <c r="B237" s="172"/>
      <c r="C237" s="173" t="s">
        <v>515</v>
      </c>
      <c r="D237" s="173" t="s">
        <v>147</v>
      </c>
      <c r="E237" s="174" t="s">
        <v>516</v>
      </c>
      <c r="F237" s="175" t="s">
        <v>517</v>
      </c>
      <c r="G237" s="176" t="s">
        <v>250</v>
      </c>
      <c r="H237" s="177">
        <v>2</v>
      </c>
      <c r="I237" s="178"/>
      <c r="J237" s="179">
        <f t="shared" si="20"/>
        <v>0</v>
      </c>
      <c r="K237" s="175" t="s">
        <v>151</v>
      </c>
      <c r="L237" s="40"/>
      <c r="M237" s="180" t="s">
        <v>5</v>
      </c>
      <c r="N237" s="181" t="s">
        <v>45</v>
      </c>
      <c r="O237" s="41"/>
      <c r="P237" s="182">
        <f t="shared" si="21"/>
        <v>0</v>
      </c>
      <c r="Q237" s="182">
        <v>0</v>
      </c>
      <c r="R237" s="182">
        <f t="shared" si="22"/>
        <v>0</v>
      </c>
      <c r="S237" s="182">
        <v>0</v>
      </c>
      <c r="T237" s="183">
        <f t="shared" si="23"/>
        <v>0</v>
      </c>
      <c r="AR237" s="23" t="s">
        <v>219</v>
      </c>
      <c r="AT237" s="23" t="s">
        <v>147</v>
      </c>
      <c r="AU237" s="23" t="s">
        <v>94</v>
      </c>
      <c r="AY237" s="23" t="s">
        <v>144</v>
      </c>
      <c r="BE237" s="184">
        <f t="shared" si="24"/>
        <v>0</v>
      </c>
      <c r="BF237" s="184">
        <f t="shared" si="25"/>
        <v>0</v>
      </c>
      <c r="BG237" s="184">
        <f t="shared" si="26"/>
        <v>0</v>
      </c>
      <c r="BH237" s="184">
        <f t="shared" si="27"/>
        <v>0</v>
      </c>
      <c r="BI237" s="184">
        <f t="shared" si="28"/>
        <v>0</v>
      </c>
      <c r="BJ237" s="23" t="s">
        <v>94</v>
      </c>
      <c r="BK237" s="184">
        <f t="shared" si="29"/>
        <v>0</v>
      </c>
      <c r="BL237" s="23" t="s">
        <v>219</v>
      </c>
      <c r="BM237" s="23" t="s">
        <v>518</v>
      </c>
    </row>
    <row r="238" spans="2:65" s="1" customFormat="1" ht="22.5" customHeight="1">
      <c r="B238" s="172"/>
      <c r="C238" s="206" t="s">
        <v>519</v>
      </c>
      <c r="D238" s="206" t="s">
        <v>242</v>
      </c>
      <c r="E238" s="207" t="s">
        <v>520</v>
      </c>
      <c r="F238" s="208" t="s">
        <v>521</v>
      </c>
      <c r="G238" s="209" t="s">
        <v>250</v>
      </c>
      <c r="H238" s="210">
        <v>2</v>
      </c>
      <c r="I238" s="211"/>
      <c r="J238" s="212">
        <f t="shared" si="20"/>
        <v>0</v>
      </c>
      <c r="K238" s="208" t="s">
        <v>5</v>
      </c>
      <c r="L238" s="213"/>
      <c r="M238" s="214" t="s">
        <v>5</v>
      </c>
      <c r="N238" s="215" t="s">
        <v>45</v>
      </c>
      <c r="O238" s="41"/>
      <c r="P238" s="182">
        <f t="shared" si="21"/>
        <v>0</v>
      </c>
      <c r="Q238" s="182">
        <v>0.008</v>
      </c>
      <c r="R238" s="182">
        <f t="shared" si="22"/>
        <v>0.016</v>
      </c>
      <c r="S238" s="182">
        <v>0</v>
      </c>
      <c r="T238" s="183">
        <f t="shared" si="23"/>
        <v>0</v>
      </c>
      <c r="AR238" s="23" t="s">
        <v>245</v>
      </c>
      <c r="AT238" s="23" t="s">
        <v>242</v>
      </c>
      <c r="AU238" s="23" t="s">
        <v>94</v>
      </c>
      <c r="AY238" s="23" t="s">
        <v>144</v>
      </c>
      <c r="BE238" s="184">
        <f t="shared" si="24"/>
        <v>0</v>
      </c>
      <c r="BF238" s="184">
        <f t="shared" si="25"/>
        <v>0</v>
      </c>
      <c r="BG238" s="184">
        <f t="shared" si="26"/>
        <v>0</v>
      </c>
      <c r="BH238" s="184">
        <f t="shared" si="27"/>
        <v>0</v>
      </c>
      <c r="BI238" s="184">
        <f t="shared" si="28"/>
        <v>0</v>
      </c>
      <c r="BJ238" s="23" t="s">
        <v>94</v>
      </c>
      <c r="BK238" s="184">
        <f t="shared" si="29"/>
        <v>0</v>
      </c>
      <c r="BL238" s="23" t="s">
        <v>219</v>
      </c>
      <c r="BM238" s="23" t="s">
        <v>522</v>
      </c>
    </row>
    <row r="239" spans="2:65" s="1" customFormat="1" ht="31.5" customHeight="1">
      <c r="B239" s="172"/>
      <c r="C239" s="173" t="s">
        <v>523</v>
      </c>
      <c r="D239" s="173" t="s">
        <v>147</v>
      </c>
      <c r="E239" s="174" t="s">
        <v>524</v>
      </c>
      <c r="F239" s="175" t="s">
        <v>525</v>
      </c>
      <c r="G239" s="176" t="s">
        <v>250</v>
      </c>
      <c r="H239" s="177">
        <v>1</v>
      </c>
      <c r="I239" s="178"/>
      <c r="J239" s="179">
        <f t="shared" si="20"/>
        <v>0</v>
      </c>
      <c r="K239" s="175" t="s">
        <v>5</v>
      </c>
      <c r="L239" s="40"/>
      <c r="M239" s="180" t="s">
        <v>5</v>
      </c>
      <c r="N239" s="181" t="s">
        <v>45</v>
      </c>
      <c r="O239" s="41"/>
      <c r="P239" s="182">
        <f t="shared" si="21"/>
        <v>0</v>
      </c>
      <c r="Q239" s="182">
        <v>0</v>
      </c>
      <c r="R239" s="182">
        <f t="shared" si="22"/>
        <v>0</v>
      </c>
      <c r="S239" s="182">
        <v>0</v>
      </c>
      <c r="T239" s="183">
        <f t="shared" si="23"/>
        <v>0</v>
      </c>
      <c r="AR239" s="23" t="s">
        <v>219</v>
      </c>
      <c r="AT239" s="23" t="s">
        <v>147</v>
      </c>
      <c r="AU239" s="23" t="s">
        <v>94</v>
      </c>
      <c r="AY239" s="23" t="s">
        <v>144</v>
      </c>
      <c r="BE239" s="184">
        <f t="shared" si="24"/>
        <v>0</v>
      </c>
      <c r="BF239" s="184">
        <f t="shared" si="25"/>
        <v>0</v>
      </c>
      <c r="BG239" s="184">
        <f t="shared" si="26"/>
        <v>0</v>
      </c>
      <c r="BH239" s="184">
        <f t="shared" si="27"/>
        <v>0</v>
      </c>
      <c r="BI239" s="184">
        <f t="shared" si="28"/>
        <v>0</v>
      </c>
      <c r="BJ239" s="23" t="s">
        <v>94</v>
      </c>
      <c r="BK239" s="184">
        <f t="shared" si="29"/>
        <v>0</v>
      </c>
      <c r="BL239" s="23" t="s">
        <v>219</v>
      </c>
      <c r="BM239" s="23" t="s">
        <v>526</v>
      </c>
    </row>
    <row r="240" spans="2:65" s="1" customFormat="1" ht="31.5" customHeight="1">
      <c r="B240" s="172"/>
      <c r="C240" s="173" t="s">
        <v>527</v>
      </c>
      <c r="D240" s="173" t="s">
        <v>147</v>
      </c>
      <c r="E240" s="174" t="s">
        <v>528</v>
      </c>
      <c r="F240" s="175" t="s">
        <v>529</v>
      </c>
      <c r="G240" s="176" t="s">
        <v>250</v>
      </c>
      <c r="H240" s="177">
        <v>1</v>
      </c>
      <c r="I240" s="178"/>
      <c r="J240" s="179">
        <f t="shared" si="20"/>
        <v>0</v>
      </c>
      <c r="K240" s="175" t="s">
        <v>5</v>
      </c>
      <c r="L240" s="40"/>
      <c r="M240" s="180" t="s">
        <v>5</v>
      </c>
      <c r="N240" s="181" t="s">
        <v>45</v>
      </c>
      <c r="O240" s="41"/>
      <c r="P240" s="182">
        <f t="shared" si="21"/>
        <v>0</v>
      </c>
      <c r="Q240" s="182">
        <v>0</v>
      </c>
      <c r="R240" s="182">
        <f t="shared" si="22"/>
        <v>0</v>
      </c>
      <c r="S240" s="182">
        <v>0</v>
      </c>
      <c r="T240" s="183">
        <f t="shared" si="23"/>
        <v>0</v>
      </c>
      <c r="AR240" s="23" t="s">
        <v>219</v>
      </c>
      <c r="AT240" s="23" t="s">
        <v>147</v>
      </c>
      <c r="AU240" s="23" t="s">
        <v>94</v>
      </c>
      <c r="AY240" s="23" t="s">
        <v>144</v>
      </c>
      <c r="BE240" s="184">
        <f t="shared" si="24"/>
        <v>0</v>
      </c>
      <c r="BF240" s="184">
        <f t="shared" si="25"/>
        <v>0</v>
      </c>
      <c r="BG240" s="184">
        <f t="shared" si="26"/>
        <v>0</v>
      </c>
      <c r="BH240" s="184">
        <f t="shared" si="27"/>
        <v>0</v>
      </c>
      <c r="BI240" s="184">
        <f t="shared" si="28"/>
        <v>0</v>
      </c>
      <c r="BJ240" s="23" t="s">
        <v>94</v>
      </c>
      <c r="BK240" s="184">
        <f t="shared" si="29"/>
        <v>0</v>
      </c>
      <c r="BL240" s="23" t="s">
        <v>219</v>
      </c>
      <c r="BM240" s="23" t="s">
        <v>530</v>
      </c>
    </row>
    <row r="241" spans="2:65" s="1" customFormat="1" ht="31.5" customHeight="1">
      <c r="B241" s="172"/>
      <c r="C241" s="173" t="s">
        <v>531</v>
      </c>
      <c r="D241" s="173" t="s">
        <v>147</v>
      </c>
      <c r="E241" s="174" t="s">
        <v>532</v>
      </c>
      <c r="F241" s="175" t="s">
        <v>533</v>
      </c>
      <c r="G241" s="176" t="s">
        <v>250</v>
      </c>
      <c r="H241" s="177">
        <v>2</v>
      </c>
      <c r="I241" s="178"/>
      <c r="J241" s="179">
        <f t="shared" si="20"/>
        <v>0</v>
      </c>
      <c r="K241" s="175" t="s">
        <v>5</v>
      </c>
      <c r="L241" s="40"/>
      <c r="M241" s="180" t="s">
        <v>5</v>
      </c>
      <c r="N241" s="181" t="s">
        <v>45</v>
      </c>
      <c r="O241" s="41"/>
      <c r="P241" s="182">
        <f t="shared" si="21"/>
        <v>0</v>
      </c>
      <c r="Q241" s="182">
        <v>0</v>
      </c>
      <c r="R241" s="182">
        <f t="shared" si="22"/>
        <v>0</v>
      </c>
      <c r="S241" s="182">
        <v>0</v>
      </c>
      <c r="T241" s="183">
        <f t="shared" si="23"/>
        <v>0</v>
      </c>
      <c r="AR241" s="23" t="s">
        <v>219</v>
      </c>
      <c r="AT241" s="23" t="s">
        <v>147</v>
      </c>
      <c r="AU241" s="23" t="s">
        <v>94</v>
      </c>
      <c r="AY241" s="23" t="s">
        <v>144</v>
      </c>
      <c r="BE241" s="184">
        <f t="shared" si="24"/>
        <v>0</v>
      </c>
      <c r="BF241" s="184">
        <f t="shared" si="25"/>
        <v>0</v>
      </c>
      <c r="BG241" s="184">
        <f t="shared" si="26"/>
        <v>0</v>
      </c>
      <c r="BH241" s="184">
        <f t="shared" si="27"/>
        <v>0</v>
      </c>
      <c r="BI241" s="184">
        <f t="shared" si="28"/>
        <v>0</v>
      </c>
      <c r="BJ241" s="23" t="s">
        <v>94</v>
      </c>
      <c r="BK241" s="184">
        <f t="shared" si="29"/>
        <v>0</v>
      </c>
      <c r="BL241" s="23" t="s">
        <v>219</v>
      </c>
      <c r="BM241" s="23" t="s">
        <v>534</v>
      </c>
    </row>
    <row r="242" spans="2:65" s="1" customFormat="1" ht="22.5" customHeight="1">
      <c r="B242" s="172"/>
      <c r="C242" s="173" t="s">
        <v>535</v>
      </c>
      <c r="D242" s="173" t="s">
        <v>147</v>
      </c>
      <c r="E242" s="174" t="s">
        <v>536</v>
      </c>
      <c r="F242" s="175" t="s">
        <v>537</v>
      </c>
      <c r="G242" s="176" t="s">
        <v>202</v>
      </c>
      <c r="H242" s="177">
        <v>0.311</v>
      </c>
      <c r="I242" s="178"/>
      <c r="J242" s="179">
        <f t="shared" si="20"/>
        <v>0</v>
      </c>
      <c r="K242" s="175" t="s">
        <v>151</v>
      </c>
      <c r="L242" s="40"/>
      <c r="M242" s="180" t="s">
        <v>5</v>
      </c>
      <c r="N242" s="181" t="s">
        <v>45</v>
      </c>
      <c r="O242" s="41"/>
      <c r="P242" s="182">
        <f t="shared" si="21"/>
        <v>0</v>
      </c>
      <c r="Q242" s="182">
        <v>0</v>
      </c>
      <c r="R242" s="182">
        <f t="shared" si="22"/>
        <v>0</v>
      </c>
      <c r="S242" s="182">
        <v>0</v>
      </c>
      <c r="T242" s="183">
        <f t="shared" si="23"/>
        <v>0</v>
      </c>
      <c r="AR242" s="23" t="s">
        <v>219</v>
      </c>
      <c r="AT242" s="23" t="s">
        <v>147</v>
      </c>
      <c r="AU242" s="23" t="s">
        <v>94</v>
      </c>
      <c r="AY242" s="23" t="s">
        <v>144</v>
      </c>
      <c r="BE242" s="184">
        <f t="shared" si="24"/>
        <v>0</v>
      </c>
      <c r="BF242" s="184">
        <f t="shared" si="25"/>
        <v>0</v>
      </c>
      <c r="BG242" s="184">
        <f t="shared" si="26"/>
        <v>0</v>
      </c>
      <c r="BH242" s="184">
        <f t="shared" si="27"/>
        <v>0</v>
      </c>
      <c r="BI242" s="184">
        <f t="shared" si="28"/>
        <v>0</v>
      </c>
      <c r="BJ242" s="23" t="s">
        <v>94</v>
      </c>
      <c r="BK242" s="184">
        <f t="shared" si="29"/>
        <v>0</v>
      </c>
      <c r="BL242" s="23" t="s">
        <v>219</v>
      </c>
      <c r="BM242" s="23" t="s">
        <v>538</v>
      </c>
    </row>
    <row r="243" spans="2:65" s="1" customFormat="1" ht="22.5" customHeight="1">
      <c r="B243" s="172"/>
      <c r="C243" s="173" t="s">
        <v>539</v>
      </c>
      <c r="D243" s="173" t="s">
        <v>147</v>
      </c>
      <c r="E243" s="174" t="s">
        <v>540</v>
      </c>
      <c r="F243" s="175" t="s">
        <v>541</v>
      </c>
      <c r="G243" s="176" t="s">
        <v>202</v>
      </c>
      <c r="H243" s="177">
        <v>0.311</v>
      </c>
      <c r="I243" s="178"/>
      <c r="J243" s="179">
        <f t="shared" si="20"/>
        <v>0</v>
      </c>
      <c r="K243" s="175" t="s">
        <v>151</v>
      </c>
      <c r="L243" s="40"/>
      <c r="M243" s="180" t="s">
        <v>5</v>
      </c>
      <c r="N243" s="181" t="s">
        <v>45</v>
      </c>
      <c r="O243" s="41"/>
      <c r="P243" s="182">
        <f t="shared" si="21"/>
        <v>0</v>
      </c>
      <c r="Q243" s="182">
        <v>0</v>
      </c>
      <c r="R243" s="182">
        <f t="shared" si="22"/>
        <v>0</v>
      </c>
      <c r="S243" s="182">
        <v>0</v>
      </c>
      <c r="T243" s="183">
        <f t="shared" si="23"/>
        <v>0</v>
      </c>
      <c r="AR243" s="23" t="s">
        <v>219</v>
      </c>
      <c r="AT243" s="23" t="s">
        <v>147</v>
      </c>
      <c r="AU243" s="23" t="s">
        <v>94</v>
      </c>
      <c r="AY243" s="23" t="s">
        <v>144</v>
      </c>
      <c r="BE243" s="184">
        <f t="shared" si="24"/>
        <v>0</v>
      </c>
      <c r="BF243" s="184">
        <f t="shared" si="25"/>
        <v>0</v>
      </c>
      <c r="BG243" s="184">
        <f t="shared" si="26"/>
        <v>0</v>
      </c>
      <c r="BH243" s="184">
        <f t="shared" si="27"/>
        <v>0</v>
      </c>
      <c r="BI243" s="184">
        <f t="shared" si="28"/>
        <v>0</v>
      </c>
      <c r="BJ243" s="23" t="s">
        <v>94</v>
      </c>
      <c r="BK243" s="184">
        <f t="shared" si="29"/>
        <v>0</v>
      </c>
      <c r="BL243" s="23" t="s">
        <v>219</v>
      </c>
      <c r="BM243" s="23" t="s">
        <v>542</v>
      </c>
    </row>
    <row r="244" spans="2:63" s="10" customFormat="1" ht="29.85" customHeight="1">
      <c r="B244" s="157"/>
      <c r="D244" s="169" t="s">
        <v>72</v>
      </c>
      <c r="E244" s="170" t="s">
        <v>543</v>
      </c>
      <c r="F244" s="170" t="s">
        <v>544</v>
      </c>
      <c r="I244" s="161"/>
      <c r="J244" s="171">
        <f>BK244</f>
        <v>0</v>
      </c>
      <c r="L244" s="157"/>
      <c r="M244" s="163"/>
      <c r="N244" s="164"/>
      <c r="O244" s="164"/>
      <c r="P244" s="165">
        <f>SUM(P245:P251)</f>
        <v>0</v>
      </c>
      <c r="Q244" s="164"/>
      <c r="R244" s="165">
        <f>SUM(R245:R251)</f>
        <v>0.170226</v>
      </c>
      <c r="S244" s="164"/>
      <c r="T244" s="166">
        <f>SUM(T245:T251)</f>
        <v>0.155916</v>
      </c>
      <c r="AR244" s="158" t="s">
        <v>94</v>
      </c>
      <c r="AT244" s="167" t="s">
        <v>72</v>
      </c>
      <c r="AU244" s="167" t="s">
        <v>80</v>
      </c>
      <c r="AY244" s="158" t="s">
        <v>144</v>
      </c>
      <c r="BK244" s="168">
        <f>SUM(BK245:BK251)</f>
        <v>0</v>
      </c>
    </row>
    <row r="245" spans="2:65" s="1" customFormat="1" ht="22.5" customHeight="1">
      <c r="B245" s="172"/>
      <c r="C245" s="173" t="s">
        <v>545</v>
      </c>
      <c r="D245" s="173" t="s">
        <v>147</v>
      </c>
      <c r="E245" s="174" t="s">
        <v>546</v>
      </c>
      <c r="F245" s="175" t="s">
        <v>547</v>
      </c>
      <c r="G245" s="176" t="s">
        <v>150</v>
      </c>
      <c r="H245" s="177">
        <v>19.3</v>
      </c>
      <c r="I245" s="178"/>
      <c r="J245" s="179">
        <f>ROUND(I245*H245,2)</f>
        <v>0</v>
      </c>
      <c r="K245" s="175" t="s">
        <v>151</v>
      </c>
      <c r="L245" s="40"/>
      <c r="M245" s="180" t="s">
        <v>5</v>
      </c>
      <c r="N245" s="181" t="s">
        <v>45</v>
      </c>
      <c r="O245" s="41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AR245" s="23" t="s">
        <v>219</v>
      </c>
      <c r="AT245" s="23" t="s">
        <v>147</v>
      </c>
      <c r="AU245" s="23" t="s">
        <v>94</v>
      </c>
      <c r="AY245" s="23" t="s">
        <v>144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23" t="s">
        <v>94</v>
      </c>
      <c r="BK245" s="184">
        <f>ROUND(I245*H245,2)</f>
        <v>0</v>
      </c>
      <c r="BL245" s="23" t="s">
        <v>219</v>
      </c>
      <c r="BM245" s="23" t="s">
        <v>548</v>
      </c>
    </row>
    <row r="246" spans="2:51" s="11" customFormat="1" ht="13.5">
      <c r="B246" s="185"/>
      <c r="D246" s="186" t="s">
        <v>154</v>
      </c>
      <c r="E246" s="187" t="s">
        <v>5</v>
      </c>
      <c r="F246" s="188" t="s">
        <v>549</v>
      </c>
      <c r="H246" s="189">
        <v>19.3</v>
      </c>
      <c r="I246" s="190"/>
      <c r="L246" s="185"/>
      <c r="M246" s="191"/>
      <c r="N246" s="192"/>
      <c r="O246" s="192"/>
      <c r="P246" s="192"/>
      <c r="Q246" s="192"/>
      <c r="R246" s="192"/>
      <c r="S246" s="192"/>
      <c r="T246" s="193"/>
      <c r="AT246" s="187" t="s">
        <v>154</v>
      </c>
      <c r="AU246" s="187" t="s">
        <v>94</v>
      </c>
      <c r="AV246" s="11" t="s">
        <v>94</v>
      </c>
      <c r="AW246" s="11" t="s">
        <v>37</v>
      </c>
      <c r="AX246" s="11" t="s">
        <v>73</v>
      </c>
      <c r="AY246" s="187" t="s">
        <v>144</v>
      </c>
    </row>
    <row r="247" spans="2:51" s="12" customFormat="1" ht="13.5">
      <c r="B247" s="198"/>
      <c r="D247" s="194" t="s">
        <v>154</v>
      </c>
      <c r="E247" s="216" t="s">
        <v>100</v>
      </c>
      <c r="F247" s="217" t="s">
        <v>197</v>
      </c>
      <c r="H247" s="218">
        <v>19.3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154</v>
      </c>
      <c r="AU247" s="199" t="s">
        <v>94</v>
      </c>
      <c r="AV247" s="12" t="s">
        <v>145</v>
      </c>
      <c r="AW247" s="12" t="s">
        <v>37</v>
      </c>
      <c r="AX247" s="12" t="s">
        <v>80</v>
      </c>
      <c r="AY247" s="199" t="s">
        <v>144</v>
      </c>
    </row>
    <row r="248" spans="2:65" s="1" customFormat="1" ht="22.5" customHeight="1">
      <c r="B248" s="172"/>
      <c r="C248" s="206" t="s">
        <v>550</v>
      </c>
      <c r="D248" s="206" t="s">
        <v>242</v>
      </c>
      <c r="E248" s="207" t="s">
        <v>551</v>
      </c>
      <c r="F248" s="208" t="s">
        <v>552</v>
      </c>
      <c r="G248" s="209" t="s">
        <v>150</v>
      </c>
      <c r="H248" s="210">
        <v>23.16</v>
      </c>
      <c r="I248" s="211"/>
      <c r="J248" s="212">
        <f>ROUND(I248*H248,2)</f>
        <v>0</v>
      </c>
      <c r="K248" s="208" t="s">
        <v>151</v>
      </c>
      <c r="L248" s="213"/>
      <c r="M248" s="214" t="s">
        <v>5</v>
      </c>
      <c r="N248" s="215" t="s">
        <v>45</v>
      </c>
      <c r="O248" s="41"/>
      <c r="P248" s="182">
        <f>O248*H248</f>
        <v>0</v>
      </c>
      <c r="Q248" s="182">
        <v>0.00735</v>
      </c>
      <c r="R248" s="182">
        <f>Q248*H248</f>
        <v>0.170226</v>
      </c>
      <c r="S248" s="182">
        <v>0</v>
      </c>
      <c r="T248" s="183">
        <f>S248*H248</f>
        <v>0</v>
      </c>
      <c r="AR248" s="23" t="s">
        <v>245</v>
      </c>
      <c r="AT248" s="23" t="s">
        <v>242</v>
      </c>
      <c r="AU248" s="23" t="s">
        <v>94</v>
      </c>
      <c r="AY248" s="23" t="s">
        <v>144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23" t="s">
        <v>94</v>
      </c>
      <c r="BK248" s="184">
        <f>ROUND(I248*H248,2)</f>
        <v>0</v>
      </c>
      <c r="BL248" s="23" t="s">
        <v>219</v>
      </c>
      <c r="BM248" s="23" t="s">
        <v>553</v>
      </c>
    </row>
    <row r="249" spans="2:51" s="11" customFormat="1" ht="13.5">
      <c r="B249" s="185"/>
      <c r="D249" s="194" t="s">
        <v>154</v>
      </c>
      <c r="F249" s="196" t="s">
        <v>554</v>
      </c>
      <c r="H249" s="197">
        <v>23.16</v>
      </c>
      <c r="I249" s="190"/>
      <c r="L249" s="185"/>
      <c r="M249" s="191"/>
      <c r="N249" s="192"/>
      <c r="O249" s="192"/>
      <c r="P249" s="192"/>
      <c r="Q249" s="192"/>
      <c r="R249" s="192"/>
      <c r="S249" s="192"/>
      <c r="T249" s="193"/>
      <c r="AT249" s="187" t="s">
        <v>154</v>
      </c>
      <c r="AU249" s="187" t="s">
        <v>94</v>
      </c>
      <c r="AV249" s="11" t="s">
        <v>94</v>
      </c>
      <c r="AW249" s="11" t="s">
        <v>6</v>
      </c>
      <c r="AX249" s="11" t="s">
        <v>80</v>
      </c>
      <c r="AY249" s="187" t="s">
        <v>144</v>
      </c>
    </row>
    <row r="250" spans="2:65" s="1" customFormat="1" ht="22.5" customHeight="1">
      <c r="B250" s="172"/>
      <c r="C250" s="173" t="s">
        <v>555</v>
      </c>
      <c r="D250" s="173" t="s">
        <v>147</v>
      </c>
      <c r="E250" s="174" t="s">
        <v>556</v>
      </c>
      <c r="F250" s="175" t="s">
        <v>557</v>
      </c>
      <c r="G250" s="176" t="s">
        <v>150</v>
      </c>
      <c r="H250" s="177">
        <v>14.2</v>
      </c>
      <c r="I250" s="178"/>
      <c r="J250" s="179">
        <f>ROUND(I250*H250,2)</f>
        <v>0</v>
      </c>
      <c r="K250" s="175" t="s">
        <v>151</v>
      </c>
      <c r="L250" s="40"/>
      <c r="M250" s="180" t="s">
        <v>5</v>
      </c>
      <c r="N250" s="181" t="s">
        <v>45</v>
      </c>
      <c r="O250" s="41"/>
      <c r="P250" s="182">
        <f>O250*H250</f>
        <v>0</v>
      </c>
      <c r="Q250" s="182">
        <v>0</v>
      </c>
      <c r="R250" s="182">
        <f>Q250*H250</f>
        <v>0</v>
      </c>
      <c r="S250" s="182">
        <v>0.01098</v>
      </c>
      <c r="T250" s="183">
        <f>S250*H250</f>
        <v>0.155916</v>
      </c>
      <c r="AR250" s="23" t="s">
        <v>219</v>
      </c>
      <c r="AT250" s="23" t="s">
        <v>147</v>
      </c>
      <c r="AU250" s="23" t="s">
        <v>94</v>
      </c>
      <c r="AY250" s="23" t="s">
        <v>144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3" t="s">
        <v>94</v>
      </c>
      <c r="BK250" s="184">
        <f>ROUND(I250*H250,2)</f>
        <v>0</v>
      </c>
      <c r="BL250" s="23" t="s">
        <v>219</v>
      </c>
      <c r="BM250" s="23" t="s">
        <v>558</v>
      </c>
    </row>
    <row r="251" spans="2:51" s="11" customFormat="1" ht="13.5">
      <c r="B251" s="185"/>
      <c r="D251" s="186" t="s">
        <v>154</v>
      </c>
      <c r="E251" s="187" t="s">
        <v>5</v>
      </c>
      <c r="F251" s="188" t="s">
        <v>559</v>
      </c>
      <c r="H251" s="189">
        <v>14.2</v>
      </c>
      <c r="I251" s="190"/>
      <c r="L251" s="185"/>
      <c r="M251" s="191"/>
      <c r="N251" s="192"/>
      <c r="O251" s="192"/>
      <c r="P251" s="192"/>
      <c r="Q251" s="192"/>
      <c r="R251" s="192"/>
      <c r="S251" s="192"/>
      <c r="T251" s="193"/>
      <c r="AT251" s="187" t="s">
        <v>154</v>
      </c>
      <c r="AU251" s="187" t="s">
        <v>94</v>
      </c>
      <c r="AV251" s="11" t="s">
        <v>94</v>
      </c>
      <c r="AW251" s="11" t="s">
        <v>37</v>
      </c>
      <c r="AX251" s="11" t="s">
        <v>80</v>
      </c>
      <c r="AY251" s="187" t="s">
        <v>144</v>
      </c>
    </row>
    <row r="252" spans="2:63" s="10" customFormat="1" ht="29.85" customHeight="1">
      <c r="B252" s="157"/>
      <c r="D252" s="169" t="s">
        <v>72</v>
      </c>
      <c r="E252" s="170" t="s">
        <v>560</v>
      </c>
      <c r="F252" s="170" t="s">
        <v>561</v>
      </c>
      <c r="I252" s="161"/>
      <c r="J252" s="171">
        <f>BK252</f>
        <v>0</v>
      </c>
      <c r="L252" s="157"/>
      <c r="M252" s="163"/>
      <c r="N252" s="164"/>
      <c r="O252" s="164"/>
      <c r="P252" s="165">
        <f>SUM(P253:P268)</f>
        <v>0</v>
      </c>
      <c r="Q252" s="164"/>
      <c r="R252" s="165">
        <f>SUM(R253:R268)</f>
        <v>0.066884</v>
      </c>
      <c r="S252" s="164"/>
      <c r="T252" s="166">
        <f>SUM(T253:T268)</f>
        <v>0</v>
      </c>
      <c r="AR252" s="158" t="s">
        <v>94</v>
      </c>
      <c r="AT252" s="167" t="s">
        <v>72</v>
      </c>
      <c r="AU252" s="167" t="s">
        <v>80</v>
      </c>
      <c r="AY252" s="158" t="s">
        <v>144</v>
      </c>
      <c r="BK252" s="168">
        <f>SUM(BK253:BK268)</f>
        <v>0</v>
      </c>
    </row>
    <row r="253" spans="2:65" s="1" customFormat="1" ht="31.5" customHeight="1">
      <c r="B253" s="172"/>
      <c r="C253" s="173" t="s">
        <v>562</v>
      </c>
      <c r="D253" s="173" t="s">
        <v>147</v>
      </c>
      <c r="E253" s="174" t="s">
        <v>563</v>
      </c>
      <c r="F253" s="175" t="s">
        <v>564</v>
      </c>
      <c r="G253" s="176" t="s">
        <v>150</v>
      </c>
      <c r="H253" s="177">
        <v>46.32</v>
      </c>
      <c r="I253" s="178"/>
      <c r="J253" s="179">
        <f>ROUND(I253*H253,2)</f>
        <v>0</v>
      </c>
      <c r="K253" s="175" t="s">
        <v>151</v>
      </c>
      <c r="L253" s="40"/>
      <c r="M253" s="180" t="s">
        <v>5</v>
      </c>
      <c r="N253" s="181" t="s">
        <v>45</v>
      </c>
      <c r="O253" s="41"/>
      <c r="P253" s="182">
        <f>O253*H253</f>
        <v>0</v>
      </c>
      <c r="Q253" s="182">
        <v>0.00017</v>
      </c>
      <c r="R253" s="182">
        <f>Q253*H253</f>
        <v>0.0078744</v>
      </c>
      <c r="S253" s="182">
        <v>0</v>
      </c>
      <c r="T253" s="183">
        <f>S253*H253</f>
        <v>0</v>
      </c>
      <c r="AR253" s="23" t="s">
        <v>219</v>
      </c>
      <c r="AT253" s="23" t="s">
        <v>147</v>
      </c>
      <c r="AU253" s="23" t="s">
        <v>94</v>
      </c>
      <c r="AY253" s="23" t="s">
        <v>144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3" t="s">
        <v>94</v>
      </c>
      <c r="BK253" s="184">
        <f>ROUND(I253*H253,2)</f>
        <v>0</v>
      </c>
      <c r="BL253" s="23" t="s">
        <v>219</v>
      </c>
      <c r="BM253" s="23" t="s">
        <v>565</v>
      </c>
    </row>
    <row r="254" spans="2:51" s="11" customFormat="1" ht="13.5">
      <c r="B254" s="185"/>
      <c r="D254" s="194" t="s">
        <v>154</v>
      </c>
      <c r="E254" s="195" t="s">
        <v>5</v>
      </c>
      <c r="F254" s="196" t="s">
        <v>566</v>
      </c>
      <c r="H254" s="197">
        <v>46.32</v>
      </c>
      <c r="I254" s="190"/>
      <c r="L254" s="185"/>
      <c r="M254" s="191"/>
      <c r="N254" s="192"/>
      <c r="O254" s="192"/>
      <c r="P254" s="192"/>
      <c r="Q254" s="192"/>
      <c r="R254" s="192"/>
      <c r="S254" s="192"/>
      <c r="T254" s="193"/>
      <c r="AT254" s="187" t="s">
        <v>154</v>
      </c>
      <c r="AU254" s="187" t="s">
        <v>94</v>
      </c>
      <c r="AV254" s="11" t="s">
        <v>94</v>
      </c>
      <c r="AW254" s="11" t="s">
        <v>37</v>
      </c>
      <c r="AX254" s="11" t="s">
        <v>80</v>
      </c>
      <c r="AY254" s="187" t="s">
        <v>144</v>
      </c>
    </row>
    <row r="255" spans="2:65" s="1" customFormat="1" ht="22.5" customHeight="1">
      <c r="B255" s="172"/>
      <c r="C255" s="173" t="s">
        <v>567</v>
      </c>
      <c r="D255" s="173" t="s">
        <v>147</v>
      </c>
      <c r="E255" s="174" t="s">
        <v>568</v>
      </c>
      <c r="F255" s="175" t="s">
        <v>569</v>
      </c>
      <c r="G255" s="176" t="s">
        <v>150</v>
      </c>
      <c r="H255" s="177">
        <v>46.32</v>
      </c>
      <c r="I255" s="178"/>
      <c r="J255" s="179">
        <f>ROUND(I255*H255,2)</f>
        <v>0</v>
      </c>
      <c r="K255" s="175" t="s">
        <v>151</v>
      </c>
      <c r="L255" s="40"/>
      <c r="M255" s="180" t="s">
        <v>5</v>
      </c>
      <c r="N255" s="181" t="s">
        <v>45</v>
      </c>
      <c r="O255" s="41"/>
      <c r="P255" s="182">
        <f>O255*H255</f>
        <v>0</v>
      </c>
      <c r="Q255" s="182">
        <v>0.00017</v>
      </c>
      <c r="R255" s="182">
        <f>Q255*H255</f>
        <v>0.0078744</v>
      </c>
      <c r="S255" s="182">
        <v>0</v>
      </c>
      <c r="T255" s="183">
        <f>S255*H255</f>
        <v>0</v>
      </c>
      <c r="AR255" s="23" t="s">
        <v>219</v>
      </c>
      <c r="AT255" s="23" t="s">
        <v>147</v>
      </c>
      <c r="AU255" s="23" t="s">
        <v>94</v>
      </c>
      <c r="AY255" s="23" t="s">
        <v>144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23" t="s">
        <v>94</v>
      </c>
      <c r="BK255" s="184">
        <f>ROUND(I255*H255,2)</f>
        <v>0</v>
      </c>
      <c r="BL255" s="23" t="s">
        <v>219</v>
      </c>
      <c r="BM255" s="23" t="s">
        <v>570</v>
      </c>
    </row>
    <row r="256" spans="2:51" s="11" customFormat="1" ht="13.5">
      <c r="B256" s="185"/>
      <c r="D256" s="194" t="s">
        <v>154</v>
      </c>
      <c r="E256" s="195" t="s">
        <v>5</v>
      </c>
      <c r="F256" s="196" t="s">
        <v>571</v>
      </c>
      <c r="H256" s="197">
        <v>46.32</v>
      </c>
      <c r="I256" s="190"/>
      <c r="L256" s="185"/>
      <c r="M256" s="191"/>
      <c r="N256" s="192"/>
      <c r="O256" s="192"/>
      <c r="P256" s="192"/>
      <c r="Q256" s="192"/>
      <c r="R256" s="192"/>
      <c r="S256" s="192"/>
      <c r="T256" s="193"/>
      <c r="AT256" s="187" t="s">
        <v>154</v>
      </c>
      <c r="AU256" s="187" t="s">
        <v>94</v>
      </c>
      <c r="AV256" s="11" t="s">
        <v>94</v>
      </c>
      <c r="AW256" s="11" t="s">
        <v>37</v>
      </c>
      <c r="AX256" s="11" t="s">
        <v>80</v>
      </c>
      <c r="AY256" s="187" t="s">
        <v>144</v>
      </c>
    </row>
    <row r="257" spans="2:65" s="1" customFormat="1" ht="31.5" customHeight="1">
      <c r="B257" s="172"/>
      <c r="C257" s="173" t="s">
        <v>572</v>
      </c>
      <c r="D257" s="173" t="s">
        <v>147</v>
      </c>
      <c r="E257" s="174" t="s">
        <v>573</v>
      </c>
      <c r="F257" s="175" t="s">
        <v>574</v>
      </c>
      <c r="G257" s="176" t="s">
        <v>150</v>
      </c>
      <c r="H257" s="177">
        <v>67.2</v>
      </c>
      <c r="I257" s="178"/>
      <c r="J257" s="179">
        <f>ROUND(I257*H257,2)</f>
        <v>0</v>
      </c>
      <c r="K257" s="175" t="s">
        <v>151</v>
      </c>
      <c r="L257" s="40"/>
      <c r="M257" s="180" t="s">
        <v>5</v>
      </c>
      <c r="N257" s="181" t="s">
        <v>45</v>
      </c>
      <c r="O257" s="41"/>
      <c r="P257" s="182">
        <f>O257*H257</f>
        <v>0</v>
      </c>
      <c r="Q257" s="182">
        <v>0.00014</v>
      </c>
      <c r="R257" s="182">
        <f>Q257*H257</f>
        <v>0.009408</v>
      </c>
      <c r="S257" s="182">
        <v>0</v>
      </c>
      <c r="T257" s="183">
        <f>S257*H257</f>
        <v>0</v>
      </c>
      <c r="AR257" s="23" t="s">
        <v>219</v>
      </c>
      <c r="AT257" s="23" t="s">
        <v>147</v>
      </c>
      <c r="AU257" s="23" t="s">
        <v>94</v>
      </c>
      <c r="AY257" s="23" t="s">
        <v>144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23" t="s">
        <v>94</v>
      </c>
      <c r="BK257" s="184">
        <f>ROUND(I257*H257,2)</f>
        <v>0</v>
      </c>
      <c r="BL257" s="23" t="s">
        <v>219</v>
      </c>
      <c r="BM257" s="23" t="s">
        <v>575</v>
      </c>
    </row>
    <row r="258" spans="2:51" s="11" customFormat="1" ht="13.5">
      <c r="B258" s="185"/>
      <c r="D258" s="194" t="s">
        <v>154</v>
      </c>
      <c r="E258" s="195" t="s">
        <v>5</v>
      </c>
      <c r="F258" s="196" t="s">
        <v>576</v>
      </c>
      <c r="H258" s="197">
        <v>67.2</v>
      </c>
      <c r="I258" s="190"/>
      <c r="L258" s="185"/>
      <c r="M258" s="191"/>
      <c r="N258" s="192"/>
      <c r="O258" s="192"/>
      <c r="P258" s="192"/>
      <c r="Q258" s="192"/>
      <c r="R258" s="192"/>
      <c r="S258" s="192"/>
      <c r="T258" s="193"/>
      <c r="AT258" s="187" t="s">
        <v>154</v>
      </c>
      <c r="AU258" s="187" t="s">
        <v>94</v>
      </c>
      <c r="AV258" s="11" t="s">
        <v>94</v>
      </c>
      <c r="AW258" s="11" t="s">
        <v>37</v>
      </c>
      <c r="AX258" s="11" t="s">
        <v>80</v>
      </c>
      <c r="AY258" s="187" t="s">
        <v>144</v>
      </c>
    </row>
    <row r="259" spans="2:65" s="1" customFormat="1" ht="31.5" customHeight="1">
      <c r="B259" s="172"/>
      <c r="C259" s="173" t="s">
        <v>577</v>
      </c>
      <c r="D259" s="173" t="s">
        <v>147</v>
      </c>
      <c r="E259" s="174" t="s">
        <v>578</v>
      </c>
      <c r="F259" s="175" t="s">
        <v>579</v>
      </c>
      <c r="G259" s="176" t="s">
        <v>150</v>
      </c>
      <c r="H259" s="177">
        <v>29.64</v>
      </c>
      <c r="I259" s="178"/>
      <c r="J259" s="179">
        <f>ROUND(I259*H259,2)</f>
        <v>0</v>
      </c>
      <c r="K259" s="175" t="s">
        <v>151</v>
      </c>
      <c r="L259" s="40"/>
      <c r="M259" s="180" t="s">
        <v>5</v>
      </c>
      <c r="N259" s="181" t="s">
        <v>45</v>
      </c>
      <c r="O259" s="41"/>
      <c r="P259" s="182">
        <f>O259*H259</f>
        <v>0</v>
      </c>
      <c r="Q259" s="182">
        <v>8E-05</v>
      </c>
      <c r="R259" s="182">
        <f>Q259*H259</f>
        <v>0.0023712000000000004</v>
      </c>
      <c r="S259" s="182">
        <v>0</v>
      </c>
      <c r="T259" s="183">
        <f>S259*H259</f>
        <v>0</v>
      </c>
      <c r="AR259" s="23" t="s">
        <v>219</v>
      </c>
      <c r="AT259" s="23" t="s">
        <v>147</v>
      </c>
      <c r="AU259" s="23" t="s">
        <v>94</v>
      </c>
      <c r="AY259" s="23" t="s">
        <v>144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3" t="s">
        <v>94</v>
      </c>
      <c r="BK259" s="184">
        <f>ROUND(I259*H259,2)</f>
        <v>0</v>
      </c>
      <c r="BL259" s="23" t="s">
        <v>219</v>
      </c>
      <c r="BM259" s="23" t="s">
        <v>580</v>
      </c>
    </row>
    <row r="260" spans="2:51" s="11" customFormat="1" ht="13.5">
      <c r="B260" s="185"/>
      <c r="D260" s="186" t="s">
        <v>154</v>
      </c>
      <c r="E260" s="187" t="s">
        <v>5</v>
      </c>
      <c r="F260" s="188" t="s">
        <v>581</v>
      </c>
      <c r="H260" s="189">
        <v>20.4</v>
      </c>
      <c r="I260" s="190"/>
      <c r="L260" s="185"/>
      <c r="M260" s="191"/>
      <c r="N260" s="192"/>
      <c r="O260" s="192"/>
      <c r="P260" s="192"/>
      <c r="Q260" s="192"/>
      <c r="R260" s="192"/>
      <c r="S260" s="192"/>
      <c r="T260" s="193"/>
      <c r="AT260" s="187" t="s">
        <v>154</v>
      </c>
      <c r="AU260" s="187" t="s">
        <v>94</v>
      </c>
      <c r="AV260" s="11" t="s">
        <v>94</v>
      </c>
      <c r="AW260" s="11" t="s">
        <v>37</v>
      </c>
      <c r="AX260" s="11" t="s">
        <v>73</v>
      </c>
      <c r="AY260" s="187" t="s">
        <v>144</v>
      </c>
    </row>
    <row r="261" spans="2:51" s="11" customFormat="1" ht="13.5">
      <c r="B261" s="185"/>
      <c r="D261" s="186" t="s">
        <v>154</v>
      </c>
      <c r="E261" s="187" t="s">
        <v>5</v>
      </c>
      <c r="F261" s="188" t="s">
        <v>582</v>
      </c>
      <c r="H261" s="189">
        <v>9.24</v>
      </c>
      <c r="I261" s="190"/>
      <c r="L261" s="185"/>
      <c r="M261" s="191"/>
      <c r="N261" s="192"/>
      <c r="O261" s="192"/>
      <c r="P261" s="192"/>
      <c r="Q261" s="192"/>
      <c r="R261" s="192"/>
      <c r="S261" s="192"/>
      <c r="T261" s="193"/>
      <c r="AT261" s="187" t="s">
        <v>154</v>
      </c>
      <c r="AU261" s="187" t="s">
        <v>94</v>
      </c>
      <c r="AV261" s="11" t="s">
        <v>94</v>
      </c>
      <c r="AW261" s="11" t="s">
        <v>37</v>
      </c>
      <c r="AX261" s="11" t="s">
        <v>73</v>
      </c>
      <c r="AY261" s="187" t="s">
        <v>144</v>
      </c>
    </row>
    <row r="262" spans="2:51" s="12" customFormat="1" ht="13.5">
      <c r="B262" s="198"/>
      <c r="D262" s="194" t="s">
        <v>154</v>
      </c>
      <c r="E262" s="216" t="s">
        <v>5</v>
      </c>
      <c r="F262" s="217" t="s">
        <v>197</v>
      </c>
      <c r="H262" s="218">
        <v>29.64</v>
      </c>
      <c r="I262" s="202"/>
      <c r="L262" s="198"/>
      <c r="M262" s="203"/>
      <c r="N262" s="204"/>
      <c r="O262" s="204"/>
      <c r="P262" s="204"/>
      <c r="Q262" s="204"/>
      <c r="R262" s="204"/>
      <c r="S262" s="204"/>
      <c r="T262" s="205"/>
      <c r="AT262" s="199" t="s">
        <v>154</v>
      </c>
      <c r="AU262" s="199" t="s">
        <v>94</v>
      </c>
      <c r="AV262" s="12" t="s">
        <v>145</v>
      </c>
      <c r="AW262" s="12" t="s">
        <v>37</v>
      </c>
      <c r="AX262" s="12" t="s">
        <v>80</v>
      </c>
      <c r="AY262" s="199" t="s">
        <v>144</v>
      </c>
    </row>
    <row r="263" spans="2:65" s="1" customFormat="1" ht="22.5" customHeight="1">
      <c r="B263" s="172"/>
      <c r="C263" s="173" t="s">
        <v>583</v>
      </c>
      <c r="D263" s="173" t="s">
        <v>147</v>
      </c>
      <c r="E263" s="174" t="s">
        <v>584</v>
      </c>
      <c r="F263" s="175" t="s">
        <v>585</v>
      </c>
      <c r="G263" s="176" t="s">
        <v>150</v>
      </c>
      <c r="H263" s="177">
        <v>29.64</v>
      </c>
      <c r="I263" s="178"/>
      <c r="J263" s="179">
        <f>ROUND(I263*H263,2)</f>
        <v>0</v>
      </c>
      <c r="K263" s="175" t="s">
        <v>151</v>
      </c>
      <c r="L263" s="40"/>
      <c r="M263" s="180" t="s">
        <v>5</v>
      </c>
      <c r="N263" s="181" t="s">
        <v>45</v>
      </c>
      <c r="O263" s="41"/>
      <c r="P263" s="182">
        <f>O263*H263</f>
        <v>0</v>
      </c>
      <c r="Q263" s="182">
        <v>0.00014</v>
      </c>
      <c r="R263" s="182">
        <f>Q263*H263</f>
        <v>0.0041496</v>
      </c>
      <c r="S263" s="182">
        <v>0</v>
      </c>
      <c r="T263" s="183">
        <f>S263*H263</f>
        <v>0</v>
      </c>
      <c r="AR263" s="23" t="s">
        <v>219</v>
      </c>
      <c r="AT263" s="23" t="s">
        <v>147</v>
      </c>
      <c r="AU263" s="23" t="s">
        <v>94</v>
      </c>
      <c r="AY263" s="23" t="s">
        <v>144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23" t="s">
        <v>94</v>
      </c>
      <c r="BK263" s="184">
        <f>ROUND(I263*H263,2)</f>
        <v>0</v>
      </c>
      <c r="BL263" s="23" t="s">
        <v>219</v>
      </c>
      <c r="BM263" s="23" t="s">
        <v>586</v>
      </c>
    </row>
    <row r="264" spans="2:65" s="1" customFormat="1" ht="22.5" customHeight="1">
      <c r="B264" s="172"/>
      <c r="C264" s="173" t="s">
        <v>587</v>
      </c>
      <c r="D264" s="173" t="s">
        <v>147</v>
      </c>
      <c r="E264" s="174" t="s">
        <v>588</v>
      </c>
      <c r="F264" s="175" t="s">
        <v>589</v>
      </c>
      <c r="G264" s="176" t="s">
        <v>150</v>
      </c>
      <c r="H264" s="177">
        <v>59.28</v>
      </c>
      <c r="I264" s="178"/>
      <c r="J264" s="179">
        <f>ROUND(I264*H264,2)</f>
        <v>0</v>
      </c>
      <c r="K264" s="175" t="s">
        <v>151</v>
      </c>
      <c r="L264" s="40"/>
      <c r="M264" s="180" t="s">
        <v>5</v>
      </c>
      <c r="N264" s="181" t="s">
        <v>45</v>
      </c>
      <c r="O264" s="41"/>
      <c r="P264" s="182">
        <f>O264*H264</f>
        <v>0</v>
      </c>
      <c r="Q264" s="182">
        <v>0.00013</v>
      </c>
      <c r="R264" s="182">
        <f>Q264*H264</f>
        <v>0.0077063999999999995</v>
      </c>
      <c r="S264" s="182">
        <v>0</v>
      </c>
      <c r="T264" s="183">
        <f>S264*H264</f>
        <v>0</v>
      </c>
      <c r="AR264" s="23" t="s">
        <v>219</v>
      </c>
      <c r="AT264" s="23" t="s">
        <v>147</v>
      </c>
      <c r="AU264" s="23" t="s">
        <v>94</v>
      </c>
      <c r="AY264" s="23" t="s">
        <v>144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23" t="s">
        <v>94</v>
      </c>
      <c r="BK264" s="184">
        <f>ROUND(I264*H264,2)</f>
        <v>0</v>
      </c>
      <c r="BL264" s="23" t="s">
        <v>219</v>
      </c>
      <c r="BM264" s="23" t="s">
        <v>590</v>
      </c>
    </row>
    <row r="265" spans="2:51" s="11" customFormat="1" ht="13.5">
      <c r="B265" s="185"/>
      <c r="D265" s="194" t="s">
        <v>154</v>
      </c>
      <c r="E265" s="195" t="s">
        <v>5</v>
      </c>
      <c r="F265" s="196" t="s">
        <v>591</v>
      </c>
      <c r="H265" s="197">
        <v>59.28</v>
      </c>
      <c r="I265" s="190"/>
      <c r="L265" s="185"/>
      <c r="M265" s="191"/>
      <c r="N265" s="192"/>
      <c r="O265" s="192"/>
      <c r="P265" s="192"/>
      <c r="Q265" s="192"/>
      <c r="R265" s="192"/>
      <c r="S265" s="192"/>
      <c r="T265" s="193"/>
      <c r="AT265" s="187" t="s">
        <v>154</v>
      </c>
      <c r="AU265" s="187" t="s">
        <v>94</v>
      </c>
      <c r="AV265" s="11" t="s">
        <v>94</v>
      </c>
      <c r="AW265" s="11" t="s">
        <v>37</v>
      </c>
      <c r="AX265" s="11" t="s">
        <v>80</v>
      </c>
      <c r="AY265" s="187" t="s">
        <v>144</v>
      </c>
    </row>
    <row r="266" spans="2:65" s="1" customFormat="1" ht="22.5" customHeight="1">
      <c r="B266" s="172"/>
      <c r="C266" s="173" t="s">
        <v>592</v>
      </c>
      <c r="D266" s="173" t="s">
        <v>147</v>
      </c>
      <c r="E266" s="174" t="s">
        <v>593</v>
      </c>
      <c r="F266" s="175" t="s">
        <v>594</v>
      </c>
      <c r="G266" s="176" t="s">
        <v>250</v>
      </c>
      <c r="H266" s="177">
        <v>50</v>
      </c>
      <c r="I266" s="178"/>
      <c r="J266" s="179">
        <f>ROUND(I266*H266,2)</f>
        <v>0</v>
      </c>
      <c r="K266" s="175" t="s">
        <v>5</v>
      </c>
      <c r="L266" s="40"/>
      <c r="M266" s="180" t="s">
        <v>5</v>
      </c>
      <c r="N266" s="181" t="s">
        <v>45</v>
      </c>
      <c r="O266" s="41"/>
      <c r="P266" s="182">
        <f>O266*H266</f>
        <v>0</v>
      </c>
      <c r="Q266" s="182">
        <v>0.00016</v>
      </c>
      <c r="R266" s="182">
        <f>Q266*H266</f>
        <v>0.008</v>
      </c>
      <c r="S266" s="182">
        <v>0</v>
      </c>
      <c r="T266" s="183">
        <f>S266*H266</f>
        <v>0</v>
      </c>
      <c r="AR266" s="23" t="s">
        <v>219</v>
      </c>
      <c r="AT266" s="23" t="s">
        <v>147</v>
      </c>
      <c r="AU266" s="23" t="s">
        <v>94</v>
      </c>
      <c r="AY266" s="23" t="s">
        <v>144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23" t="s">
        <v>94</v>
      </c>
      <c r="BK266" s="184">
        <f>ROUND(I266*H266,2)</f>
        <v>0</v>
      </c>
      <c r="BL266" s="23" t="s">
        <v>219</v>
      </c>
      <c r="BM266" s="23" t="s">
        <v>595</v>
      </c>
    </row>
    <row r="267" spans="2:65" s="1" customFormat="1" ht="22.5" customHeight="1">
      <c r="B267" s="172"/>
      <c r="C267" s="173" t="s">
        <v>596</v>
      </c>
      <c r="D267" s="173" t="s">
        <v>147</v>
      </c>
      <c r="E267" s="174" t="s">
        <v>597</v>
      </c>
      <c r="F267" s="175" t="s">
        <v>598</v>
      </c>
      <c r="G267" s="176" t="s">
        <v>250</v>
      </c>
      <c r="H267" s="177">
        <v>50</v>
      </c>
      <c r="I267" s="178"/>
      <c r="J267" s="179">
        <f>ROUND(I267*H267,2)</f>
        <v>0</v>
      </c>
      <c r="K267" s="175" t="s">
        <v>5</v>
      </c>
      <c r="L267" s="40"/>
      <c r="M267" s="180" t="s">
        <v>5</v>
      </c>
      <c r="N267" s="181" t="s">
        <v>45</v>
      </c>
      <c r="O267" s="41"/>
      <c r="P267" s="182">
        <f>O267*H267</f>
        <v>0</v>
      </c>
      <c r="Q267" s="182">
        <v>0.00014</v>
      </c>
      <c r="R267" s="182">
        <f>Q267*H267</f>
        <v>0.006999999999999999</v>
      </c>
      <c r="S267" s="182">
        <v>0</v>
      </c>
      <c r="T267" s="183">
        <f>S267*H267</f>
        <v>0</v>
      </c>
      <c r="AR267" s="23" t="s">
        <v>219</v>
      </c>
      <c r="AT267" s="23" t="s">
        <v>147</v>
      </c>
      <c r="AU267" s="23" t="s">
        <v>94</v>
      </c>
      <c r="AY267" s="23" t="s">
        <v>144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23" t="s">
        <v>94</v>
      </c>
      <c r="BK267" s="184">
        <f>ROUND(I267*H267,2)</f>
        <v>0</v>
      </c>
      <c r="BL267" s="23" t="s">
        <v>219</v>
      </c>
      <c r="BM267" s="23" t="s">
        <v>599</v>
      </c>
    </row>
    <row r="268" spans="2:65" s="1" customFormat="1" ht="22.5" customHeight="1">
      <c r="B268" s="172"/>
      <c r="C268" s="173" t="s">
        <v>600</v>
      </c>
      <c r="D268" s="173" t="s">
        <v>147</v>
      </c>
      <c r="E268" s="174" t="s">
        <v>601</v>
      </c>
      <c r="F268" s="175" t="s">
        <v>602</v>
      </c>
      <c r="G268" s="176" t="s">
        <v>250</v>
      </c>
      <c r="H268" s="177">
        <v>50</v>
      </c>
      <c r="I268" s="178"/>
      <c r="J268" s="179">
        <f>ROUND(I268*H268,2)</f>
        <v>0</v>
      </c>
      <c r="K268" s="175" t="s">
        <v>5</v>
      </c>
      <c r="L268" s="40"/>
      <c r="M268" s="180" t="s">
        <v>5</v>
      </c>
      <c r="N268" s="181" t="s">
        <v>45</v>
      </c>
      <c r="O268" s="41"/>
      <c r="P268" s="182">
        <f>O268*H268</f>
        <v>0</v>
      </c>
      <c r="Q268" s="182">
        <v>0.00025</v>
      </c>
      <c r="R268" s="182">
        <f>Q268*H268</f>
        <v>0.0125</v>
      </c>
      <c r="S268" s="182">
        <v>0</v>
      </c>
      <c r="T268" s="183">
        <f>S268*H268</f>
        <v>0</v>
      </c>
      <c r="AR268" s="23" t="s">
        <v>219</v>
      </c>
      <c r="AT268" s="23" t="s">
        <v>147</v>
      </c>
      <c r="AU268" s="23" t="s">
        <v>94</v>
      </c>
      <c r="AY268" s="23" t="s">
        <v>144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23" t="s">
        <v>94</v>
      </c>
      <c r="BK268" s="184">
        <f>ROUND(I268*H268,2)</f>
        <v>0</v>
      </c>
      <c r="BL268" s="23" t="s">
        <v>219</v>
      </c>
      <c r="BM268" s="23" t="s">
        <v>603</v>
      </c>
    </row>
    <row r="269" spans="2:63" s="10" customFormat="1" ht="37.35" customHeight="1">
      <c r="B269" s="157"/>
      <c r="D269" s="158" t="s">
        <v>72</v>
      </c>
      <c r="E269" s="159" t="s">
        <v>242</v>
      </c>
      <c r="F269" s="159" t="s">
        <v>604</v>
      </c>
      <c r="I269" s="161"/>
      <c r="J269" s="162">
        <f>BK269</f>
        <v>0</v>
      </c>
      <c r="L269" s="157"/>
      <c r="M269" s="163"/>
      <c r="N269" s="164"/>
      <c r="O269" s="164"/>
      <c r="P269" s="165">
        <f>P270</f>
        <v>0</v>
      </c>
      <c r="Q269" s="164"/>
      <c r="R269" s="165">
        <f>R270</f>
        <v>0</v>
      </c>
      <c r="S269" s="164"/>
      <c r="T269" s="166">
        <f>T270</f>
        <v>0</v>
      </c>
      <c r="AR269" s="158" t="s">
        <v>145</v>
      </c>
      <c r="AT269" s="167" t="s">
        <v>72</v>
      </c>
      <c r="AU269" s="167" t="s">
        <v>73</v>
      </c>
      <c r="AY269" s="158" t="s">
        <v>144</v>
      </c>
      <c r="BK269" s="168">
        <f>BK270</f>
        <v>0</v>
      </c>
    </row>
    <row r="270" spans="2:63" s="10" customFormat="1" ht="19.9" customHeight="1">
      <c r="B270" s="157"/>
      <c r="D270" s="169" t="s">
        <v>72</v>
      </c>
      <c r="E270" s="170" t="s">
        <v>605</v>
      </c>
      <c r="F270" s="170" t="s">
        <v>606</v>
      </c>
      <c r="I270" s="161"/>
      <c r="J270" s="171">
        <f>BK270</f>
        <v>0</v>
      </c>
      <c r="L270" s="157"/>
      <c r="M270" s="163"/>
      <c r="N270" s="164"/>
      <c r="O270" s="164"/>
      <c r="P270" s="165">
        <f>SUM(P271:P278)</f>
        <v>0</v>
      </c>
      <c r="Q270" s="164"/>
      <c r="R270" s="165">
        <f>SUM(R271:R278)</f>
        <v>0</v>
      </c>
      <c r="S270" s="164"/>
      <c r="T270" s="166">
        <f>SUM(T271:T278)</f>
        <v>0</v>
      </c>
      <c r="AR270" s="158" t="s">
        <v>145</v>
      </c>
      <c r="AT270" s="167" t="s">
        <v>72</v>
      </c>
      <c r="AU270" s="167" t="s">
        <v>80</v>
      </c>
      <c r="AY270" s="158" t="s">
        <v>144</v>
      </c>
      <c r="BK270" s="168">
        <f>SUM(BK271:BK278)</f>
        <v>0</v>
      </c>
    </row>
    <row r="271" spans="2:65" s="1" customFormat="1" ht="22.5" customHeight="1">
      <c r="B271" s="172"/>
      <c r="C271" s="173" t="s">
        <v>607</v>
      </c>
      <c r="D271" s="173" t="s">
        <v>147</v>
      </c>
      <c r="E271" s="174" t="s">
        <v>608</v>
      </c>
      <c r="F271" s="175" t="s">
        <v>609</v>
      </c>
      <c r="G271" s="176" t="s">
        <v>250</v>
      </c>
      <c r="H271" s="177">
        <v>1</v>
      </c>
      <c r="I271" s="178"/>
      <c r="J271" s="179">
        <f>ROUND(I271*H271,2)</f>
        <v>0</v>
      </c>
      <c r="K271" s="175" t="s">
        <v>5</v>
      </c>
      <c r="L271" s="40"/>
      <c r="M271" s="180" t="s">
        <v>5</v>
      </c>
      <c r="N271" s="181" t="s">
        <v>45</v>
      </c>
      <c r="O271" s="41"/>
      <c r="P271" s="182">
        <f>O271*H271</f>
        <v>0</v>
      </c>
      <c r="Q271" s="182">
        <v>0</v>
      </c>
      <c r="R271" s="182">
        <f>Q271*H271</f>
        <v>0</v>
      </c>
      <c r="S271" s="182">
        <v>0</v>
      </c>
      <c r="T271" s="183">
        <f>S271*H271</f>
        <v>0</v>
      </c>
      <c r="AR271" s="23" t="s">
        <v>451</v>
      </c>
      <c r="AT271" s="23" t="s">
        <v>147</v>
      </c>
      <c r="AU271" s="23" t="s">
        <v>94</v>
      </c>
      <c r="AY271" s="23" t="s">
        <v>144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23" t="s">
        <v>94</v>
      </c>
      <c r="BK271" s="184">
        <f>ROUND(I271*H271,2)</f>
        <v>0</v>
      </c>
      <c r="BL271" s="23" t="s">
        <v>451</v>
      </c>
      <c r="BM271" s="23" t="s">
        <v>610</v>
      </c>
    </row>
    <row r="272" spans="2:65" s="1" customFormat="1" ht="22.5" customHeight="1">
      <c r="B272" s="172"/>
      <c r="C272" s="173" t="s">
        <v>611</v>
      </c>
      <c r="D272" s="173" t="s">
        <v>147</v>
      </c>
      <c r="E272" s="174" t="s">
        <v>612</v>
      </c>
      <c r="F272" s="175" t="s">
        <v>613</v>
      </c>
      <c r="G272" s="176" t="s">
        <v>250</v>
      </c>
      <c r="H272" s="177">
        <v>2</v>
      </c>
      <c r="I272" s="178"/>
      <c r="J272" s="179">
        <f>ROUND(I272*H272,2)</f>
        <v>0</v>
      </c>
      <c r="K272" s="175" t="s">
        <v>5</v>
      </c>
      <c r="L272" s="40"/>
      <c r="M272" s="180" t="s">
        <v>5</v>
      </c>
      <c r="N272" s="181" t="s">
        <v>45</v>
      </c>
      <c r="O272" s="41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23" t="s">
        <v>451</v>
      </c>
      <c r="AT272" s="23" t="s">
        <v>147</v>
      </c>
      <c r="AU272" s="23" t="s">
        <v>94</v>
      </c>
      <c r="AY272" s="23" t="s">
        <v>144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3" t="s">
        <v>94</v>
      </c>
      <c r="BK272" s="184">
        <f>ROUND(I272*H272,2)</f>
        <v>0</v>
      </c>
      <c r="BL272" s="23" t="s">
        <v>451</v>
      </c>
      <c r="BM272" s="23" t="s">
        <v>614</v>
      </c>
    </row>
    <row r="273" spans="2:65" s="1" customFormat="1" ht="22.5" customHeight="1">
      <c r="B273" s="172"/>
      <c r="C273" s="173" t="s">
        <v>615</v>
      </c>
      <c r="D273" s="173" t="s">
        <v>147</v>
      </c>
      <c r="E273" s="174" t="s">
        <v>616</v>
      </c>
      <c r="F273" s="175" t="s">
        <v>617</v>
      </c>
      <c r="G273" s="176" t="s">
        <v>188</v>
      </c>
      <c r="H273" s="177">
        <v>43.3</v>
      </c>
      <c r="I273" s="178"/>
      <c r="J273" s="179">
        <f>ROUND(I273*H273,2)</f>
        <v>0</v>
      </c>
      <c r="K273" s="175" t="s">
        <v>5</v>
      </c>
      <c r="L273" s="40"/>
      <c r="M273" s="180" t="s">
        <v>5</v>
      </c>
      <c r="N273" s="181" t="s">
        <v>45</v>
      </c>
      <c r="O273" s="41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AR273" s="23" t="s">
        <v>451</v>
      </c>
      <c r="AT273" s="23" t="s">
        <v>147</v>
      </c>
      <c r="AU273" s="23" t="s">
        <v>94</v>
      </c>
      <c r="AY273" s="23" t="s">
        <v>144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3" t="s">
        <v>94</v>
      </c>
      <c r="BK273" s="184">
        <f>ROUND(I273*H273,2)</f>
        <v>0</v>
      </c>
      <c r="BL273" s="23" t="s">
        <v>451</v>
      </c>
      <c r="BM273" s="23" t="s">
        <v>618</v>
      </c>
    </row>
    <row r="274" spans="2:51" s="11" customFormat="1" ht="13.5">
      <c r="B274" s="185"/>
      <c r="D274" s="194" t="s">
        <v>154</v>
      </c>
      <c r="E274" s="195" t="s">
        <v>5</v>
      </c>
      <c r="F274" s="196" t="s">
        <v>619</v>
      </c>
      <c r="H274" s="197">
        <v>43.3</v>
      </c>
      <c r="I274" s="190"/>
      <c r="L274" s="185"/>
      <c r="M274" s="191"/>
      <c r="N274" s="192"/>
      <c r="O274" s="192"/>
      <c r="P274" s="192"/>
      <c r="Q274" s="192"/>
      <c r="R274" s="192"/>
      <c r="S274" s="192"/>
      <c r="T274" s="193"/>
      <c r="AT274" s="187" t="s">
        <v>154</v>
      </c>
      <c r="AU274" s="187" t="s">
        <v>94</v>
      </c>
      <c r="AV274" s="11" t="s">
        <v>94</v>
      </c>
      <c r="AW274" s="11" t="s">
        <v>37</v>
      </c>
      <c r="AX274" s="11" t="s">
        <v>80</v>
      </c>
      <c r="AY274" s="187" t="s">
        <v>144</v>
      </c>
    </row>
    <row r="275" spans="2:65" s="1" customFormat="1" ht="22.5" customHeight="1">
      <c r="B275" s="172"/>
      <c r="C275" s="173" t="s">
        <v>620</v>
      </c>
      <c r="D275" s="173" t="s">
        <v>147</v>
      </c>
      <c r="E275" s="174" t="s">
        <v>621</v>
      </c>
      <c r="F275" s="175" t="s">
        <v>622</v>
      </c>
      <c r="G275" s="176" t="s">
        <v>250</v>
      </c>
      <c r="H275" s="177">
        <v>1</v>
      </c>
      <c r="I275" s="178"/>
      <c r="J275" s="179">
        <f>ROUND(I275*H275,2)</f>
        <v>0</v>
      </c>
      <c r="K275" s="175" t="s">
        <v>5</v>
      </c>
      <c r="L275" s="40"/>
      <c r="M275" s="180" t="s">
        <v>5</v>
      </c>
      <c r="N275" s="181" t="s">
        <v>45</v>
      </c>
      <c r="O275" s="41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AR275" s="23" t="s">
        <v>451</v>
      </c>
      <c r="AT275" s="23" t="s">
        <v>147</v>
      </c>
      <c r="AU275" s="23" t="s">
        <v>94</v>
      </c>
      <c r="AY275" s="23" t="s">
        <v>144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23" t="s">
        <v>94</v>
      </c>
      <c r="BK275" s="184">
        <f>ROUND(I275*H275,2)</f>
        <v>0</v>
      </c>
      <c r="BL275" s="23" t="s">
        <v>451</v>
      </c>
      <c r="BM275" s="23" t="s">
        <v>623</v>
      </c>
    </row>
    <row r="276" spans="2:65" s="1" customFormat="1" ht="22.5" customHeight="1">
      <c r="B276" s="172"/>
      <c r="C276" s="173" t="s">
        <v>624</v>
      </c>
      <c r="D276" s="173" t="s">
        <v>147</v>
      </c>
      <c r="E276" s="174" t="s">
        <v>625</v>
      </c>
      <c r="F276" s="175" t="s">
        <v>626</v>
      </c>
      <c r="G276" s="176" t="s">
        <v>250</v>
      </c>
      <c r="H276" s="177">
        <v>1</v>
      </c>
      <c r="I276" s="178"/>
      <c r="J276" s="179">
        <f>ROUND(I276*H276,2)</f>
        <v>0</v>
      </c>
      <c r="K276" s="175" t="s">
        <v>5</v>
      </c>
      <c r="L276" s="40"/>
      <c r="M276" s="180" t="s">
        <v>5</v>
      </c>
      <c r="N276" s="181" t="s">
        <v>45</v>
      </c>
      <c r="O276" s="41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23" t="s">
        <v>451</v>
      </c>
      <c r="AT276" s="23" t="s">
        <v>147</v>
      </c>
      <c r="AU276" s="23" t="s">
        <v>94</v>
      </c>
      <c r="AY276" s="23" t="s">
        <v>144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23" t="s">
        <v>94</v>
      </c>
      <c r="BK276" s="184">
        <f>ROUND(I276*H276,2)</f>
        <v>0</v>
      </c>
      <c r="BL276" s="23" t="s">
        <v>451</v>
      </c>
      <c r="BM276" s="23" t="s">
        <v>627</v>
      </c>
    </row>
    <row r="277" spans="2:65" s="1" customFormat="1" ht="22.5" customHeight="1">
      <c r="B277" s="172"/>
      <c r="C277" s="173" t="s">
        <v>628</v>
      </c>
      <c r="D277" s="173" t="s">
        <v>147</v>
      </c>
      <c r="E277" s="174" t="s">
        <v>629</v>
      </c>
      <c r="F277" s="175" t="s">
        <v>630</v>
      </c>
      <c r="G277" s="176" t="s">
        <v>188</v>
      </c>
      <c r="H277" s="177">
        <v>43.3</v>
      </c>
      <c r="I277" s="178"/>
      <c r="J277" s="179">
        <f>ROUND(I277*H277,2)</f>
        <v>0</v>
      </c>
      <c r="K277" s="175" t="s">
        <v>5</v>
      </c>
      <c r="L277" s="40"/>
      <c r="M277" s="180" t="s">
        <v>5</v>
      </c>
      <c r="N277" s="181" t="s">
        <v>45</v>
      </c>
      <c r="O277" s="41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AR277" s="23" t="s">
        <v>451</v>
      </c>
      <c r="AT277" s="23" t="s">
        <v>147</v>
      </c>
      <c r="AU277" s="23" t="s">
        <v>94</v>
      </c>
      <c r="AY277" s="23" t="s">
        <v>144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23" t="s">
        <v>94</v>
      </c>
      <c r="BK277" s="184">
        <f>ROUND(I277*H277,2)</f>
        <v>0</v>
      </c>
      <c r="BL277" s="23" t="s">
        <v>451</v>
      </c>
      <c r="BM277" s="23" t="s">
        <v>631</v>
      </c>
    </row>
    <row r="278" spans="2:65" s="1" customFormat="1" ht="22.5" customHeight="1">
      <c r="B278" s="172"/>
      <c r="C278" s="173" t="s">
        <v>632</v>
      </c>
      <c r="D278" s="173" t="s">
        <v>147</v>
      </c>
      <c r="E278" s="174" t="s">
        <v>633</v>
      </c>
      <c r="F278" s="175" t="s">
        <v>634</v>
      </c>
      <c r="G278" s="176" t="s">
        <v>180</v>
      </c>
      <c r="H278" s="177">
        <v>1</v>
      </c>
      <c r="I278" s="178"/>
      <c r="J278" s="179">
        <f>ROUND(I278*H278,2)</f>
        <v>0</v>
      </c>
      <c r="K278" s="175" t="s">
        <v>5</v>
      </c>
      <c r="L278" s="40"/>
      <c r="M278" s="180" t="s">
        <v>5</v>
      </c>
      <c r="N278" s="181" t="s">
        <v>45</v>
      </c>
      <c r="O278" s="41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23" t="s">
        <v>451</v>
      </c>
      <c r="AT278" s="23" t="s">
        <v>147</v>
      </c>
      <c r="AU278" s="23" t="s">
        <v>94</v>
      </c>
      <c r="AY278" s="23" t="s">
        <v>144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23" t="s">
        <v>94</v>
      </c>
      <c r="BK278" s="184">
        <f>ROUND(I278*H278,2)</f>
        <v>0</v>
      </c>
      <c r="BL278" s="23" t="s">
        <v>451</v>
      </c>
      <c r="BM278" s="23" t="s">
        <v>635</v>
      </c>
    </row>
    <row r="279" spans="2:63" s="10" customFormat="1" ht="37.35" customHeight="1">
      <c r="B279" s="157"/>
      <c r="D279" s="158" t="s">
        <v>72</v>
      </c>
      <c r="E279" s="159" t="s">
        <v>636</v>
      </c>
      <c r="F279" s="159" t="s">
        <v>637</v>
      </c>
      <c r="I279" s="161"/>
      <c r="J279" s="162">
        <f>BK279</f>
        <v>0</v>
      </c>
      <c r="L279" s="157"/>
      <c r="M279" s="163"/>
      <c r="N279" s="164"/>
      <c r="O279" s="164"/>
      <c r="P279" s="165">
        <f>P280+P282</f>
        <v>0</v>
      </c>
      <c r="Q279" s="164"/>
      <c r="R279" s="165">
        <f>R280+R282</f>
        <v>0</v>
      </c>
      <c r="S279" s="164"/>
      <c r="T279" s="166">
        <f>T280+T282</f>
        <v>0</v>
      </c>
      <c r="AR279" s="158" t="s">
        <v>170</v>
      </c>
      <c r="AT279" s="167" t="s">
        <v>72</v>
      </c>
      <c r="AU279" s="167" t="s">
        <v>73</v>
      </c>
      <c r="AY279" s="158" t="s">
        <v>144</v>
      </c>
      <c r="BK279" s="168">
        <f>BK280+BK282</f>
        <v>0</v>
      </c>
    </row>
    <row r="280" spans="2:63" s="10" customFormat="1" ht="19.9" customHeight="1">
      <c r="B280" s="157"/>
      <c r="D280" s="169" t="s">
        <v>72</v>
      </c>
      <c r="E280" s="170" t="s">
        <v>638</v>
      </c>
      <c r="F280" s="170" t="s">
        <v>639</v>
      </c>
      <c r="I280" s="161"/>
      <c r="J280" s="171">
        <f>BK280</f>
        <v>0</v>
      </c>
      <c r="L280" s="157"/>
      <c r="M280" s="163"/>
      <c r="N280" s="164"/>
      <c r="O280" s="164"/>
      <c r="P280" s="165">
        <f>P281</f>
        <v>0</v>
      </c>
      <c r="Q280" s="164"/>
      <c r="R280" s="165">
        <f>R281</f>
        <v>0</v>
      </c>
      <c r="S280" s="164"/>
      <c r="T280" s="166">
        <f>T281</f>
        <v>0</v>
      </c>
      <c r="AR280" s="158" t="s">
        <v>170</v>
      </c>
      <c r="AT280" s="167" t="s">
        <v>72</v>
      </c>
      <c r="AU280" s="167" t="s">
        <v>80</v>
      </c>
      <c r="AY280" s="158" t="s">
        <v>144</v>
      </c>
      <c r="BK280" s="168">
        <f>BK281</f>
        <v>0</v>
      </c>
    </row>
    <row r="281" spans="2:65" s="1" customFormat="1" ht="22.5" customHeight="1">
      <c r="B281" s="172"/>
      <c r="C281" s="173" t="s">
        <v>640</v>
      </c>
      <c r="D281" s="173" t="s">
        <v>147</v>
      </c>
      <c r="E281" s="174" t="s">
        <v>641</v>
      </c>
      <c r="F281" s="175" t="s">
        <v>642</v>
      </c>
      <c r="G281" s="176" t="s">
        <v>180</v>
      </c>
      <c r="H281" s="177">
        <v>1</v>
      </c>
      <c r="I281" s="178"/>
      <c r="J281" s="179">
        <f>ROUND(I281*H281,2)</f>
        <v>0</v>
      </c>
      <c r="K281" s="175" t="s">
        <v>5</v>
      </c>
      <c r="L281" s="40"/>
      <c r="M281" s="180" t="s">
        <v>5</v>
      </c>
      <c r="N281" s="181" t="s">
        <v>45</v>
      </c>
      <c r="O281" s="41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23" t="s">
        <v>643</v>
      </c>
      <c r="AT281" s="23" t="s">
        <v>147</v>
      </c>
      <c r="AU281" s="23" t="s">
        <v>94</v>
      </c>
      <c r="AY281" s="23" t="s">
        <v>144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23" t="s">
        <v>94</v>
      </c>
      <c r="BK281" s="184">
        <f>ROUND(I281*H281,2)</f>
        <v>0</v>
      </c>
      <c r="BL281" s="23" t="s">
        <v>643</v>
      </c>
      <c r="BM281" s="23" t="s">
        <v>644</v>
      </c>
    </row>
    <row r="282" spans="2:63" s="10" customFormat="1" ht="29.85" customHeight="1">
      <c r="B282" s="157"/>
      <c r="D282" s="169" t="s">
        <v>72</v>
      </c>
      <c r="E282" s="170" t="s">
        <v>645</v>
      </c>
      <c r="F282" s="170" t="s">
        <v>646</v>
      </c>
      <c r="I282" s="161"/>
      <c r="J282" s="171">
        <f>BK282</f>
        <v>0</v>
      </c>
      <c r="L282" s="157"/>
      <c r="M282" s="163"/>
      <c r="N282" s="164"/>
      <c r="O282" s="164"/>
      <c r="P282" s="165">
        <f>P283</f>
        <v>0</v>
      </c>
      <c r="Q282" s="164"/>
      <c r="R282" s="165">
        <f>R283</f>
        <v>0</v>
      </c>
      <c r="S282" s="164"/>
      <c r="T282" s="166">
        <f>T283</f>
        <v>0</v>
      </c>
      <c r="AR282" s="158" t="s">
        <v>170</v>
      </c>
      <c r="AT282" s="167" t="s">
        <v>72</v>
      </c>
      <c r="AU282" s="167" t="s">
        <v>80</v>
      </c>
      <c r="AY282" s="158" t="s">
        <v>144</v>
      </c>
      <c r="BK282" s="168">
        <f>BK283</f>
        <v>0</v>
      </c>
    </row>
    <row r="283" spans="2:65" s="1" customFormat="1" ht="31.5" customHeight="1">
      <c r="B283" s="172"/>
      <c r="C283" s="173" t="s">
        <v>647</v>
      </c>
      <c r="D283" s="173" t="s">
        <v>147</v>
      </c>
      <c r="E283" s="174" t="s">
        <v>648</v>
      </c>
      <c r="F283" s="175" t="s">
        <v>649</v>
      </c>
      <c r="G283" s="176" t="s">
        <v>180</v>
      </c>
      <c r="H283" s="177">
        <v>1</v>
      </c>
      <c r="I283" s="178"/>
      <c r="J283" s="179">
        <f>ROUND(I283*H283,2)</f>
        <v>0</v>
      </c>
      <c r="K283" s="175" t="s">
        <v>5</v>
      </c>
      <c r="L283" s="40"/>
      <c r="M283" s="180" t="s">
        <v>5</v>
      </c>
      <c r="N283" s="219" t="s">
        <v>45</v>
      </c>
      <c r="O283" s="220"/>
      <c r="P283" s="221">
        <f>O283*H283</f>
        <v>0</v>
      </c>
      <c r="Q283" s="221">
        <v>0</v>
      </c>
      <c r="R283" s="221">
        <f>Q283*H283</f>
        <v>0</v>
      </c>
      <c r="S283" s="221">
        <v>0</v>
      </c>
      <c r="T283" s="222">
        <f>S283*H283</f>
        <v>0</v>
      </c>
      <c r="AR283" s="23" t="s">
        <v>643</v>
      </c>
      <c r="AT283" s="23" t="s">
        <v>147</v>
      </c>
      <c r="AU283" s="23" t="s">
        <v>94</v>
      </c>
      <c r="AY283" s="23" t="s">
        <v>144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23" t="s">
        <v>94</v>
      </c>
      <c r="BK283" s="184">
        <f>ROUND(I283*H283,2)</f>
        <v>0</v>
      </c>
      <c r="BL283" s="23" t="s">
        <v>643</v>
      </c>
      <c r="BM283" s="23" t="s">
        <v>650</v>
      </c>
    </row>
    <row r="284" spans="2:12" s="1" customFormat="1" ht="6.95" customHeight="1">
      <c r="B284" s="55"/>
      <c r="C284" s="56"/>
      <c r="D284" s="56"/>
      <c r="E284" s="56"/>
      <c r="F284" s="56"/>
      <c r="G284" s="56"/>
      <c r="H284" s="56"/>
      <c r="I284" s="123"/>
      <c r="J284" s="56"/>
      <c r="K284" s="56"/>
      <c r="L284" s="40"/>
    </row>
  </sheetData>
  <autoFilter ref="C94:K283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9"/>
  <sheetViews>
    <sheetView showGridLines="0" workbookViewId="0" topLeftCell="A1">
      <pane ySplit="1" topLeftCell="A2" activePane="bottomLeft" state="frozen"/>
      <selection pane="bottomLeft" activeCell="I151" sqref="I15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87</v>
      </c>
      <c r="G1" s="346" t="s">
        <v>88</v>
      </c>
      <c r="H1" s="346"/>
      <c r="I1" s="101"/>
      <c r="J1" s="100" t="s">
        <v>89</v>
      </c>
      <c r="K1" s="99" t="s">
        <v>90</v>
      </c>
      <c r="L1" s="100" t="s">
        <v>91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3" t="s">
        <v>83</v>
      </c>
      <c r="AZ2" s="102" t="s">
        <v>92</v>
      </c>
      <c r="BA2" s="102" t="s">
        <v>5</v>
      </c>
      <c r="BB2" s="102" t="s">
        <v>5</v>
      </c>
      <c r="BC2" s="102" t="s">
        <v>93</v>
      </c>
      <c r="BD2" s="102" t="s">
        <v>94</v>
      </c>
    </row>
    <row r="3" spans="2:5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  <c r="AZ3" s="102" t="s">
        <v>95</v>
      </c>
      <c r="BA3" s="102" t="s">
        <v>5</v>
      </c>
      <c r="BB3" s="102" t="s">
        <v>5</v>
      </c>
      <c r="BC3" s="102" t="s">
        <v>96</v>
      </c>
      <c r="BD3" s="102" t="s">
        <v>94</v>
      </c>
    </row>
    <row r="4" spans="2:56" ht="36.95" customHeight="1">
      <c r="B4" s="27"/>
      <c r="C4" s="28"/>
      <c r="D4" s="29" t="s">
        <v>97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  <c r="AZ4" s="102" t="s">
        <v>98</v>
      </c>
      <c r="BA4" s="102" t="s">
        <v>5</v>
      </c>
      <c r="BB4" s="102" t="s">
        <v>5</v>
      </c>
      <c r="BC4" s="102" t="s">
        <v>99</v>
      </c>
      <c r="BD4" s="102" t="s">
        <v>94</v>
      </c>
    </row>
    <row r="5" spans="2:56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  <c r="AZ5" s="102" t="s">
        <v>100</v>
      </c>
      <c r="BA5" s="102" t="s">
        <v>5</v>
      </c>
      <c r="BB5" s="102" t="s">
        <v>5</v>
      </c>
      <c r="BC5" s="102" t="s">
        <v>101</v>
      </c>
      <c r="BD5" s="102" t="s">
        <v>94</v>
      </c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47" t="str">
        <f ca="1">'Rekapitulace stavby'!K6</f>
        <v>Výměna střešní krytiny BD čp.838-840, ul. P.J.Šafaříka, Vrchlabí - vzorové výkazy</v>
      </c>
      <c r="F7" s="348"/>
      <c r="G7" s="348"/>
      <c r="H7" s="348"/>
      <c r="I7" s="104"/>
      <c r="J7" s="28"/>
      <c r="K7" s="30"/>
    </row>
    <row r="8" spans="2:11" s="1" customFormat="1" ht="15">
      <c r="B8" s="40"/>
      <c r="C8" s="41"/>
      <c r="D8" s="36" t="s">
        <v>102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9" t="s">
        <v>651</v>
      </c>
      <c r="F9" s="350"/>
      <c r="G9" s="350"/>
      <c r="H9" s="350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 ca="1">'Rekapitulace stavby'!AN8</f>
        <v>8. 7. 2017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6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 ca="1"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 ca="1"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 ca="1"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6" t="s">
        <v>30</v>
      </c>
      <c r="J21" s="34" t="s">
        <v>36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06" t="s">
        <v>5</v>
      </c>
      <c r="F24" s="306"/>
      <c r="G24" s="306"/>
      <c r="H24" s="30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39</v>
      </c>
      <c r="E27" s="41"/>
      <c r="F27" s="41"/>
      <c r="G27" s="41"/>
      <c r="H27" s="41"/>
      <c r="I27" s="105"/>
      <c r="J27" s="115">
        <f>ROUND(J95,2)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16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17">
        <f>ROUND(SUM(BE95:BE288),2)</f>
        <v>0</v>
      </c>
      <c r="G30" s="41"/>
      <c r="H30" s="41"/>
      <c r="I30" s="118">
        <v>0.21</v>
      </c>
      <c r="J30" s="117">
        <f>ROUND(ROUND((SUM(BE95:BE288)),2)*I30,2)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17">
        <f>ROUND(SUM(BF95:BF288),2)</f>
        <v>0</v>
      </c>
      <c r="G31" s="41"/>
      <c r="H31" s="41"/>
      <c r="I31" s="118">
        <v>0.15</v>
      </c>
      <c r="J31" s="117">
        <f>ROUND(ROUND((SUM(BF95:BF288)),2)*I31,2)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17">
        <f>ROUND(SUM(BG95:BG288),2)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17">
        <f>ROUND(SUM(BH95:BH288),2)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17">
        <f>ROUND(SUM(BI95:BI288),2)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50"/>
      <c r="D36" s="51" t="s">
        <v>49</v>
      </c>
      <c r="E36" s="52"/>
      <c r="F36" s="52"/>
      <c r="G36" s="119" t="s">
        <v>50</v>
      </c>
      <c r="H36" s="53" t="s">
        <v>51</v>
      </c>
      <c r="I36" s="120"/>
      <c r="J36" s="121">
        <f>SUM(J27:J34)</f>
        <v>0</v>
      </c>
      <c r="K36" s="12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4"/>
      <c r="J41" s="59"/>
      <c r="K41" s="125"/>
    </row>
    <row r="42" spans="2:11" s="1" customFormat="1" ht="36.95" customHeight="1">
      <c r="B42" s="40"/>
      <c r="C42" s="29" t="s">
        <v>104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47" t="str">
        <f>E7</f>
        <v>Výměna střešní krytiny BD čp.838-840, ul. P.J.Šafaříka, Vrchlabí - vzorové výkazy</v>
      </c>
      <c r="F45" s="348"/>
      <c r="G45" s="348"/>
      <c r="H45" s="348"/>
      <c r="I45" s="105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49" t="str">
        <f>E9</f>
        <v>02 - Hlavní střecha - nástřešní žlab</v>
      </c>
      <c r="F47" s="350"/>
      <c r="G47" s="350"/>
      <c r="H47" s="350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8. 7. 2017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Město Vrchlabí</v>
      </c>
      <c r="G51" s="41"/>
      <c r="H51" s="41"/>
      <c r="I51" s="106" t="s">
        <v>33</v>
      </c>
      <c r="J51" s="34" t="str">
        <f>E21</f>
        <v>Ing. Pavel Starý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6" t="s">
        <v>105</v>
      </c>
      <c r="D54" s="50"/>
      <c r="E54" s="50"/>
      <c r="F54" s="50"/>
      <c r="G54" s="50"/>
      <c r="H54" s="50"/>
      <c r="I54" s="129"/>
      <c r="J54" s="130" t="s">
        <v>106</v>
      </c>
      <c r="K54" s="5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1" t="s">
        <v>107</v>
      </c>
      <c r="D56" s="41"/>
      <c r="E56" s="41"/>
      <c r="F56" s="41"/>
      <c r="G56" s="41"/>
      <c r="H56" s="41"/>
      <c r="I56" s="105"/>
      <c r="J56" s="115">
        <f>J95</f>
        <v>0</v>
      </c>
      <c r="K56" s="44"/>
      <c r="AU56" s="23" t="s">
        <v>108</v>
      </c>
    </row>
    <row r="57" spans="2:11" s="7" customFormat="1" ht="24.95" customHeight="1">
      <c r="B57" s="132"/>
      <c r="C57" s="133"/>
      <c r="D57" s="134" t="s">
        <v>109</v>
      </c>
      <c r="E57" s="135"/>
      <c r="F57" s="135"/>
      <c r="G57" s="135"/>
      <c r="H57" s="135"/>
      <c r="I57" s="136"/>
      <c r="J57" s="137">
        <f>J96</f>
        <v>0</v>
      </c>
      <c r="K57" s="138"/>
    </row>
    <row r="58" spans="2:11" s="8" customFormat="1" ht="19.9" customHeight="1">
      <c r="B58" s="139"/>
      <c r="C58" s="140"/>
      <c r="D58" s="141" t="s">
        <v>110</v>
      </c>
      <c r="E58" s="142"/>
      <c r="F58" s="142"/>
      <c r="G58" s="142"/>
      <c r="H58" s="142"/>
      <c r="I58" s="143"/>
      <c r="J58" s="144">
        <f>J97</f>
        <v>0</v>
      </c>
      <c r="K58" s="145"/>
    </row>
    <row r="59" spans="2:11" s="8" customFormat="1" ht="19.9" customHeight="1">
      <c r="B59" s="139"/>
      <c r="C59" s="140"/>
      <c r="D59" s="141" t="s">
        <v>111</v>
      </c>
      <c r="E59" s="142"/>
      <c r="F59" s="142"/>
      <c r="G59" s="142"/>
      <c r="H59" s="142"/>
      <c r="I59" s="143"/>
      <c r="J59" s="144">
        <f>J100</f>
        <v>0</v>
      </c>
      <c r="K59" s="145"/>
    </row>
    <row r="60" spans="2:11" s="8" customFormat="1" ht="19.9" customHeight="1">
      <c r="B60" s="139"/>
      <c r="C60" s="140"/>
      <c r="D60" s="141" t="s">
        <v>112</v>
      </c>
      <c r="E60" s="142"/>
      <c r="F60" s="142"/>
      <c r="G60" s="142"/>
      <c r="H60" s="142"/>
      <c r="I60" s="143"/>
      <c r="J60" s="144">
        <f>J103</f>
        <v>0</v>
      </c>
      <c r="K60" s="145"/>
    </row>
    <row r="61" spans="2:11" s="8" customFormat="1" ht="19.9" customHeight="1">
      <c r="B61" s="139"/>
      <c r="C61" s="140"/>
      <c r="D61" s="141" t="s">
        <v>113</v>
      </c>
      <c r="E61" s="142"/>
      <c r="F61" s="142"/>
      <c r="G61" s="142"/>
      <c r="H61" s="142"/>
      <c r="I61" s="143"/>
      <c r="J61" s="144">
        <f>J117</f>
        <v>0</v>
      </c>
      <c r="K61" s="145"/>
    </row>
    <row r="62" spans="2:11" s="8" customFormat="1" ht="19.9" customHeight="1">
      <c r="B62" s="139"/>
      <c r="C62" s="140"/>
      <c r="D62" s="141" t="s">
        <v>114</v>
      </c>
      <c r="E62" s="142"/>
      <c r="F62" s="142"/>
      <c r="G62" s="142"/>
      <c r="H62" s="142"/>
      <c r="I62" s="143"/>
      <c r="J62" s="144">
        <f>J124</f>
        <v>0</v>
      </c>
      <c r="K62" s="145"/>
    </row>
    <row r="63" spans="2:11" s="7" customFormat="1" ht="24.95" customHeight="1">
      <c r="B63" s="132"/>
      <c r="C63" s="133"/>
      <c r="D63" s="134" t="s">
        <v>115</v>
      </c>
      <c r="E63" s="135"/>
      <c r="F63" s="135"/>
      <c r="G63" s="135"/>
      <c r="H63" s="135"/>
      <c r="I63" s="136"/>
      <c r="J63" s="137">
        <f>J126</f>
        <v>0</v>
      </c>
      <c r="K63" s="138"/>
    </row>
    <row r="64" spans="2:11" s="8" customFormat="1" ht="19.9" customHeight="1">
      <c r="B64" s="139"/>
      <c r="C64" s="140"/>
      <c r="D64" s="141" t="s">
        <v>116</v>
      </c>
      <c r="E64" s="142"/>
      <c r="F64" s="142"/>
      <c r="G64" s="142"/>
      <c r="H64" s="142"/>
      <c r="I64" s="143"/>
      <c r="J64" s="144">
        <f>J127</f>
        <v>0</v>
      </c>
      <c r="K64" s="145"/>
    </row>
    <row r="65" spans="2:11" s="8" customFormat="1" ht="19.9" customHeight="1">
      <c r="B65" s="139"/>
      <c r="C65" s="140"/>
      <c r="D65" s="141" t="s">
        <v>117</v>
      </c>
      <c r="E65" s="142"/>
      <c r="F65" s="142"/>
      <c r="G65" s="142"/>
      <c r="H65" s="142"/>
      <c r="I65" s="143"/>
      <c r="J65" s="144">
        <f>J137</f>
        <v>0</v>
      </c>
      <c r="K65" s="145"/>
    </row>
    <row r="66" spans="2:11" s="8" customFormat="1" ht="19.9" customHeight="1">
      <c r="B66" s="139"/>
      <c r="C66" s="140"/>
      <c r="D66" s="141" t="s">
        <v>118</v>
      </c>
      <c r="E66" s="142"/>
      <c r="F66" s="142"/>
      <c r="G66" s="142"/>
      <c r="H66" s="142"/>
      <c r="I66" s="143"/>
      <c r="J66" s="144">
        <f>J139</f>
        <v>0</v>
      </c>
      <c r="K66" s="145"/>
    </row>
    <row r="67" spans="2:11" s="8" customFormat="1" ht="19.9" customHeight="1">
      <c r="B67" s="139"/>
      <c r="C67" s="140"/>
      <c r="D67" s="141" t="s">
        <v>119</v>
      </c>
      <c r="E67" s="142"/>
      <c r="F67" s="142"/>
      <c r="G67" s="142"/>
      <c r="H67" s="142"/>
      <c r="I67" s="143"/>
      <c r="J67" s="144">
        <f>J171</f>
        <v>0</v>
      </c>
      <c r="K67" s="145"/>
    </row>
    <row r="68" spans="2:11" s="8" customFormat="1" ht="19.9" customHeight="1">
      <c r="B68" s="139"/>
      <c r="C68" s="140"/>
      <c r="D68" s="141" t="s">
        <v>120</v>
      </c>
      <c r="E68" s="142"/>
      <c r="F68" s="142"/>
      <c r="G68" s="142"/>
      <c r="H68" s="142"/>
      <c r="I68" s="143"/>
      <c r="J68" s="144">
        <f>J223</f>
        <v>0</v>
      </c>
      <c r="K68" s="145"/>
    </row>
    <row r="69" spans="2:11" s="8" customFormat="1" ht="19.9" customHeight="1">
      <c r="B69" s="139"/>
      <c r="C69" s="140"/>
      <c r="D69" s="141" t="s">
        <v>121</v>
      </c>
      <c r="E69" s="142"/>
      <c r="F69" s="142"/>
      <c r="G69" s="142"/>
      <c r="H69" s="142"/>
      <c r="I69" s="143"/>
      <c r="J69" s="144">
        <f>J249</f>
        <v>0</v>
      </c>
      <c r="K69" s="145"/>
    </row>
    <row r="70" spans="2:11" s="8" customFormat="1" ht="19.9" customHeight="1">
      <c r="B70" s="139"/>
      <c r="C70" s="140"/>
      <c r="D70" s="141" t="s">
        <v>122</v>
      </c>
      <c r="E70" s="142"/>
      <c r="F70" s="142"/>
      <c r="G70" s="142"/>
      <c r="H70" s="142"/>
      <c r="I70" s="143"/>
      <c r="J70" s="144">
        <f>J257</f>
        <v>0</v>
      </c>
      <c r="K70" s="145"/>
    </row>
    <row r="71" spans="2:11" s="7" customFormat="1" ht="24.95" customHeight="1">
      <c r="B71" s="132"/>
      <c r="C71" s="133"/>
      <c r="D71" s="134" t="s">
        <v>123</v>
      </c>
      <c r="E71" s="135"/>
      <c r="F71" s="135"/>
      <c r="G71" s="135"/>
      <c r="H71" s="135"/>
      <c r="I71" s="136"/>
      <c r="J71" s="137">
        <f>J274</f>
        <v>0</v>
      </c>
      <c r="K71" s="138"/>
    </row>
    <row r="72" spans="2:11" s="8" customFormat="1" ht="19.9" customHeight="1">
      <c r="B72" s="139"/>
      <c r="C72" s="140"/>
      <c r="D72" s="141" t="s">
        <v>124</v>
      </c>
      <c r="E72" s="142"/>
      <c r="F72" s="142"/>
      <c r="G72" s="142"/>
      <c r="H72" s="142"/>
      <c r="I72" s="143"/>
      <c r="J72" s="144">
        <f>J275</f>
        <v>0</v>
      </c>
      <c r="K72" s="145"/>
    </row>
    <row r="73" spans="2:11" s="7" customFormat="1" ht="24.95" customHeight="1">
      <c r="B73" s="132"/>
      <c r="C73" s="133"/>
      <c r="D73" s="134" t="s">
        <v>125</v>
      </c>
      <c r="E73" s="135"/>
      <c r="F73" s="135"/>
      <c r="G73" s="135"/>
      <c r="H73" s="135"/>
      <c r="I73" s="136"/>
      <c r="J73" s="137">
        <f>J284</f>
        <v>0</v>
      </c>
      <c r="K73" s="138"/>
    </row>
    <row r="74" spans="2:11" s="8" customFormat="1" ht="19.9" customHeight="1">
      <c r="B74" s="139"/>
      <c r="C74" s="140"/>
      <c r="D74" s="141" t="s">
        <v>126</v>
      </c>
      <c r="E74" s="142"/>
      <c r="F74" s="142"/>
      <c r="G74" s="142"/>
      <c r="H74" s="142"/>
      <c r="I74" s="143"/>
      <c r="J74" s="144">
        <f>J285</f>
        <v>0</v>
      </c>
      <c r="K74" s="145"/>
    </row>
    <row r="75" spans="2:11" s="8" customFormat="1" ht="19.9" customHeight="1">
      <c r="B75" s="139"/>
      <c r="C75" s="140"/>
      <c r="D75" s="141" t="s">
        <v>127</v>
      </c>
      <c r="E75" s="142"/>
      <c r="F75" s="142"/>
      <c r="G75" s="142"/>
      <c r="H75" s="142"/>
      <c r="I75" s="143"/>
      <c r="J75" s="144">
        <f>J287</f>
        <v>0</v>
      </c>
      <c r="K75" s="145"/>
    </row>
    <row r="76" spans="2:11" s="1" customFormat="1" ht="21.75" customHeight="1">
      <c r="B76" s="40"/>
      <c r="C76" s="41"/>
      <c r="D76" s="41"/>
      <c r="E76" s="41"/>
      <c r="F76" s="41"/>
      <c r="G76" s="41"/>
      <c r="H76" s="41"/>
      <c r="I76" s="105"/>
      <c r="J76" s="41"/>
      <c r="K76" s="44"/>
    </row>
    <row r="77" spans="2:11" s="1" customFormat="1" ht="6.95" customHeight="1">
      <c r="B77" s="55"/>
      <c r="C77" s="56"/>
      <c r="D77" s="56"/>
      <c r="E77" s="56"/>
      <c r="F77" s="56"/>
      <c r="G77" s="56"/>
      <c r="H77" s="56"/>
      <c r="I77" s="123"/>
      <c r="J77" s="56"/>
      <c r="K77" s="57"/>
    </row>
    <row r="81" spans="2:12" s="1" customFormat="1" ht="6.95" customHeight="1">
      <c r="B81" s="58"/>
      <c r="C81" s="59"/>
      <c r="D81" s="59"/>
      <c r="E81" s="59"/>
      <c r="F81" s="59"/>
      <c r="G81" s="59"/>
      <c r="H81" s="59"/>
      <c r="I81" s="124"/>
      <c r="J81" s="59"/>
      <c r="K81" s="59"/>
      <c r="L81" s="40"/>
    </row>
    <row r="82" spans="2:12" s="1" customFormat="1" ht="36.95" customHeight="1">
      <c r="B82" s="40"/>
      <c r="C82" s="60" t="s">
        <v>128</v>
      </c>
      <c r="L82" s="40"/>
    </row>
    <row r="83" spans="2:12" s="1" customFormat="1" ht="6.95" customHeight="1">
      <c r="B83" s="40"/>
      <c r="L83" s="40"/>
    </row>
    <row r="84" spans="2:12" s="1" customFormat="1" ht="14.45" customHeight="1">
      <c r="B84" s="40"/>
      <c r="C84" s="62" t="s">
        <v>19</v>
      </c>
      <c r="L84" s="40"/>
    </row>
    <row r="85" spans="2:12" s="1" customFormat="1" ht="22.5" customHeight="1">
      <c r="B85" s="40"/>
      <c r="E85" s="343" t="str">
        <f>E7</f>
        <v>Výměna střešní krytiny BD čp.838-840, ul. P.J.Šafaříka, Vrchlabí - vzorové výkazy</v>
      </c>
      <c r="F85" s="344"/>
      <c r="G85" s="344"/>
      <c r="H85" s="344"/>
      <c r="L85" s="40"/>
    </row>
    <row r="86" spans="2:12" s="1" customFormat="1" ht="14.45" customHeight="1">
      <c r="B86" s="40"/>
      <c r="C86" s="62" t="s">
        <v>102</v>
      </c>
      <c r="L86" s="40"/>
    </row>
    <row r="87" spans="2:12" s="1" customFormat="1" ht="23.25" customHeight="1">
      <c r="B87" s="40"/>
      <c r="E87" s="332" t="str">
        <f>E9</f>
        <v>02 - Hlavní střecha - nástřešní žlab</v>
      </c>
      <c r="F87" s="345"/>
      <c r="G87" s="345"/>
      <c r="H87" s="345"/>
      <c r="L87" s="40"/>
    </row>
    <row r="88" spans="2:12" s="1" customFormat="1" ht="6.95" customHeight="1">
      <c r="B88" s="40"/>
      <c r="L88" s="40"/>
    </row>
    <row r="89" spans="2:12" s="1" customFormat="1" ht="18" customHeight="1">
      <c r="B89" s="40"/>
      <c r="C89" s="62" t="s">
        <v>23</v>
      </c>
      <c r="F89" s="146" t="str">
        <f>F12</f>
        <v xml:space="preserve"> </v>
      </c>
      <c r="I89" s="147" t="s">
        <v>25</v>
      </c>
      <c r="J89" s="66" t="str">
        <f>IF(J12="","",J12)</f>
        <v>8. 7. 2017</v>
      </c>
      <c r="L89" s="40"/>
    </row>
    <row r="90" spans="2:12" s="1" customFormat="1" ht="6.95" customHeight="1">
      <c r="B90" s="40"/>
      <c r="L90" s="40"/>
    </row>
    <row r="91" spans="2:12" s="1" customFormat="1" ht="15">
      <c r="B91" s="40"/>
      <c r="C91" s="62" t="s">
        <v>27</v>
      </c>
      <c r="F91" s="146" t="str">
        <f>E15</f>
        <v>Město Vrchlabí</v>
      </c>
      <c r="I91" s="147" t="s">
        <v>33</v>
      </c>
      <c r="J91" s="146" t="str">
        <f>E21</f>
        <v>Ing. Pavel Starý</v>
      </c>
      <c r="L91" s="40"/>
    </row>
    <row r="92" spans="2:12" s="1" customFormat="1" ht="14.45" customHeight="1">
      <c r="B92" s="40"/>
      <c r="C92" s="62" t="s">
        <v>31</v>
      </c>
      <c r="F92" s="146" t="str">
        <f>IF(E18="","",E18)</f>
        <v/>
      </c>
      <c r="L92" s="40"/>
    </row>
    <row r="93" spans="2:12" s="1" customFormat="1" ht="10.35" customHeight="1">
      <c r="B93" s="40"/>
      <c r="L93" s="40"/>
    </row>
    <row r="94" spans="2:20" s="9" customFormat="1" ht="29.25" customHeight="1">
      <c r="B94" s="148"/>
      <c r="C94" s="149" t="s">
        <v>129</v>
      </c>
      <c r="D94" s="150" t="s">
        <v>58</v>
      </c>
      <c r="E94" s="150" t="s">
        <v>54</v>
      </c>
      <c r="F94" s="150" t="s">
        <v>130</v>
      </c>
      <c r="G94" s="150" t="s">
        <v>131</v>
      </c>
      <c r="H94" s="150" t="s">
        <v>132</v>
      </c>
      <c r="I94" s="151" t="s">
        <v>133</v>
      </c>
      <c r="J94" s="150" t="s">
        <v>106</v>
      </c>
      <c r="K94" s="152" t="s">
        <v>134</v>
      </c>
      <c r="L94" s="148"/>
      <c r="M94" s="71" t="s">
        <v>135</v>
      </c>
      <c r="N94" s="72" t="s">
        <v>43</v>
      </c>
      <c r="O94" s="72" t="s">
        <v>136</v>
      </c>
      <c r="P94" s="72" t="s">
        <v>137</v>
      </c>
      <c r="Q94" s="72" t="s">
        <v>138</v>
      </c>
      <c r="R94" s="72" t="s">
        <v>139</v>
      </c>
      <c r="S94" s="72" t="s">
        <v>140</v>
      </c>
      <c r="T94" s="73" t="s">
        <v>141</v>
      </c>
    </row>
    <row r="95" spans="2:63" s="1" customFormat="1" ht="29.25" customHeight="1">
      <c r="B95" s="40"/>
      <c r="C95" s="75" t="s">
        <v>107</v>
      </c>
      <c r="J95" s="153">
        <f>BK95</f>
        <v>0</v>
      </c>
      <c r="L95" s="40"/>
      <c r="M95" s="74"/>
      <c r="N95" s="67"/>
      <c r="O95" s="67"/>
      <c r="P95" s="154">
        <f>P96+P126+P274+P284</f>
        <v>0</v>
      </c>
      <c r="Q95" s="67"/>
      <c r="R95" s="154">
        <f>R96+R126+R274+R284</f>
        <v>3.04962033</v>
      </c>
      <c r="S95" s="67"/>
      <c r="T95" s="155">
        <f>T96+T126+T274+T284</f>
        <v>7.427069680000001</v>
      </c>
      <c r="AT95" s="23" t="s">
        <v>72</v>
      </c>
      <c r="AU95" s="23" t="s">
        <v>108</v>
      </c>
      <c r="BK95" s="156">
        <f>BK96+BK126+BK274+BK284</f>
        <v>0</v>
      </c>
    </row>
    <row r="96" spans="2:63" s="10" customFormat="1" ht="37.35" customHeight="1">
      <c r="B96" s="157"/>
      <c r="D96" s="158" t="s">
        <v>72</v>
      </c>
      <c r="E96" s="159" t="s">
        <v>142</v>
      </c>
      <c r="F96" s="159" t="s">
        <v>143</v>
      </c>
      <c r="I96" s="161"/>
      <c r="J96" s="162">
        <f>BK96</f>
        <v>0</v>
      </c>
      <c r="L96" s="157"/>
      <c r="M96" s="163"/>
      <c r="N96" s="164"/>
      <c r="O96" s="164"/>
      <c r="P96" s="165">
        <f>P97+P100+P103+P117+P124</f>
        <v>0</v>
      </c>
      <c r="Q96" s="164"/>
      <c r="R96" s="165">
        <f>R97+R100+R103+R117+R124</f>
        <v>0.4736856</v>
      </c>
      <c r="S96" s="164"/>
      <c r="T96" s="166">
        <f>T97+T100+T103+T117+T124</f>
        <v>0.969072</v>
      </c>
      <c r="AR96" s="158" t="s">
        <v>80</v>
      </c>
      <c r="AT96" s="167" t="s">
        <v>72</v>
      </c>
      <c r="AU96" s="167" t="s">
        <v>73</v>
      </c>
      <c r="AY96" s="158" t="s">
        <v>144</v>
      </c>
      <c r="BK96" s="168">
        <f>BK97+BK100+BK103+BK117+BK124</f>
        <v>0</v>
      </c>
    </row>
    <row r="97" spans="2:63" s="10" customFormat="1" ht="19.9" customHeight="1">
      <c r="B97" s="157"/>
      <c r="D97" s="169" t="s">
        <v>72</v>
      </c>
      <c r="E97" s="170" t="s">
        <v>145</v>
      </c>
      <c r="F97" s="170" t="s">
        <v>146</v>
      </c>
      <c r="I97" s="161"/>
      <c r="J97" s="171">
        <f>BK97</f>
        <v>0</v>
      </c>
      <c r="L97" s="157"/>
      <c r="M97" s="163"/>
      <c r="N97" s="164"/>
      <c r="O97" s="164"/>
      <c r="P97" s="165">
        <f>SUM(P98:P99)</f>
        <v>0</v>
      </c>
      <c r="Q97" s="164"/>
      <c r="R97" s="165">
        <f>SUM(R98:R99)</f>
        <v>0.438696</v>
      </c>
      <c r="S97" s="164"/>
      <c r="T97" s="166">
        <f>SUM(T98:T99)</f>
        <v>0</v>
      </c>
      <c r="AR97" s="158" t="s">
        <v>80</v>
      </c>
      <c r="AT97" s="167" t="s">
        <v>72</v>
      </c>
      <c r="AU97" s="167" t="s">
        <v>80</v>
      </c>
      <c r="AY97" s="158" t="s">
        <v>144</v>
      </c>
      <c r="BK97" s="168">
        <f>SUM(BK98:BK99)</f>
        <v>0</v>
      </c>
    </row>
    <row r="98" spans="2:65" s="1" customFormat="1" ht="22.5" customHeight="1">
      <c r="B98" s="172"/>
      <c r="C98" s="173" t="s">
        <v>80</v>
      </c>
      <c r="D98" s="173" t="s">
        <v>147</v>
      </c>
      <c r="E98" s="174" t="s">
        <v>148</v>
      </c>
      <c r="F98" s="175" t="s">
        <v>149</v>
      </c>
      <c r="G98" s="176" t="s">
        <v>150</v>
      </c>
      <c r="H98" s="177">
        <v>1.44</v>
      </c>
      <c r="I98" s="178"/>
      <c r="J98" s="179">
        <f>ROUND(I98*H98,2)</f>
        <v>0</v>
      </c>
      <c r="K98" s="175" t="s">
        <v>151</v>
      </c>
      <c r="L98" s="40"/>
      <c r="M98" s="180" t="s">
        <v>5</v>
      </c>
      <c r="N98" s="181" t="s">
        <v>45</v>
      </c>
      <c r="O98" s="41"/>
      <c r="P98" s="182">
        <f>O98*H98</f>
        <v>0</v>
      </c>
      <c r="Q98" s="182">
        <v>0.30465</v>
      </c>
      <c r="R98" s="182">
        <f>Q98*H98</f>
        <v>0.438696</v>
      </c>
      <c r="S98" s="182">
        <v>0</v>
      </c>
      <c r="T98" s="183">
        <f>S98*H98</f>
        <v>0</v>
      </c>
      <c r="AR98" s="23" t="s">
        <v>152</v>
      </c>
      <c r="AT98" s="23" t="s">
        <v>147</v>
      </c>
      <c r="AU98" s="23" t="s">
        <v>94</v>
      </c>
      <c r="AY98" s="23" t="s">
        <v>144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94</v>
      </c>
      <c r="BK98" s="184">
        <f>ROUND(I98*H98,2)</f>
        <v>0</v>
      </c>
      <c r="BL98" s="23" t="s">
        <v>152</v>
      </c>
      <c r="BM98" s="23" t="s">
        <v>153</v>
      </c>
    </row>
    <row r="99" spans="2:51" s="11" customFormat="1" ht="13.5">
      <c r="B99" s="185"/>
      <c r="D99" s="186" t="s">
        <v>154</v>
      </c>
      <c r="E99" s="187" t="s">
        <v>5</v>
      </c>
      <c r="F99" s="188" t="s">
        <v>155</v>
      </c>
      <c r="H99" s="189">
        <v>1.44</v>
      </c>
      <c r="I99" s="190"/>
      <c r="L99" s="185"/>
      <c r="M99" s="191"/>
      <c r="N99" s="192"/>
      <c r="O99" s="192"/>
      <c r="P99" s="192"/>
      <c r="Q99" s="192"/>
      <c r="R99" s="192"/>
      <c r="S99" s="192"/>
      <c r="T99" s="193"/>
      <c r="AT99" s="187" t="s">
        <v>154</v>
      </c>
      <c r="AU99" s="187" t="s">
        <v>94</v>
      </c>
      <c r="AV99" s="11" t="s">
        <v>94</v>
      </c>
      <c r="AW99" s="11" t="s">
        <v>37</v>
      </c>
      <c r="AX99" s="11" t="s">
        <v>80</v>
      </c>
      <c r="AY99" s="187" t="s">
        <v>144</v>
      </c>
    </row>
    <row r="100" spans="2:63" s="10" customFormat="1" ht="29.85" customHeight="1">
      <c r="B100" s="157"/>
      <c r="D100" s="169" t="s">
        <v>72</v>
      </c>
      <c r="E100" s="170" t="s">
        <v>156</v>
      </c>
      <c r="F100" s="170" t="s">
        <v>157</v>
      </c>
      <c r="I100" s="161"/>
      <c r="J100" s="171">
        <f>BK100</f>
        <v>0</v>
      </c>
      <c r="L100" s="157"/>
      <c r="M100" s="163"/>
      <c r="N100" s="164"/>
      <c r="O100" s="164"/>
      <c r="P100" s="165">
        <f>SUM(P101:P102)</f>
        <v>0</v>
      </c>
      <c r="Q100" s="164"/>
      <c r="R100" s="165">
        <f>SUM(R101:R102)</f>
        <v>0.0341496</v>
      </c>
      <c r="S100" s="164"/>
      <c r="T100" s="166">
        <f>SUM(T101:T102)</f>
        <v>0</v>
      </c>
      <c r="AR100" s="158" t="s">
        <v>80</v>
      </c>
      <c r="AT100" s="167" t="s">
        <v>72</v>
      </c>
      <c r="AU100" s="167" t="s">
        <v>80</v>
      </c>
      <c r="AY100" s="158" t="s">
        <v>144</v>
      </c>
      <c r="BK100" s="168">
        <f>SUM(BK101:BK102)</f>
        <v>0</v>
      </c>
    </row>
    <row r="101" spans="2:65" s="1" customFormat="1" ht="22.5" customHeight="1">
      <c r="B101" s="172"/>
      <c r="C101" s="173" t="s">
        <v>94</v>
      </c>
      <c r="D101" s="173" t="s">
        <v>147</v>
      </c>
      <c r="E101" s="174" t="s">
        <v>158</v>
      </c>
      <c r="F101" s="175" t="s">
        <v>159</v>
      </c>
      <c r="G101" s="176" t="s">
        <v>150</v>
      </c>
      <c r="H101" s="177">
        <v>12.648</v>
      </c>
      <c r="I101" s="178"/>
      <c r="J101" s="179">
        <f>ROUND(I101*H101,2)</f>
        <v>0</v>
      </c>
      <c r="K101" s="175" t="s">
        <v>151</v>
      </c>
      <c r="L101" s="40"/>
      <c r="M101" s="180" t="s">
        <v>5</v>
      </c>
      <c r="N101" s="181" t="s">
        <v>45</v>
      </c>
      <c r="O101" s="41"/>
      <c r="P101" s="182">
        <f>O101*H101</f>
        <v>0</v>
      </c>
      <c r="Q101" s="182">
        <v>0.0027</v>
      </c>
      <c r="R101" s="182">
        <f>Q101*H101</f>
        <v>0.0341496</v>
      </c>
      <c r="S101" s="182">
        <v>0</v>
      </c>
      <c r="T101" s="183">
        <f>S101*H101</f>
        <v>0</v>
      </c>
      <c r="AR101" s="23" t="s">
        <v>152</v>
      </c>
      <c r="AT101" s="23" t="s">
        <v>147</v>
      </c>
      <c r="AU101" s="23" t="s">
        <v>94</v>
      </c>
      <c r="AY101" s="23" t="s">
        <v>144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3" t="s">
        <v>94</v>
      </c>
      <c r="BK101" s="184">
        <f>ROUND(I101*H101,2)</f>
        <v>0</v>
      </c>
      <c r="BL101" s="23" t="s">
        <v>152</v>
      </c>
      <c r="BM101" s="23" t="s">
        <v>160</v>
      </c>
    </row>
    <row r="102" spans="2:51" s="11" customFormat="1" ht="13.5">
      <c r="B102" s="185"/>
      <c r="D102" s="186" t="s">
        <v>154</v>
      </c>
      <c r="E102" s="187" t="s">
        <v>5</v>
      </c>
      <c r="F102" s="188" t="s">
        <v>95</v>
      </c>
      <c r="H102" s="189">
        <v>12.648</v>
      </c>
      <c r="I102" s="190"/>
      <c r="L102" s="185"/>
      <c r="M102" s="191"/>
      <c r="N102" s="192"/>
      <c r="O102" s="192"/>
      <c r="P102" s="192"/>
      <c r="Q102" s="192"/>
      <c r="R102" s="192"/>
      <c r="S102" s="192"/>
      <c r="T102" s="193"/>
      <c r="AT102" s="187" t="s">
        <v>154</v>
      </c>
      <c r="AU102" s="187" t="s">
        <v>94</v>
      </c>
      <c r="AV102" s="11" t="s">
        <v>94</v>
      </c>
      <c r="AW102" s="11" t="s">
        <v>37</v>
      </c>
      <c r="AX102" s="11" t="s">
        <v>80</v>
      </c>
      <c r="AY102" s="187" t="s">
        <v>144</v>
      </c>
    </row>
    <row r="103" spans="2:63" s="10" customFormat="1" ht="29.85" customHeight="1">
      <c r="B103" s="157"/>
      <c r="D103" s="169" t="s">
        <v>72</v>
      </c>
      <c r="E103" s="170" t="s">
        <v>161</v>
      </c>
      <c r="F103" s="170" t="s">
        <v>162</v>
      </c>
      <c r="I103" s="161"/>
      <c r="J103" s="171">
        <f>BK103</f>
        <v>0</v>
      </c>
      <c r="L103" s="157"/>
      <c r="M103" s="163"/>
      <c r="N103" s="164"/>
      <c r="O103" s="164"/>
      <c r="P103" s="165">
        <f>SUM(P104:P116)</f>
        <v>0</v>
      </c>
      <c r="Q103" s="164"/>
      <c r="R103" s="165">
        <f>SUM(R104:R116)</f>
        <v>0.00084</v>
      </c>
      <c r="S103" s="164"/>
      <c r="T103" s="166">
        <f>SUM(T104:T116)</f>
        <v>0.969072</v>
      </c>
      <c r="AR103" s="158" t="s">
        <v>80</v>
      </c>
      <c r="AT103" s="167" t="s">
        <v>72</v>
      </c>
      <c r="AU103" s="167" t="s">
        <v>80</v>
      </c>
      <c r="AY103" s="158" t="s">
        <v>144</v>
      </c>
      <c r="BK103" s="168">
        <f>SUM(BK104:BK116)</f>
        <v>0</v>
      </c>
    </row>
    <row r="104" spans="2:65" s="1" customFormat="1" ht="22.5" customHeight="1">
      <c r="B104" s="172"/>
      <c r="C104" s="173" t="s">
        <v>145</v>
      </c>
      <c r="D104" s="173" t="s">
        <v>147</v>
      </c>
      <c r="E104" s="174" t="s">
        <v>163</v>
      </c>
      <c r="F104" s="175" t="s">
        <v>164</v>
      </c>
      <c r="G104" s="176" t="s">
        <v>150</v>
      </c>
      <c r="H104" s="177">
        <v>179.4</v>
      </c>
      <c r="I104" s="178"/>
      <c r="J104" s="179">
        <f>ROUND(I104*H104,2)</f>
        <v>0</v>
      </c>
      <c r="K104" s="175" t="s">
        <v>5</v>
      </c>
      <c r="L104" s="40"/>
      <c r="M104" s="180" t="s">
        <v>5</v>
      </c>
      <c r="N104" s="181" t="s">
        <v>45</v>
      </c>
      <c r="O104" s="41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3" t="s">
        <v>152</v>
      </c>
      <c r="AT104" s="23" t="s">
        <v>147</v>
      </c>
      <c r="AU104" s="23" t="s">
        <v>94</v>
      </c>
      <c r="AY104" s="23" t="s">
        <v>144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3" t="s">
        <v>94</v>
      </c>
      <c r="BK104" s="184">
        <f>ROUND(I104*H104,2)</f>
        <v>0</v>
      </c>
      <c r="BL104" s="23" t="s">
        <v>152</v>
      </c>
      <c r="BM104" s="23" t="s">
        <v>165</v>
      </c>
    </row>
    <row r="105" spans="2:51" s="11" customFormat="1" ht="13.5">
      <c r="B105" s="185"/>
      <c r="D105" s="194" t="s">
        <v>154</v>
      </c>
      <c r="E105" s="195" t="s">
        <v>5</v>
      </c>
      <c r="F105" s="196" t="s">
        <v>166</v>
      </c>
      <c r="H105" s="197">
        <v>179.4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154</v>
      </c>
      <c r="AU105" s="187" t="s">
        <v>94</v>
      </c>
      <c r="AV105" s="11" t="s">
        <v>94</v>
      </c>
      <c r="AW105" s="11" t="s">
        <v>37</v>
      </c>
      <c r="AX105" s="11" t="s">
        <v>80</v>
      </c>
      <c r="AY105" s="187" t="s">
        <v>144</v>
      </c>
    </row>
    <row r="106" spans="2:65" s="1" customFormat="1" ht="22.5" customHeight="1">
      <c r="B106" s="172"/>
      <c r="C106" s="173" t="s">
        <v>152</v>
      </c>
      <c r="D106" s="173" t="s">
        <v>147</v>
      </c>
      <c r="E106" s="174" t="s">
        <v>167</v>
      </c>
      <c r="F106" s="175" t="s">
        <v>168</v>
      </c>
      <c r="G106" s="176" t="s">
        <v>150</v>
      </c>
      <c r="H106" s="177">
        <v>179.4</v>
      </c>
      <c r="I106" s="178"/>
      <c r="J106" s="179">
        <f aca="true" t="shared" si="0" ref="J106:J111">ROUND(I106*H106,2)</f>
        <v>0</v>
      </c>
      <c r="K106" s="175" t="s">
        <v>5</v>
      </c>
      <c r="L106" s="40"/>
      <c r="M106" s="180" t="s">
        <v>5</v>
      </c>
      <c r="N106" s="181" t="s">
        <v>45</v>
      </c>
      <c r="O106" s="41"/>
      <c r="P106" s="182">
        <f aca="true" t="shared" si="1" ref="P106:P111">O106*H106</f>
        <v>0</v>
      </c>
      <c r="Q106" s="182">
        <v>0</v>
      </c>
      <c r="R106" s="182">
        <f aca="true" t="shared" si="2" ref="R106:R111">Q106*H106</f>
        <v>0</v>
      </c>
      <c r="S106" s="182">
        <v>0</v>
      </c>
      <c r="T106" s="183">
        <f aca="true" t="shared" si="3" ref="T106:T111">S106*H106</f>
        <v>0</v>
      </c>
      <c r="AR106" s="23" t="s">
        <v>152</v>
      </c>
      <c r="AT106" s="23" t="s">
        <v>147</v>
      </c>
      <c r="AU106" s="23" t="s">
        <v>94</v>
      </c>
      <c r="AY106" s="23" t="s">
        <v>144</v>
      </c>
      <c r="BE106" s="184">
        <f aca="true" t="shared" si="4" ref="BE106:BE111">IF(N106="základní",J106,0)</f>
        <v>0</v>
      </c>
      <c r="BF106" s="184">
        <f aca="true" t="shared" si="5" ref="BF106:BF111">IF(N106="snížená",J106,0)</f>
        <v>0</v>
      </c>
      <c r="BG106" s="184">
        <f aca="true" t="shared" si="6" ref="BG106:BG111">IF(N106="zákl. přenesená",J106,0)</f>
        <v>0</v>
      </c>
      <c r="BH106" s="184">
        <f aca="true" t="shared" si="7" ref="BH106:BH111">IF(N106="sníž. přenesená",J106,0)</f>
        <v>0</v>
      </c>
      <c r="BI106" s="184">
        <f aca="true" t="shared" si="8" ref="BI106:BI111">IF(N106="nulová",J106,0)</f>
        <v>0</v>
      </c>
      <c r="BJ106" s="23" t="s">
        <v>94</v>
      </c>
      <c r="BK106" s="184">
        <f aca="true" t="shared" si="9" ref="BK106:BK111">ROUND(I106*H106,2)</f>
        <v>0</v>
      </c>
      <c r="BL106" s="23" t="s">
        <v>152</v>
      </c>
      <c r="BM106" s="23" t="s">
        <v>169</v>
      </c>
    </row>
    <row r="107" spans="2:65" s="1" customFormat="1" ht="22.5" customHeight="1">
      <c r="B107" s="172"/>
      <c r="C107" s="173" t="s">
        <v>170</v>
      </c>
      <c r="D107" s="173" t="s">
        <v>147</v>
      </c>
      <c r="E107" s="174" t="s">
        <v>171</v>
      </c>
      <c r="F107" s="175" t="s">
        <v>172</v>
      </c>
      <c r="G107" s="176" t="s">
        <v>150</v>
      </c>
      <c r="H107" s="177">
        <v>179.4</v>
      </c>
      <c r="I107" s="178"/>
      <c r="J107" s="179">
        <f t="shared" si="0"/>
        <v>0</v>
      </c>
      <c r="K107" s="175" t="s">
        <v>5</v>
      </c>
      <c r="L107" s="40"/>
      <c r="M107" s="180" t="s">
        <v>5</v>
      </c>
      <c r="N107" s="181" t="s">
        <v>45</v>
      </c>
      <c r="O107" s="41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3" t="s">
        <v>152</v>
      </c>
      <c r="AT107" s="23" t="s">
        <v>147</v>
      </c>
      <c r="AU107" s="23" t="s">
        <v>94</v>
      </c>
      <c r="AY107" s="23" t="s">
        <v>144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3" t="s">
        <v>94</v>
      </c>
      <c r="BK107" s="184">
        <f t="shared" si="9"/>
        <v>0</v>
      </c>
      <c r="BL107" s="23" t="s">
        <v>152</v>
      </c>
      <c r="BM107" s="23" t="s">
        <v>173</v>
      </c>
    </row>
    <row r="108" spans="2:65" s="1" customFormat="1" ht="22.5" customHeight="1">
      <c r="B108" s="172"/>
      <c r="C108" s="173" t="s">
        <v>156</v>
      </c>
      <c r="D108" s="173" t="s">
        <v>147</v>
      </c>
      <c r="E108" s="174" t="s">
        <v>174</v>
      </c>
      <c r="F108" s="175" t="s">
        <v>175</v>
      </c>
      <c r="G108" s="176" t="s">
        <v>150</v>
      </c>
      <c r="H108" s="177">
        <v>179.4</v>
      </c>
      <c r="I108" s="178"/>
      <c r="J108" s="179">
        <f t="shared" si="0"/>
        <v>0</v>
      </c>
      <c r="K108" s="175" t="s">
        <v>5</v>
      </c>
      <c r="L108" s="40"/>
      <c r="M108" s="180" t="s">
        <v>5</v>
      </c>
      <c r="N108" s="181" t="s">
        <v>45</v>
      </c>
      <c r="O108" s="41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3" t="s">
        <v>152</v>
      </c>
      <c r="AT108" s="23" t="s">
        <v>147</v>
      </c>
      <c r="AU108" s="23" t="s">
        <v>94</v>
      </c>
      <c r="AY108" s="23" t="s">
        <v>144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3" t="s">
        <v>94</v>
      </c>
      <c r="BK108" s="184">
        <f t="shared" si="9"/>
        <v>0</v>
      </c>
      <c r="BL108" s="23" t="s">
        <v>152</v>
      </c>
      <c r="BM108" s="23" t="s">
        <v>176</v>
      </c>
    </row>
    <row r="109" spans="2:65" s="1" customFormat="1" ht="31.5" customHeight="1">
      <c r="B109" s="172"/>
      <c r="C109" s="173" t="s">
        <v>177</v>
      </c>
      <c r="D109" s="173" t="s">
        <v>147</v>
      </c>
      <c r="E109" s="174" t="s">
        <v>178</v>
      </c>
      <c r="F109" s="175" t="s">
        <v>179</v>
      </c>
      <c r="G109" s="176" t="s">
        <v>180</v>
      </c>
      <c r="H109" s="177">
        <v>2</v>
      </c>
      <c r="I109" s="178"/>
      <c r="J109" s="179">
        <f t="shared" si="0"/>
        <v>0</v>
      </c>
      <c r="K109" s="175" t="s">
        <v>5</v>
      </c>
      <c r="L109" s="40"/>
      <c r="M109" s="180" t="s">
        <v>5</v>
      </c>
      <c r="N109" s="181" t="s">
        <v>45</v>
      </c>
      <c r="O109" s="41"/>
      <c r="P109" s="182">
        <f t="shared" si="1"/>
        <v>0</v>
      </c>
      <c r="Q109" s="182">
        <v>0.00021</v>
      </c>
      <c r="R109" s="182">
        <f t="shared" si="2"/>
        <v>0.00042</v>
      </c>
      <c r="S109" s="182">
        <v>0</v>
      </c>
      <c r="T109" s="183">
        <f t="shared" si="3"/>
        <v>0</v>
      </c>
      <c r="AR109" s="23" t="s">
        <v>152</v>
      </c>
      <c r="AT109" s="23" t="s">
        <v>147</v>
      </c>
      <c r="AU109" s="23" t="s">
        <v>94</v>
      </c>
      <c r="AY109" s="23" t="s">
        <v>144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3" t="s">
        <v>94</v>
      </c>
      <c r="BK109" s="184">
        <f t="shared" si="9"/>
        <v>0</v>
      </c>
      <c r="BL109" s="23" t="s">
        <v>152</v>
      </c>
      <c r="BM109" s="23" t="s">
        <v>181</v>
      </c>
    </row>
    <row r="110" spans="2:65" s="1" customFormat="1" ht="22.5" customHeight="1">
      <c r="B110" s="172"/>
      <c r="C110" s="173" t="s">
        <v>182</v>
      </c>
      <c r="D110" s="173" t="s">
        <v>147</v>
      </c>
      <c r="E110" s="174" t="s">
        <v>183</v>
      </c>
      <c r="F110" s="175" t="s">
        <v>184</v>
      </c>
      <c r="G110" s="176" t="s">
        <v>180</v>
      </c>
      <c r="H110" s="177">
        <v>2</v>
      </c>
      <c r="I110" s="178"/>
      <c r="J110" s="179">
        <f t="shared" si="0"/>
        <v>0</v>
      </c>
      <c r="K110" s="175" t="s">
        <v>5</v>
      </c>
      <c r="L110" s="40"/>
      <c r="M110" s="180" t="s">
        <v>5</v>
      </c>
      <c r="N110" s="181" t="s">
        <v>45</v>
      </c>
      <c r="O110" s="41"/>
      <c r="P110" s="182">
        <f t="shared" si="1"/>
        <v>0</v>
      </c>
      <c r="Q110" s="182">
        <v>0.00021</v>
      </c>
      <c r="R110" s="182">
        <f t="shared" si="2"/>
        <v>0.00042</v>
      </c>
      <c r="S110" s="182">
        <v>0</v>
      </c>
      <c r="T110" s="183">
        <f t="shared" si="3"/>
        <v>0</v>
      </c>
      <c r="AR110" s="23" t="s">
        <v>152</v>
      </c>
      <c r="AT110" s="23" t="s">
        <v>147</v>
      </c>
      <c r="AU110" s="23" t="s">
        <v>94</v>
      </c>
      <c r="AY110" s="23" t="s">
        <v>144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3" t="s">
        <v>94</v>
      </c>
      <c r="BK110" s="184">
        <f t="shared" si="9"/>
        <v>0</v>
      </c>
      <c r="BL110" s="23" t="s">
        <v>152</v>
      </c>
      <c r="BM110" s="23" t="s">
        <v>185</v>
      </c>
    </row>
    <row r="111" spans="2:65" s="1" customFormat="1" ht="22.5" customHeight="1">
      <c r="B111" s="172"/>
      <c r="C111" s="173" t="s">
        <v>161</v>
      </c>
      <c r="D111" s="173" t="s">
        <v>147</v>
      </c>
      <c r="E111" s="174" t="s">
        <v>186</v>
      </c>
      <c r="F111" s="175" t="s">
        <v>187</v>
      </c>
      <c r="G111" s="176" t="s">
        <v>188</v>
      </c>
      <c r="H111" s="177">
        <v>2.4</v>
      </c>
      <c r="I111" s="178"/>
      <c r="J111" s="179">
        <f t="shared" si="0"/>
        <v>0</v>
      </c>
      <c r="K111" s="175" t="s">
        <v>151</v>
      </c>
      <c r="L111" s="40"/>
      <c r="M111" s="180" t="s">
        <v>5</v>
      </c>
      <c r="N111" s="181" t="s">
        <v>45</v>
      </c>
      <c r="O111" s="41"/>
      <c r="P111" s="182">
        <f t="shared" si="1"/>
        <v>0</v>
      </c>
      <c r="Q111" s="182">
        <v>0</v>
      </c>
      <c r="R111" s="182">
        <f t="shared" si="2"/>
        <v>0</v>
      </c>
      <c r="S111" s="182">
        <v>0.33</v>
      </c>
      <c r="T111" s="183">
        <f t="shared" si="3"/>
        <v>0.792</v>
      </c>
      <c r="AR111" s="23" t="s">
        <v>152</v>
      </c>
      <c r="AT111" s="23" t="s">
        <v>147</v>
      </c>
      <c r="AU111" s="23" t="s">
        <v>94</v>
      </c>
      <c r="AY111" s="23" t="s">
        <v>144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3" t="s">
        <v>94</v>
      </c>
      <c r="BK111" s="184">
        <f t="shared" si="9"/>
        <v>0</v>
      </c>
      <c r="BL111" s="23" t="s">
        <v>152</v>
      </c>
      <c r="BM111" s="23" t="s">
        <v>189</v>
      </c>
    </row>
    <row r="112" spans="2:51" s="11" customFormat="1" ht="13.5">
      <c r="B112" s="185"/>
      <c r="D112" s="194" t="s">
        <v>154</v>
      </c>
      <c r="E112" s="195" t="s">
        <v>5</v>
      </c>
      <c r="F112" s="196" t="s">
        <v>190</v>
      </c>
      <c r="H112" s="197">
        <v>2.4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154</v>
      </c>
      <c r="AU112" s="187" t="s">
        <v>94</v>
      </c>
      <c r="AV112" s="11" t="s">
        <v>94</v>
      </c>
      <c r="AW112" s="11" t="s">
        <v>37</v>
      </c>
      <c r="AX112" s="11" t="s">
        <v>80</v>
      </c>
      <c r="AY112" s="187" t="s">
        <v>144</v>
      </c>
    </row>
    <row r="113" spans="2:65" s="1" customFormat="1" ht="22.5" customHeight="1">
      <c r="B113" s="172"/>
      <c r="C113" s="173" t="s">
        <v>191</v>
      </c>
      <c r="D113" s="173" t="s">
        <v>147</v>
      </c>
      <c r="E113" s="174" t="s">
        <v>192</v>
      </c>
      <c r="F113" s="175" t="s">
        <v>193</v>
      </c>
      <c r="G113" s="176" t="s">
        <v>150</v>
      </c>
      <c r="H113" s="177">
        <v>12.648</v>
      </c>
      <c r="I113" s="178"/>
      <c r="J113" s="179">
        <f>ROUND(I113*H113,2)</f>
        <v>0</v>
      </c>
      <c r="K113" s="175" t="s">
        <v>151</v>
      </c>
      <c r="L113" s="40"/>
      <c r="M113" s="180" t="s">
        <v>5</v>
      </c>
      <c r="N113" s="181" t="s">
        <v>45</v>
      </c>
      <c r="O113" s="41"/>
      <c r="P113" s="182">
        <f>O113*H113</f>
        <v>0</v>
      </c>
      <c r="Q113" s="182">
        <v>0</v>
      </c>
      <c r="R113" s="182">
        <f>Q113*H113</f>
        <v>0</v>
      </c>
      <c r="S113" s="182">
        <v>0.014</v>
      </c>
      <c r="T113" s="183">
        <f>S113*H113</f>
        <v>0.177072</v>
      </c>
      <c r="AR113" s="23" t="s">
        <v>152</v>
      </c>
      <c r="AT113" s="23" t="s">
        <v>147</v>
      </c>
      <c r="AU113" s="23" t="s">
        <v>94</v>
      </c>
      <c r="AY113" s="23" t="s">
        <v>144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3" t="s">
        <v>94</v>
      </c>
      <c r="BK113" s="184">
        <f>ROUND(I113*H113,2)</f>
        <v>0</v>
      </c>
      <c r="BL113" s="23" t="s">
        <v>152</v>
      </c>
      <c r="BM113" s="23" t="s">
        <v>194</v>
      </c>
    </row>
    <row r="114" spans="2:51" s="11" customFormat="1" ht="13.5">
      <c r="B114" s="185"/>
      <c r="D114" s="186" t="s">
        <v>154</v>
      </c>
      <c r="E114" s="187" t="s">
        <v>5</v>
      </c>
      <c r="F114" s="188" t="s">
        <v>195</v>
      </c>
      <c r="H114" s="189">
        <v>2.928</v>
      </c>
      <c r="I114" s="190"/>
      <c r="L114" s="185"/>
      <c r="M114" s="191"/>
      <c r="N114" s="192"/>
      <c r="O114" s="192"/>
      <c r="P114" s="192"/>
      <c r="Q114" s="192"/>
      <c r="R114" s="192"/>
      <c r="S114" s="192"/>
      <c r="T114" s="193"/>
      <c r="AT114" s="187" t="s">
        <v>154</v>
      </c>
      <c r="AU114" s="187" t="s">
        <v>94</v>
      </c>
      <c r="AV114" s="11" t="s">
        <v>94</v>
      </c>
      <c r="AW114" s="11" t="s">
        <v>37</v>
      </c>
      <c r="AX114" s="11" t="s">
        <v>73</v>
      </c>
      <c r="AY114" s="187" t="s">
        <v>144</v>
      </c>
    </row>
    <row r="115" spans="2:51" s="11" customFormat="1" ht="13.5">
      <c r="B115" s="185"/>
      <c r="D115" s="186" t="s">
        <v>154</v>
      </c>
      <c r="E115" s="187" t="s">
        <v>5</v>
      </c>
      <c r="F115" s="188" t="s">
        <v>196</v>
      </c>
      <c r="H115" s="189">
        <v>9.72</v>
      </c>
      <c r="I115" s="190"/>
      <c r="L115" s="185"/>
      <c r="M115" s="191"/>
      <c r="N115" s="192"/>
      <c r="O115" s="192"/>
      <c r="P115" s="192"/>
      <c r="Q115" s="192"/>
      <c r="R115" s="192"/>
      <c r="S115" s="192"/>
      <c r="T115" s="193"/>
      <c r="AT115" s="187" t="s">
        <v>154</v>
      </c>
      <c r="AU115" s="187" t="s">
        <v>94</v>
      </c>
      <c r="AV115" s="11" t="s">
        <v>94</v>
      </c>
      <c r="AW115" s="11" t="s">
        <v>37</v>
      </c>
      <c r="AX115" s="11" t="s">
        <v>73</v>
      </c>
      <c r="AY115" s="187" t="s">
        <v>144</v>
      </c>
    </row>
    <row r="116" spans="2:51" s="12" customFormat="1" ht="13.5">
      <c r="B116" s="198"/>
      <c r="D116" s="186" t="s">
        <v>154</v>
      </c>
      <c r="E116" s="199" t="s">
        <v>95</v>
      </c>
      <c r="F116" s="200" t="s">
        <v>197</v>
      </c>
      <c r="H116" s="201">
        <v>12.648</v>
      </c>
      <c r="I116" s="202"/>
      <c r="L116" s="198"/>
      <c r="M116" s="203"/>
      <c r="N116" s="204"/>
      <c r="O116" s="204"/>
      <c r="P116" s="204"/>
      <c r="Q116" s="204"/>
      <c r="R116" s="204"/>
      <c r="S116" s="204"/>
      <c r="T116" s="205"/>
      <c r="AT116" s="199" t="s">
        <v>154</v>
      </c>
      <c r="AU116" s="199" t="s">
        <v>94</v>
      </c>
      <c r="AV116" s="12" t="s">
        <v>145</v>
      </c>
      <c r="AW116" s="12" t="s">
        <v>37</v>
      </c>
      <c r="AX116" s="12" t="s">
        <v>80</v>
      </c>
      <c r="AY116" s="199" t="s">
        <v>144</v>
      </c>
    </row>
    <row r="117" spans="2:63" s="10" customFormat="1" ht="29.85" customHeight="1">
      <c r="B117" s="157"/>
      <c r="D117" s="169" t="s">
        <v>72</v>
      </c>
      <c r="E117" s="170" t="s">
        <v>198</v>
      </c>
      <c r="F117" s="170" t="s">
        <v>199</v>
      </c>
      <c r="I117" s="161"/>
      <c r="J117" s="171">
        <f>BK117</f>
        <v>0</v>
      </c>
      <c r="L117" s="157"/>
      <c r="M117" s="163"/>
      <c r="N117" s="164"/>
      <c r="O117" s="164"/>
      <c r="P117" s="165">
        <f>SUM(P118:P123)</f>
        <v>0</v>
      </c>
      <c r="Q117" s="164"/>
      <c r="R117" s="165">
        <f>SUM(R118:R123)</f>
        <v>0</v>
      </c>
      <c r="S117" s="164"/>
      <c r="T117" s="166">
        <f>SUM(T118:T123)</f>
        <v>0</v>
      </c>
      <c r="AR117" s="158" t="s">
        <v>80</v>
      </c>
      <c r="AT117" s="167" t="s">
        <v>72</v>
      </c>
      <c r="AU117" s="167" t="s">
        <v>80</v>
      </c>
      <c r="AY117" s="158" t="s">
        <v>144</v>
      </c>
      <c r="BK117" s="168">
        <f>SUM(BK118:BK123)</f>
        <v>0</v>
      </c>
    </row>
    <row r="118" spans="2:65" s="1" customFormat="1" ht="31.5" customHeight="1">
      <c r="B118" s="172"/>
      <c r="C118" s="173" t="s">
        <v>84</v>
      </c>
      <c r="D118" s="173" t="s">
        <v>147</v>
      </c>
      <c r="E118" s="174" t="s">
        <v>200</v>
      </c>
      <c r="F118" s="175" t="s">
        <v>201</v>
      </c>
      <c r="G118" s="176" t="s">
        <v>202</v>
      </c>
      <c r="H118" s="177">
        <v>7.427</v>
      </c>
      <c r="I118" s="178"/>
      <c r="J118" s="179">
        <f aca="true" t="shared" si="10" ref="J118:J123">ROUND(I118*H118,2)</f>
        <v>0</v>
      </c>
      <c r="K118" s="175" t="s">
        <v>151</v>
      </c>
      <c r="L118" s="40"/>
      <c r="M118" s="180" t="s">
        <v>5</v>
      </c>
      <c r="N118" s="181" t="s">
        <v>45</v>
      </c>
      <c r="O118" s="41"/>
      <c r="P118" s="182">
        <f aca="true" t="shared" si="11" ref="P118:P123">O118*H118</f>
        <v>0</v>
      </c>
      <c r="Q118" s="182">
        <v>0</v>
      </c>
      <c r="R118" s="182">
        <f aca="true" t="shared" si="12" ref="R118:R123">Q118*H118</f>
        <v>0</v>
      </c>
      <c r="S118" s="182">
        <v>0</v>
      </c>
      <c r="T118" s="183">
        <f aca="true" t="shared" si="13" ref="T118:T123">S118*H118</f>
        <v>0</v>
      </c>
      <c r="AR118" s="23" t="s">
        <v>152</v>
      </c>
      <c r="AT118" s="23" t="s">
        <v>147</v>
      </c>
      <c r="AU118" s="23" t="s">
        <v>94</v>
      </c>
      <c r="AY118" s="23" t="s">
        <v>144</v>
      </c>
      <c r="BE118" s="184">
        <f aca="true" t="shared" si="14" ref="BE118:BE123">IF(N118="základní",J118,0)</f>
        <v>0</v>
      </c>
      <c r="BF118" s="184">
        <f aca="true" t="shared" si="15" ref="BF118:BF123">IF(N118="snížená",J118,0)</f>
        <v>0</v>
      </c>
      <c r="BG118" s="184">
        <f aca="true" t="shared" si="16" ref="BG118:BG123">IF(N118="zákl. přenesená",J118,0)</f>
        <v>0</v>
      </c>
      <c r="BH118" s="184">
        <f aca="true" t="shared" si="17" ref="BH118:BH123">IF(N118="sníž. přenesená",J118,0)</f>
        <v>0</v>
      </c>
      <c r="BI118" s="184">
        <f aca="true" t="shared" si="18" ref="BI118:BI123">IF(N118="nulová",J118,0)</f>
        <v>0</v>
      </c>
      <c r="BJ118" s="23" t="s">
        <v>94</v>
      </c>
      <c r="BK118" s="184">
        <f aca="true" t="shared" si="19" ref="BK118:BK123">ROUND(I118*H118,2)</f>
        <v>0</v>
      </c>
      <c r="BL118" s="23" t="s">
        <v>152</v>
      </c>
      <c r="BM118" s="23" t="s">
        <v>203</v>
      </c>
    </row>
    <row r="119" spans="2:65" s="1" customFormat="1" ht="22.5" customHeight="1">
      <c r="B119" s="172"/>
      <c r="C119" s="173" t="s">
        <v>204</v>
      </c>
      <c r="D119" s="173" t="s">
        <v>147</v>
      </c>
      <c r="E119" s="174" t="s">
        <v>205</v>
      </c>
      <c r="F119" s="175" t="s">
        <v>206</v>
      </c>
      <c r="G119" s="176" t="s">
        <v>202</v>
      </c>
      <c r="H119" s="177">
        <v>0.969</v>
      </c>
      <c r="I119" s="178"/>
      <c r="J119" s="179">
        <f t="shared" si="10"/>
        <v>0</v>
      </c>
      <c r="K119" s="175" t="s">
        <v>5</v>
      </c>
      <c r="L119" s="40"/>
      <c r="M119" s="180" t="s">
        <v>5</v>
      </c>
      <c r="N119" s="181" t="s">
        <v>45</v>
      </c>
      <c r="O119" s="41"/>
      <c r="P119" s="182">
        <f t="shared" si="11"/>
        <v>0</v>
      </c>
      <c r="Q119" s="182">
        <v>0</v>
      </c>
      <c r="R119" s="182">
        <f t="shared" si="12"/>
        <v>0</v>
      </c>
      <c r="S119" s="182">
        <v>0</v>
      </c>
      <c r="T119" s="183">
        <f t="shared" si="13"/>
        <v>0</v>
      </c>
      <c r="AR119" s="23" t="s">
        <v>152</v>
      </c>
      <c r="AT119" s="23" t="s">
        <v>147</v>
      </c>
      <c r="AU119" s="23" t="s">
        <v>94</v>
      </c>
      <c r="AY119" s="23" t="s">
        <v>144</v>
      </c>
      <c r="BE119" s="184">
        <f t="shared" si="14"/>
        <v>0</v>
      </c>
      <c r="BF119" s="184">
        <f t="shared" si="15"/>
        <v>0</v>
      </c>
      <c r="BG119" s="184">
        <f t="shared" si="16"/>
        <v>0</v>
      </c>
      <c r="BH119" s="184">
        <f t="shared" si="17"/>
        <v>0</v>
      </c>
      <c r="BI119" s="184">
        <f t="shared" si="18"/>
        <v>0</v>
      </c>
      <c r="BJ119" s="23" t="s">
        <v>94</v>
      </c>
      <c r="BK119" s="184">
        <f t="shared" si="19"/>
        <v>0</v>
      </c>
      <c r="BL119" s="23" t="s">
        <v>152</v>
      </c>
      <c r="BM119" s="23" t="s">
        <v>652</v>
      </c>
    </row>
    <row r="120" spans="2:65" s="1" customFormat="1" ht="22.5" customHeight="1">
      <c r="B120" s="172"/>
      <c r="C120" s="173" t="s">
        <v>208</v>
      </c>
      <c r="D120" s="173" t="s">
        <v>147</v>
      </c>
      <c r="E120" s="174" t="s">
        <v>209</v>
      </c>
      <c r="F120" s="175" t="s">
        <v>210</v>
      </c>
      <c r="G120" s="176" t="s">
        <v>202</v>
      </c>
      <c r="H120" s="177">
        <v>1.048</v>
      </c>
      <c r="I120" s="178"/>
      <c r="J120" s="179">
        <f t="shared" si="10"/>
        <v>0</v>
      </c>
      <c r="K120" s="175" t="s">
        <v>5</v>
      </c>
      <c r="L120" s="40"/>
      <c r="M120" s="180" t="s">
        <v>5</v>
      </c>
      <c r="N120" s="181" t="s">
        <v>45</v>
      </c>
      <c r="O120" s="41"/>
      <c r="P120" s="182">
        <f t="shared" si="11"/>
        <v>0</v>
      </c>
      <c r="Q120" s="182">
        <v>0</v>
      </c>
      <c r="R120" s="182">
        <f t="shared" si="12"/>
        <v>0</v>
      </c>
      <c r="S120" s="182">
        <v>0</v>
      </c>
      <c r="T120" s="183">
        <f t="shared" si="13"/>
        <v>0</v>
      </c>
      <c r="AR120" s="23" t="s">
        <v>152</v>
      </c>
      <c r="AT120" s="23" t="s">
        <v>147</v>
      </c>
      <c r="AU120" s="23" t="s">
        <v>94</v>
      </c>
      <c r="AY120" s="23" t="s">
        <v>144</v>
      </c>
      <c r="BE120" s="184">
        <f t="shared" si="14"/>
        <v>0</v>
      </c>
      <c r="BF120" s="184">
        <f t="shared" si="15"/>
        <v>0</v>
      </c>
      <c r="BG120" s="184">
        <f t="shared" si="16"/>
        <v>0</v>
      </c>
      <c r="BH120" s="184">
        <f t="shared" si="17"/>
        <v>0</v>
      </c>
      <c r="BI120" s="184">
        <f t="shared" si="18"/>
        <v>0</v>
      </c>
      <c r="BJ120" s="23" t="s">
        <v>94</v>
      </c>
      <c r="BK120" s="184">
        <f t="shared" si="19"/>
        <v>0</v>
      </c>
      <c r="BL120" s="23" t="s">
        <v>152</v>
      </c>
      <c r="BM120" s="23" t="s">
        <v>653</v>
      </c>
    </row>
    <row r="121" spans="2:65" s="1" customFormat="1" ht="22.5" customHeight="1">
      <c r="B121" s="172"/>
      <c r="C121" s="173" t="s">
        <v>212</v>
      </c>
      <c r="D121" s="173" t="s">
        <v>147</v>
      </c>
      <c r="E121" s="174" t="s">
        <v>213</v>
      </c>
      <c r="F121" s="175" t="s">
        <v>214</v>
      </c>
      <c r="G121" s="176" t="s">
        <v>202</v>
      </c>
      <c r="H121" s="177">
        <v>1.242</v>
      </c>
      <c r="I121" s="178"/>
      <c r="J121" s="179">
        <f t="shared" si="10"/>
        <v>0</v>
      </c>
      <c r="K121" s="175" t="s">
        <v>5</v>
      </c>
      <c r="L121" s="40"/>
      <c r="M121" s="180" t="s">
        <v>5</v>
      </c>
      <c r="N121" s="181" t="s">
        <v>45</v>
      </c>
      <c r="O121" s="41"/>
      <c r="P121" s="182">
        <f t="shared" si="11"/>
        <v>0</v>
      </c>
      <c r="Q121" s="182">
        <v>0</v>
      </c>
      <c r="R121" s="182">
        <f t="shared" si="12"/>
        <v>0</v>
      </c>
      <c r="S121" s="182">
        <v>0</v>
      </c>
      <c r="T121" s="183">
        <f t="shared" si="13"/>
        <v>0</v>
      </c>
      <c r="AR121" s="23" t="s">
        <v>152</v>
      </c>
      <c r="AT121" s="23" t="s">
        <v>147</v>
      </c>
      <c r="AU121" s="23" t="s">
        <v>94</v>
      </c>
      <c r="AY121" s="23" t="s">
        <v>144</v>
      </c>
      <c r="BE121" s="184">
        <f t="shared" si="14"/>
        <v>0</v>
      </c>
      <c r="BF121" s="184">
        <f t="shared" si="15"/>
        <v>0</v>
      </c>
      <c r="BG121" s="184">
        <f t="shared" si="16"/>
        <v>0</v>
      </c>
      <c r="BH121" s="184">
        <f t="shared" si="17"/>
        <v>0</v>
      </c>
      <c r="BI121" s="184">
        <f t="shared" si="18"/>
        <v>0</v>
      </c>
      <c r="BJ121" s="23" t="s">
        <v>94</v>
      </c>
      <c r="BK121" s="184">
        <f t="shared" si="19"/>
        <v>0</v>
      </c>
      <c r="BL121" s="23" t="s">
        <v>152</v>
      </c>
      <c r="BM121" s="23" t="s">
        <v>654</v>
      </c>
    </row>
    <row r="122" spans="2:65" s="1" customFormat="1" ht="22.5" customHeight="1">
      <c r="B122" s="172"/>
      <c r="C122" s="173" t="s">
        <v>11</v>
      </c>
      <c r="D122" s="173" t="s">
        <v>147</v>
      </c>
      <c r="E122" s="174" t="s">
        <v>216</v>
      </c>
      <c r="F122" s="175" t="s">
        <v>217</v>
      </c>
      <c r="G122" s="176" t="s">
        <v>202</v>
      </c>
      <c r="H122" s="177">
        <v>0.491</v>
      </c>
      <c r="I122" s="178"/>
      <c r="J122" s="179">
        <f t="shared" si="10"/>
        <v>0</v>
      </c>
      <c r="K122" s="175" t="s">
        <v>5</v>
      </c>
      <c r="L122" s="40"/>
      <c r="M122" s="180" t="s">
        <v>5</v>
      </c>
      <c r="N122" s="181" t="s">
        <v>45</v>
      </c>
      <c r="O122" s="41"/>
      <c r="P122" s="182">
        <f t="shared" si="11"/>
        <v>0</v>
      </c>
      <c r="Q122" s="182">
        <v>0</v>
      </c>
      <c r="R122" s="182">
        <f t="shared" si="12"/>
        <v>0</v>
      </c>
      <c r="S122" s="182">
        <v>0</v>
      </c>
      <c r="T122" s="183">
        <f t="shared" si="13"/>
        <v>0</v>
      </c>
      <c r="AR122" s="23" t="s">
        <v>152</v>
      </c>
      <c r="AT122" s="23" t="s">
        <v>147</v>
      </c>
      <c r="AU122" s="23" t="s">
        <v>94</v>
      </c>
      <c r="AY122" s="23" t="s">
        <v>144</v>
      </c>
      <c r="BE122" s="184">
        <f t="shared" si="14"/>
        <v>0</v>
      </c>
      <c r="BF122" s="184">
        <f t="shared" si="15"/>
        <v>0</v>
      </c>
      <c r="BG122" s="184">
        <f t="shared" si="16"/>
        <v>0</v>
      </c>
      <c r="BH122" s="184">
        <f t="shared" si="17"/>
        <v>0</v>
      </c>
      <c r="BI122" s="184">
        <f t="shared" si="18"/>
        <v>0</v>
      </c>
      <c r="BJ122" s="23" t="s">
        <v>94</v>
      </c>
      <c r="BK122" s="184">
        <f t="shared" si="19"/>
        <v>0</v>
      </c>
      <c r="BL122" s="23" t="s">
        <v>152</v>
      </c>
      <c r="BM122" s="23" t="s">
        <v>655</v>
      </c>
    </row>
    <row r="123" spans="2:65" s="1" customFormat="1" ht="31.5" customHeight="1">
      <c r="B123" s="172"/>
      <c r="C123" s="173" t="s">
        <v>219</v>
      </c>
      <c r="D123" s="173" t="s">
        <v>147</v>
      </c>
      <c r="E123" s="174" t="s">
        <v>220</v>
      </c>
      <c r="F123" s="175" t="s">
        <v>221</v>
      </c>
      <c r="G123" s="176" t="s">
        <v>202</v>
      </c>
      <c r="H123" s="177">
        <v>3.68</v>
      </c>
      <c r="I123" s="178"/>
      <c r="J123" s="179">
        <f t="shared" si="10"/>
        <v>0</v>
      </c>
      <c r="K123" s="175" t="s">
        <v>5</v>
      </c>
      <c r="L123" s="40"/>
      <c r="M123" s="180" t="s">
        <v>5</v>
      </c>
      <c r="N123" s="181" t="s">
        <v>45</v>
      </c>
      <c r="O123" s="41"/>
      <c r="P123" s="182">
        <f t="shared" si="11"/>
        <v>0</v>
      </c>
      <c r="Q123" s="182">
        <v>0</v>
      </c>
      <c r="R123" s="182">
        <f t="shared" si="12"/>
        <v>0</v>
      </c>
      <c r="S123" s="182">
        <v>0</v>
      </c>
      <c r="T123" s="183">
        <f t="shared" si="13"/>
        <v>0</v>
      </c>
      <c r="AR123" s="23" t="s">
        <v>152</v>
      </c>
      <c r="AT123" s="23" t="s">
        <v>147</v>
      </c>
      <c r="AU123" s="23" t="s">
        <v>94</v>
      </c>
      <c r="AY123" s="23" t="s">
        <v>144</v>
      </c>
      <c r="BE123" s="184">
        <f t="shared" si="14"/>
        <v>0</v>
      </c>
      <c r="BF123" s="184">
        <f t="shared" si="15"/>
        <v>0</v>
      </c>
      <c r="BG123" s="184">
        <f t="shared" si="16"/>
        <v>0</v>
      </c>
      <c r="BH123" s="184">
        <f t="shared" si="17"/>
        <v>0</v>
      </c>
      <c r="BI123" s="184">
        <f t="shared" si="18"/>
        <v>0</v>
      </c>
      <c r="BJ123" s="23" t="s">
        <v>94</v>
      </c>
      <c r="BK123" s="184">
        <f t="shared" si="19"/>
        <v>0</v>
      </c>
      <c r="BL123" s="23" t="s">
        <v>152</v>
      </c>
      <c r="BM123" s="23" t="s">
        <v>656</v>
      </c>
    </row>
    <row r="124" spans="2:63" s="10" customFormat="1" ht="29.85" customHeight="1">
      <c r="B124" s="157"/>
      <c r="D124" s="169" t="s">
        <v>72</v>
      </c>
      <c r="E124" s="170" t="s">
        <v>223</v>
      </c>
      <c r="F124" s="170" t="s">
        <v>224</v>
      </c>
      <c r="I124" s="161"/>
      <c r="J124" s="171">
        <f>BK124</f>
        <v>0</v>
      </c>
      <c r="L124" s="157"/>
      <c r="M124" s="163"/>
      <c r="N124" s="164"/>
      <c r="O124" s="164"/>
      <c r="P124" s="165">
        <f>P125</f>
        <v>0</v>
      </c>
      <c r="Q124" s="164"/>
      <c r="R124" s="165">
        <f>R125</f>
        <v>0</v>
      </c>
      <c r="S124" s="164"/>
      <c r="T124" s="166">
        <f>T125</f>
        <v>0</v>
      </c>
      <c r="AR124" s="158" t="s">
        <v>80</v>
      </c>
      <c r="AT124" s="167" t="s">
        <v>72</v>
      </c>
      <c r="AU124" s="167" t="s">
        <v>80</v>
      </c>
      <c r="AY124" s="158" t="s">
        <v>144</v>
      </c>
      <c r="BK124" s="168">
        <f>BK125</f>
        <v>0</v>
      </c>
    </row>
    <row r="125" spans="2:65" s="1" customFormat="1" ht="22.5" customHeight="1">
      <c r="B125" s="172"/>
      <c r="C125" s="173" t="s">
        <v>225</v>
      </c>
      <c r="D125" s="173" t="s">
        <v>147</v>
      </c>
      <c r="E125" s="174" t="s">
        <v>226</v>
      </c>
      <c r="F125" s="175" t="s">
        <v>227</v>
      </c>
      <c r="G125" s="176" t="s">
        <v>202</v>
      </c>
      <c r="H125" s="177">
        <v>0.474</v>
      </c>
      <c r="I125" s="178"/>
      <c r="J125" s="179">
        <f>ROUND(I125*H125,2)</f>
        <v>0</v>
      </c>
      <c r="K125" s="175" t="s">
        <v>151</v>
      </c>
      <c r="L125" s="40"/>
      <c r="M125" s="180" t="s">
        <v>5</v>
      </c>
      <c r="N125" s="181" t="s">
        <v>45</v>
      </c>
      <c r="O125" s="41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3" t="s">
        <v>152</v>
      </c>
      <c r="AT125" s="23" t="s">
        <v>147</v>
      </c>
      <c r="AU125" s="23" t="s">
        <v>94</v>
      </c>
      <c r="AY125" s="23" t="s">
        <v>144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3" t="s">
        <v>94</v>
      </c>
      <c r="BK125" s="184">
        <f>ROUND(I125*H125,2)</f>
        <v>0</v>
      </c>
      <c r="BL125" s="23" t="s">
        <v>152</v>
      </c>
      <c r="BM125" s="23" t="s">
        <v>228</v>
      </c>
    </row>
    <row r="126" spans="2:63" s="10" customFormat="1" ht="37.35" customHeight="1">
      <c r="B126" s="157"/>
      <c r="D126" s="158" t="s">
        <v>72</v>
      </c>
      <c r="E126" s="159" t="s">
        <v>229</v>
      </c>
      <c r="F126" s="159" t="s">
        <v>230</v>
      </c>
      <c r="I126" s="161"/>
      <c r="J126" s="162">
        <f>BK126</f>
        <v>0</v>
      </c>
      <c r="L126" s="157"/>
      <c r="M126" s="163"/>
      <c r="N126" s="164"/>
      <c r="O126" s="164"/>
      <c r="P126" s="165">
        <f>P127+P137+P139+P171+P223+P249+P257</f>
        <v>0</v>
      </c>
      <c r="Q126" s="164"/>
      <c r="R126" s="165">
        <f>R127+R137+R139+R171+R223+R249+R257</f>
        <v>2.57593473</v>
      </c>
      <c r="S126" s="164"/>
      <c r="T126" s="166">
        <f>T127+T137+T139+T171+T223+T249+T257</f>
        <v>6.457997680000001</v>
      </c>
      <c r="AR126" s="158" t="s">
        <v>94</v>
      </c>
      <c r="AT126" s="167" t="s">
        <v>72</v>
      </c>
      <c r="AU126" s="167" t="s">
        <v>73</v>
      </c>
      <c r="AY126" s="158" t="s">
        <v>144</v>
      </c>
      <c r="BK126" s="168">
        <f>BK127+BK137+BK139+BK171+BK223+BK249+BK257</f>
        <v>0</v>
      </c>
    </row>
    <row r="127" spans="2:63" s="10" customFormat="1" ht="19.9" customHeight="1">
      <c r="B127" s="157"/>
      <c r="D127" s="169" t="s">
        <v>72</v>
      </c>
      <c r="E127" s="170" t="s">
        <v>231</v>
      </c>
      <c r="F127" s="170" t="s">
        <v>232</v>
      </c>
      <c r="I127" s="161"/>
      <c r="J127" s="171">
        <f>BK127</f>
        <v>0</v>
      </c>
      <c r="L127" s="157"/>
      <c r="M127" s="163"/>
      <c r="N127" s="164"/>
      <c r="O127" s="164"/>
      <c r="P127" s="165">
        <f>SUM(P128:P136)</f>
        <v>0</v>
      </c>
      <c r="Q127" s="164"/>
      <c r="R127" s="165">
        <f>SUM(R128:R136)</f>
        <v>0.89092</v>
      </c>
      <c r="S127" s="164"/>
      <c r="T127" s="166">
        <f>SUM(T128:T136)</f>
        <v>1.241802</v>
      </c>
      <c r="AR127" s="158" t="s">
        <v>94</v>
      </c>
      <c r="AT127" s="167" t="s">
        <v>72</v>
      </c>
      <c r="AU127" s="167" t="s">
        <v>80</v>
      </c>
      <c r="AY127" s="158" t="s">
        <v>144</v>
      </c>
      <c r="BK127" s="168">
        <f>SUM(BK128:BK136)</f>
        <v>0</v>
      </c>
    </row>
    <row r="128" spans="2:65" s="1" customFormat="1" ht="22.5" customHeight="1">
      <c r="B128" s="172"/>
      <c r="C128" s="173" t="s">
        <v>233</v>
      </c>
      <c r="D128" s="173" t="s">
        <v>147</v>
      </c>
      <c r="E128" s="174" t="s">
        <v>234</v>
      </c>
      <c r="F128" s="175" t="s">
        <v>235</v>
      </c>
      <c r="G128" s="176" t="s">
        <v>150</v>
      </c>
      <c r="H128" s="177">
        <v>206.967</v>
      </c>
      <c r="I128" s="178"/>
      <c r="J128" s="179">
        <f>ROUND(I128*H128,2)</f>
        <v>0</v>
      </c>
      <c r="K128" s="175" t="s">
        <v>151</v>
      </c>
      <c r="L128" s="40"/>
      <c r="M128" s="180" t="s">
        <v>5</v>
      </c>
      <c r="N128" s="181" t="s">
        <v>45</v>
      </c>
      <c r="O128" s="41"/>
      <c r="P128" s="182">
        <f>O128*H128</f>
        <v>0</v>
      </c>
      <c r="Q128" s="182">
        <v>0</v>
      </c>
      <c r="R128" s="182">
        <f>Q128*H128</f>
        <v>0</v>
      </c>
      <c r="S128" s="182">
        <v>0.006</v>
      </c>
      <c r="T128" s="183">
        <f>S128*H128</f>
        <v>1.241802</v>
      </c>
      <c r="AR128" s="23" t="s">
        <v>219</v>
      </c>
      <c r="AT128" s="23" t="s">
        <v>147</v>
      </c>
      <c r="AU128" s="23" t="s">
        <v>94</v>
      </c>
      <c r="AY128" s="23" t="s">
        <v>144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3" t="s">
        <v>94</v>
      </c>
      <c r="BK128" s="184">
        <f>ROUND(I128*H128,2)</f>
        <v>0</v>
      </c>
      <c r="BL128" s="23" t="s">
        <v>219</v>
      </c>
      <c r="BM128" s="23" t="s">
        <v>236</v>
      </c>
    </row>
    <row r="129" spans="2:51" s="11" customFormat="1" ht="13.5">
      <c r="B129" s="185"/>
      <c r="D129" s="194" t="s">
        <v>154</v>
      </c>
      <c r="E129" s="195" t="s">
        <v>5</v>
      </c>
      <c r="F129" s="196" t="s">
        <v>92</v>
      </c>
      <c r="H129" s="197">
        <v>206.967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154</v>
      </c>
      <c r="AU129" s="187" t="s">
        <v>94</v>
      </c>
      <c r="AV129" s="11" t="s">
        <v>94</v>
      </c>
      <c r="AW129" s="11" t="s">
        <v>37</v>
      </c>
      <c r="AX129" s="11" t="s">
        <v>80</v>
      </c>
      <c r="AY129" s="187" t="s">
        <v>144</v>
      </c>
    </row>
    <row r="130" spans="2:65" s="1" customFormat="1" ht="22.5" customHeight="1">
      <c r="B130" s="172"/>
      <c r="C130" s="173" t="s">
        <v>237</v>
      </c>
      <c r="D130" s="173" t="s">
        <v>147</v>
      </c>
      <c r="E130" s="174" t="s">
        <v>238</v>
      </c>
      <c r="F130" s="175" t="s">
        <v>239</v>
      </c>
      <c r="G130" s="176" t="s">
        <v>150</v>
      </c>
      <c r="H130" s="177">
        <v>212.067</v>
      </c>
      <c r="I130" s="178"/>
      <c r="J130" s="179">
        <f>ROUND(I130*H130,2)</f>
        <v>0</v>
      </c>
      <c r="K130" s="175" t="s">
        <v>151</v>
      </c>
      <c r="L130" s="40"/>
      <c r="M130" s="180" t="s">
        <v>5</v>
      </c>
      <c r="N130" s="181" t="s">
        <v>45</v>
      </c>
      <c r="O130" s="41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3" t="s">
        <v>219</v>
      </c>
      <c r="AT130" s="23" t="s">
        <v>147</v>
      </c>
      <c r="AU130" s="23" t="s">
        <v>94</v>
      </c>
      <c r="AY130" s="23" t="s">
        <v>144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3" t="s">
        <v>94</v>
      </c>
      <c r="BK130" s="184">
        <f>ROUND(I130*H130,2)</f>
        <v>0</v>
      </c>
      <c r="BL130" s="23" t="s">
        <v>219</v>
      </c>
      <c r="BM130" s="23" t="s">
        <v>240</v>
      </c>
    </row>
    <row r="131" spans="2:51" s="11" customFormat="1" ht="13.5">
      <c r="B131" s="185"/>
      <c r="D131" s="194" t="s">
        <v>154</v>
      </c>
      <c r="E131" s="195" t="s">
        <v>5</v>
      </c>
      <c r="F131" s="196" t="s">
        <v>98</v>
      </c>
      <c r="H131" s="197">
        <v>212.067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154</v>
      </c>
      <c r="AU131" s="187" t="s">
        <v>94</v>
      </c>
      <c r="AV131" s="11" t="s">
        <v>94</v>
      </c>
      <c r="AW131" s="11" t="s">
        <v>37</v>
      </c>
      <c r="AX131" s="11" t="s">
        <v>80</v>
      </c>
      <c r="AY131" s="187" t="s">
        <v>144</v>
      </c>
    </row>
    <row r="132" spans="2:65" s="1" customFormat="1" ht="31.5" customHeight="1">
      <c r="B132" s="172"/>
      <c r="C132" s="206" t="s">
        <v>241</v>
      </c>
      <c r="D132" s="206" t="s">
        <v>242</v>
      </c>
      <c r="E132" s="207" t="s">
        <v>243</v>
      </c>
      <c r="F132" s="208" t="s">
        <v>244</v>
      </c>
      <c r="G132" s="209" t="s">
        <v>150</v>
      </c>
      <c r="H132" s="210">
        <v>254.48</v>
      </c>
      <c r="I132" s="211"/>
      <c r="J132" s="212">
        <f>ROUND(I132*H132,2)</f>
        <v>0</v>
      </c>
      <c r="K132" s="208" t="s">
        <v>5</v>
      </c>
      <c r="L132" s="213"/>
      <c r="M132" s="214" t="s">
        <v>5</v>
      </c>
      <c r="N132" s="215" t="s">
        <v>45</v>
      </c>
      <c r="O132" s="41"/>
      <c r="P132" s="182">
        <f>O132*H132</f>
        <v>0</v>
      </c>
      <c r="Q132" s="182">
        <v>0.0035</v>
      </c>
      <c r="R132" s="182">
        <f>Q132*H132</f>
        <v>0.89068</v>
      </c>
      <c r="S132" s="182">
        <v>0</v>
      </c>
      <c r="T132" s="183">
        <f>S132*H132</f>
        <v>0</v>
      </c>
      <c r="AR132" s="23" t="s">
        <v>245</v>
      </c>
      <c r="AT132" s="23" t="s">
        <v>242</v>
      </c>
      <c r="AU132" s="23" t="s">
        <v>94</v>
      </c>
      <c r="AY132" s="23" t="s">
        <v>144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3" t="s">
        <v>94</v>
      </c>
      <c r="BK132" s="184">
        <f>ROUND(I132*H132,2)</f>
        <v>0</v>
      </c>
      <c r="BL132" s="23" t="s">
        <v>219</v>
      </c>
      <c r="BM132" s="23" t="s">
        <v>246</v>
      </c>
    </row>
    <row r="133" spans="2:51" s="11" customFormat="1" ht="13.5">
      <c r="B133" s="185"/>
      <c r="D133" s="194" t="s">
        <v>154</v>
      </c>
      <c r="E133" s="195" t="s">
        <v>5</v>
      </c>
      <c r="F133" s="196" t="s">
        <v>247</v>
      </c>
      <c r="H133" s="197">
        <v>254.48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154</v>
      </c>
      <c r="AU133" s="187" t="s">
        <v>94</v>
      </c>
      <c r="AV133" s="11" t="s">
        <v>94</v>
      </c>
      <c r="AW133" s="11" t="s">
        <v>37</v>
      </c>
      <c r="AX133" s="11" t="s">
        <v>80</v>
      </c>
      <c r="AY133" s="187" t="s">
        <v>144</v>
      </c>
    </row>
    <row r="134" spans="2:65" s="1" customFormat="1" ht="22.5" customHeight="1">
      <c r="B134" s="172"/>
      <c r="C134" s="173" t="s">
        <v>10</v>
      </c>
      <c r="D134" s="173" t="s">
        <v>147</v>
      </c>
      <c r="E134" s="174" t="s">
        <v>248</v>
      </c>
      <c r="F134" s="175" t="s">
        <v>249</v>
      </c>
      <c r="G134" s="176" t="s">
        <v>250</v>
      </c>
      <c r="H134" s="177">
        <v>2</v>
      </c>
      <c r="I134" s="178"/>
      <c r="J134" s="179">
        <f>ROUND(I134*H134,2)</f>
        <v>0</v>
      </c>
      <c r="K134" s="175" t="s">
        <v>5</v>
      </c>
      <c r="L134" s="40"/>
      <c r="M134" s="180" t="s">
        <v>5</v>
      </c>
      <c r="N134" s="181" t="s">
        <v>45</v>
      </c>
      <c r="O134" s="41"/>
      <c r="P134" s="182">
        <f>O134*H134</f>
        <v>0</v>
      </c>
      <c r="Q134" s="182">
        <v>0.00012</v>
      </c>
      <c r="R134" s="182">
        <f>Q134*H134</f>
        <v>0.00024</v>
      </c>
      <c r="S134" s="182">
        <v>0</v>
      </c>
      <c r="T134" s="183">
        <f>S134*H134</f>
        <v>0</v>
      </c>
      <c r="AR134" s="23" t="s">
        <v>219</v>
      </c>
      <c r="AT134" s="23" t="s">
        <v>147</v>
      </c>
      <c r="AU134" s="23" t="s">
        <v>94</v>
      </c>
      <c r="AY134" s="23" t="s">
        <v>144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23" t="s">
        <v>94</v>
      </c>
      <c r="BK134" s="184">
        <f>ROUND(I134*H134,2)</f>
        <v>0</v>
      </c>
      <c r="BL134" s="23" t="s">
        <v>219</v>
      </c>
      <c r="BM134" s="23" t="s">
        <v>251</v>
      </c>
    </row>
    <row r="135" spans="2:65" s="1" customFormat="1" ht="22.5" customHeight="1">
      <c r="B135" s="172"/>
      <c r="C135" s="173" t="s">
        <v>252</v>
      </c>
      <c r="D135" s="173" t="s">
        <v>147</v>
      </c>
      <c r="E135" s="174" t="s">
        <v>253</v>
      </c>
      <c r="F135" s="175" t="s">
        <v>254</v>
      </c>
      <c r="G135" s="176" t="s">
        <v>202</v>
      </c>
      <c r="H135" s="177">
        <v>0.891</v>
      </c>
      <c r="I135" s="178"/>
      <c r="J135" s="179">
        <f>ROUND(I135*H135,2)</f>
        <v>0</v>
      </c>
      <c r="K135" s="175" t="s">
        <v>151</v>
      </c>
      <c r="L135" s="40"/>
      <c r="M135" s="180" t="s">
        <v>5</v>
      </c>
      <c r="N135" s="181" t="s">
        <v>45</v>
      </c>
      <c r="O135" s="41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3" t="s">
        <v>219</v>
      </c>
      <c r="AT135" s="23" t="s">
        <v>147</v>
      </c>
      <c r="AU135" s="23" t="s">
        <v>94</v>
      </c>
      <c r="AY135" s="23" t="s">
        <v>144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3" t="s">
        <v>94</v>
      </c>
      <c r="BK135" s="184">
        <f>ROUND(I135*H135,2)</f>
        <v>0</v>
      </c>
      <c r="BL135" s="23" t="s">
        <v>219</v>
      </c>
      <c r="BM135" s="23" t="s">
        <v>255</v>
      </c>
    </row>
    <row r="136" spans="2:65" s="1" customFormat="1" ht="22.5" customHeight="1">
      <c r="B136" s="172"/>
      <c r="C136" s="173" t="s">
        <v>256</v>
      </c>
      <c r="D136" s="173" t="s">
        <v>147</v>
      </c>
      <c r="E136" s="174" t="s">
        <v>257</v>
      </c>
      <c r="F136" s="175" t="s">
        <v>258</v>
      </c>
      <c r="G136" s="176" t="s">
        <v>202</v>
      </c>
      <c r="H136" s="177">
        <v>0.891</v>
      </c>
      <c r="I136" s="178"/>
      <c r="J136" s="179">
        <f>ROUND(I136*H136,2)</f>
        <v>0</v>
      </c>
      <c r="K136" s="175" t="s">
        <v>151</v>
      </c>
      <c r="L136" s="40"/>
      <c r="M136" s="180" t="s">
        <v>5</v>
      </c>
      <c r="N136" s="181" t="s">
        <v>45</v>
      </c>
      <c r="O136" s="41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3" t="s">
        <v>219</v>
      </c>
      <c r="AT136" s="23" t="s">
        <v>147</v>
      </c>
      <c r="AU136" s="23" t="s">
        <v>94</v>
      </c>
      <c r="AY136" s="23" t="s">
        <v>144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3" t="s">
        <v>94</v>
      </c>
      <c r="BK136" s="184">
        <f>ROUND(I136*H136,2)</f>
        <v>0</v>
      </c>
      <c r="BL136" s="23" t="s">
        <v>219</v>
      </c>
      <c r="BM136" s="23" t="s">
        <v>259</v>
      </c>
    </row>
    <row r="137" spans="2:63" s="10" customFormat="1" ht="29.85" customHeight="1">
      <c r="B137" s="157"/>
      <c r="D137" s="169" t="s">
        <v>72</v>
      </c>
      <c r="E137" s="170" t="s">
        <v>260</v>
      </c>
      <c r="F137" s="170" t="s">
        <v>261</v>
      </c>
      <c r="I137" s="161"/>
      <c r="J137" s="171">
        <f>BK137</f>
        <v>0</v>
      </c>
      <c r="L137" s="157"/>
      <c r="M137" s="163"/>
      <c r="N137" s="164"/>
      <c r="O137" s="164"/>
      <c r="P137" s="165">
        <f>P138</f>
        <v>0</v>
      </c>
      <c r="Q137" s="164"/>
      <c r="R137" s="165">
        <f>R138</f>
        <v>0</v>
      </c>
      <c r="S137" s="164"/>
      <c r="T137" s="166">
        <f>T138</f>
        <v>0</v>
      </c>
      <c r="AR137" s="158" t="s">
        <v>94</v>
      </c>
      <c r="AT137" s="167" t="s">
        <v>72</v>
      </c>
      <c r="AU137" s="167" t="s">
        <v>80</v>
      </c>
      <c r="AY137" s="158" t="s">
        <v>144</v>
      </c>
      <c r="BK137" s="168">
        <f>BK138</f>
        <v>0</v>
      </c>
    </row>
    <row r="138" spans="2:65" s="1" customFormat="1" ht="31.5" customHeight="1">
      <c r="B138" s="172"/>
      <c r="C138" s="173" t="s">
        <v>262</v>
      </c>
      <c r="D138" s="173" t="s">
        <v>147</v>
      </c>
      <c r="E138" s="174" t="s">
        <v>263</v>
      </c>
      <c r="F138" s="175" t="s">
        <v>264</v>
      </c>
      <c r="G138" s="176" t="s">
        <v>250</v>
      </c>
      <c r="H138" s="177">
        <v>2</v>
      </c>
      <c r="I138" s="178"/>
      <c r="J138" s="179">
        <f>ROUND(I138*H138,2)</f>
        <v>0</v>
      </c>
      <c r="K138" s="175" t="s">
        <v>5</v>
      </c>
      <c r="L138" s="40"/>
      <c r="M138" s="180" t="s">
        <v>5</v>
      </c>
      <c r="N138" s="181" t="s">
        <v>45</v>
      </c>
      <c r="O138" s="41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AR138" s="23" t="s">
        <v>219</v>
      </c>
      <c r="AT138" s="23" t="s">
        <v>147</v>
      </c>
      <c r="AU138" s="23" t="s">
        <v>94</v>
      </c>
      <c r="AY138" s="23" t="s">
        <v>144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3" t="s">
        <v>94</v>
      </c>
      <c r="BK138" s="184">
        <f>ROUND(I138*H138,2)</f>
        <v>0</v>
      </c>
      <c r="BL138" s="23" t="s">
        <v>219</v>
      </c>
      <c r="BM138" s="23" t="s">
        <v>265</v>
      </c>
    </row>
    <row r="139" spans="2:63" s="10" customFormat="1" ht="29.85" customHeight="1">
      <c r="B139" s="157"/>
      <c r="D139" s="169" t="s">
        <v>72</v>
      </c>
      <c r="E139" s="170" t="s">
        <v>266</v>
      </c>
      <c r="F139" s="170" t="s">
        <v>267</v>
      </c>
      <c r="I139" s="161"/>
      <c r="J139" s="171">
        <f>BK139</f>
        <v>0</v>
      </c>
      <c r="L139" s="157"/>
      <c r="M139" s="163"/>
      <c r="N139" s="164"/>
      <c r="O139" s="164"/>
      <c r="P139" s="165">
        <f>SUM(P140:P170)</f>
        <v>0</v>
      </c>
      <c r="Q139" s="164"/>
      <c r="R139" s="165">
        <f>SUM(R140:R170)</f>
        <v>0.8878600500000001</v>
      </c>
      <c r="S139" s="164"/>
      <c r="T139" s="166">
        <f>SUM(T140:T170)</f>
        <v>0.8897820000000001</v>
      </c>
      <c r="AR139" s="158" t="s">
        <v>94</v>
      </c>
      <c r="AT139" s="167" t="s">
        <v>72</v>
      </c>
      <c r="AU139" s="167" t="s">
        <v>80</v>
      </c>
      <c r="AY139" s="158" t="s">
        <v>144</v>
      </c>
      <c r="BK139" s="168">
        <f>SUM(BK140:BK170)</f>
        <v>0</v>
      </c>
    </row>
    <row r="140" spans="2:65" s="1" customFormat="1" ht="31.5" customHeight="1">
      <c r="B140" s="172"/>
      <c r="C140" s="173" t="s">
        <v>268</v>
      </c>
      <c r="D140" s="173" t="s">
        <v>147</v>
      </c>
      <c r="E140" s="174" t="s">
        <v>269</v>
      </c>
      <c r="F140" s="175" t="s">
        <v>270</v>
      </c>
      <c r="G140" s="176" t="s">
        <v>250</v>
      </c>
      <c r="H140" s="177">
        <v>76</v>
      </c>
      <c r="I140" s="178"/>
      <c r="J140" s="179">
        <f>ROUND(I140*H140,2)</f>
        <v>0</v>
      </c>
      <c r="K140" s="175" t="s">
        <v>151</v>
      </c>
      <c r="L140" s="40"/>
      <c r="M140" s="180" t="s">
        <v>5</v>
      </c>
      <c r="N140" s="181" t="s">
        <v>45</v>
      </c>
      <c r="O140" s="41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3" t="s">
        <v>219</v>
      </c>
      <c r="AT140" s="23" t="s">
        <v>147</v>
      </c>
      <c r="AU140" s="23" t="s">
        <v>94</v>
      </c>
      <c r="AY140" s="23" t="s">
        <v>144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3" t="s">
        <v>94</v>
      </c>
      <c r="BK140" s="184">
        <f>ROUND(I140*H140,2)</f>
        <v>0</v>
      </c>
      <c r="BL140" s="23" t="s">
        <v>219</v>
      </c>
      <c r="BM140" s="23" t="s">
        <v>271</v>
      </c>
    </row>
    <row r="141" spans="2:65" s="1" customFormat="1" ht="31.5" customHeight="1">
      <c r="B141" s="172"/>
      <c r="C141" s="173" t="s">
        <v>272</v>
      </c>
      <c r="D141" s="173" t="s">
        <v>147</v>
      </c>
      <c r="E141" s="174" t="s">
        <v>273</v>
      </c>
      <c r="F141" s="175" t="s">
        <v>274</v>
      </c>
      <c r="G141" s="176" t="s">
        <v>275</v>
      </c>
      <c r="H141" s="177">
        <v>0.345</v>
      </c>
      <c r="I141" s="178"/>
      <c r="J141" s="179">
        <f>ROUND(I141*H141,2)</f>
        <v>0</v>
      </c>
      <c r="K141" s="175" t="s">
        <v>151</v>
      </c>
      <c r="L141" s="40"/>
      <c r="M141" s="180" t="s">
        <v>5</v>
      </c>
      <c r="N141" s="181" t="s">
        <v>45</v>
      </c>
      <c r="O141" s="41"/>
      <c r="P141" s="182">
        <f>O141*H141</f>
        <v>0</v>
      </c>
      <c r="Q141" s="182">
        <v>0.00189</v>
      </c>
      <c r="R141" s="182">
        <f>Q141*H141</f>
        <v>0.0006520499999999999</v>
      </c>
      <c r="S141" s="182">
        <v>0</v>
      </c>
      <c r="T141" s="183">
        <f>S141*H141</f>
        <v>0</v>
      </c>
      <c r="AR141" s="23" t="s">
        <v>219</v>
      </c>
      <c r="AT141" s="23" t="s">
        <v>147</v>
      </c>
      <c r="AU141" s="23" t="s">
        <v>94</v>
      </c>
      <c r="AY141" s="23" t="s">
        <v>144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3" t="s">
        <v>94</v>
      </c>
      <c r="BK141" s="184">
        <f>ROUND(I141*H141,2)</f>
        <v>0</v>
      </c>
      <c r="BL141" s="23" t="s">
        <v>219</v>
      </c>
      <c r="BM141" s="23" t="s">
        <v>276</v>
      </c>
    </row>
    <row r="142" spans="2:65" s="1" customFormat="1" ht="22.5" customHeight="1">
      <c r="B142" s="172"/>
      <c r="C142" s="173" t="s">
        <v>277</v>
      </c>
      <c r="D142" s="173" t="s">
        <v>147</v>
      </c>
      <c r="E142" s="174" t="s">
        <v>278</v>
      </c>
      <c r="F142" s="175" t="s">
        <v>279</v>
      </c>
      <c r="G142" s="176" t="s">
        <v>250</v>
      </c>
      <c r="H142" s="177">
        <v>76</v>
      </c>
      <c r="I142" s="178"/>
      <c r="J142" s="179">
        <f>ROUND(I142*H142,2)</f>
        <v>0</v>
      </c>
      <c r="K142" s="175" t="s">
        <v>151</v>
      </c>
      <c r="L142" s="40"/>
      <c r="M142" s="180" t="s">
        <v>5</v>
      </c>
      <c r="N142" s="181" t="s">
        <v>45</v>
      </c>
      <c r="O142" s="41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23" t="s">
        <v>219</v>
      </c>
      <c r="AT142" s="23" t="s">
        <v>147</v>
      </c>
      <c r="AU142" s="23" t="s">
        <v>94</v>
      </c>
      <c r="AY142" s="23" t="s">
        <v>144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3" t="s">
        <v>94</v>
      </c>
      <c r="BK142" s="184">
        <f>ROUND(I142*H142,2)</f>
        <v>0</v>
      </c>
      <c r="BL142" s="23" t="s">
        <v>219</v>
      </c>
      <c r="BM142" s="23" t="s">
        <v>280</v>
      </c>
    </row>
    <row r="143" spans="2:51" s="11" customFormat="1" ht="13.5">
      <c r="B143" s="185"/>
      <c r="D143" s="194" t="s">
        <v>154</v>
      </c>
      <c r="E143" s="195" t="s">
        <v>5</v>
      </c>
      <c r="F143" s="196" t="s">
        <v>281</v>
      </c>
      <c r="H143" s="197">
        <v>76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87" t="s">
        <v>154</v>
      </c>
      <c r="AU143" s="187" t="s">
        <v>94</v>
      </c>
      <c r="AV143" s="11" t="s">
        <v>94</v>
      </c>
      <c r="AW143" s="11" t="s">
        <v>37</v>
      </c>
      <c r="AX143" s="11" t="s">
        <v>80</v>
      </c>
      <c r="AY143" s="187" t="s">
        <v>144</v>
      </c>
    </row>
    <row r="144" spans="2:65" s="1" customFormat="1" ht="22.5" customHeight="1">
      <c r="B144" s="172"/>
      <c r="C144" s="206" t="s">
        <v>282</v>
      </c>
      <c r="D144" s="206" t="s">
        <v>242</v>
      </c>
      <c r="E144" s="207" t="s">
        <v>283</v>
      </c>
      <c r="F144" s="208" t="s">
        <v>284</v>
      </c>
      <c r="G144" s="209" t="s">
        <v>250</v>
      </c>
      <c r="H144" s="210">
        <v>76</v>
      </c>
      <c r="I144" s="211"/>
      <c r="J144" s="212">
        <f>ROUND(I144*H144,2)</f>
        <v>0</v>
      </c>
      <c r="K144" s="208" t="s">
        <v>5</v>
      </c>
      <c r="L144" s="213"/>
      <c r="M144" s="214" t="s">
        <v>5</v>
      </c>
      <c r="N144" s="215" t="s">
        <v>45</v>
      </c>
      <c r="O144" s="41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3" t="s">
        <v>245</v>
      </c>
      <c r="AT144" s="23" t="s">
        <v>242</v>
      </c>
      <c r="AU144" s="23" t="s">
        <v>94</v>
      </c>
      <c r="AY144" s="23" t="s">
        <v>144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3" t="s">
        <v>94</v>
      </c>
      <c r="BK144" s="184">
        <f>ROUND(I144*H144,2)</f>
        <v>0</v>
      </c>
      <c r="BL144" s="23" t="s">
        <v>219</v>
      </c>
      <c r="BM144" s="23" t="s">
        <v>285</v>
      </c>
    </row>
    <row r="145" spans="2:65" s="1" customFormat="1" ht="22.5" customHeight="1">
      <c r="B145" s="172"/>
      <c r="C145" s="173" t="s">
        <v>286</v>
      </c>
      <c r="D145" s="173" t="s">
        <v>147</v>
      </c>
      <c r="E145" s="174" t="s">
        <v>287</v>
      </c>
      <c r="F145" s="175" t="s">
        <v>288</v>
      </c>
      <c r="G145" s="176" t="s">
        <v>188</v>
      </c>
      <c r="H145" s="177">
        <v>45.6</v>
      </c>
      <c r="I145" s="178"/>
      <c r="J145" s="179">
        <f>ROUND(I145*H145,2)</f>
        <v>0</v>
      </c>
      <c r="K145" s="175" t="s">
        <v>151</v>
      </c>
      <c r="L145" s="40"/>
      <c r="M145" s="180" t="s">
        <v>5</v>
      </c>
      <c r="N145" s="181" t="s">
        <v>45</v>
      </c>
      <c r="O145" s="41"/>
      <c r="P145" s="182">
        <f>O145*H145</f>
        <v>0</v>
      </c>
      <c r="Q145" s="182">
        <v>6E-05</v>
      </c>
      <c r="R145" s="182">
        <f>Q145*H145</f>
        <v>0.002736</v>
      </c>
      <c r="S145" s="182">
        <v>0</v>
      </c>
      <c r="T145" s="183">
        <f>S145*H145</f>
        <v>0</v>
      </c>
      <c r="AR145" s="23" t="s">
        <v>219</v>
      </c>
      <c r="AT145" s="23" t="s">
        <v>147</v>
      </c>
      <c r="AU145" s="23" t="s">
        <v>94</v>
      </c>
      <c r="AY145" s="23" t="s">
        <v>144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3" t="s">
        <v>94</v>
      </c>
      <c r="BK145" s="184">
        <f>ROUND(I145*H145,2)</f>
        <v>0</v>
      </c>
      <c r="BL145" s="23" t="s">
        <v>219</v>
      </c>
      <c r="BM145" s="23" t="s">
        <v>289</v>
      </c>
    </row>
    <row r="146" spans="2:51" s="11" customFormat="1" ht="13.5">
      <c r="B146" s="185"/>
      <c r="D146" s="194" t="s">
        <v>154</v>
      </c>
      <c r="E146" s="195" t="s">
        <v>5</v>
      </c>
      <c r="F146" s="196" t="s">
        <v>290</v>
      </c>
      <c r="H146" s="197">
        <v>45.6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154</v>
      </c>
      <c r="AU146" s="187" t="s">
        <v>94</v>
      </c>
      <c r="AV146" s="11" t="s">
        <v>94</v>
      </c>
      <c r="AW146" s="11" t="s">
        <v>37</v>
      </c>
      <c r="AX146" s="11" t="s">
        <v>80</v>
      </c>
      <c r="AY146" s="187" t="s">
        <v>144</v>
      </c>
    </row>
    <row r="147" spans="2:65" s="1" customFormat="1" ht="22.5" customHeight="1">
      <c r="B147" s="172"/>
      <c r="C147" s="206" t="s">
        <v>291</v>
      </c>
      <c r="D147" s="206" t="s">
        <v>242</v>
      </c>
      <c r="E147" s="207" t="s">
        <v>292</v>
      </c>
      <c r="F147" s="208" t="s">
        <v>293</v>
      </c>
      <c r="G147" s="209" t="s">
        <v>275</v>
      </c>
      <c r="H147" s="210">
        <v>0.345</v>
      </c>
      <c r="I147" s="211"/>
      <c r="J147" s="212">
        <f>ROUND(I147*H147,2)</f>
        <v>0</v>
      </c>
      <c r="K147" s="208" t="s">
        <v>151</v>
      </c>
      <c r="L147" s="213"/>
      <c r="M147" s="214" t="s">
        <v>5</v>
      </c>
      <c r="N147" s="215" t="s">
        <v>45</v>
      </c>
      <c r="O147" s="41"/>
      <c r="P147" s="182">
        <f>O147*H147</f>
        <v>0</v>
      </c>
      <c r="Q147" s="182">
        <v>0.55</v>
      </c>
      <c r="R147" s="182">
        <f>Q147*H147</f>
        <v>0.18975</v>
      </c>
      <c r="S147" s="182">
        <v>0</v>
      </c>
      <c r="T147" s="183">
        <f>S147*H147</f>
        <v>0</v>
      </c>
      <c r="AR147" s="23" t="s">
        <v>245</v>
      </c>
      <c r="AT147" s="23" t="s">
        <v>242</v>
      </c>
      <c r="AU147" s="23" t="s">
        <v>94</v>
      </c>
      <c r="AY147" s="23" t="s">
        <v>144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3" t="s">
        <v>94</v>
      </c>
      <c r="BK147" s="184">
        <f>ROUND(I147*H147,2)</f>
        <v>0</v>
      </c>
      <c r="BL147" s="23" t="s">
        <v>219</v>
      </c>
      <c r="BM147" s="23" t="s">
        <v>294</v>
      </c>
    </row>
    <row r="148" spans="2:51" s="11" customFormat="1" ht="13.5">
      <c r="B148" s="185"/>
      <c r="D148" s="194" t="s">
        <v>154</v>
      </c>
      <c r="E148" s="195" t="s">
        <v>5</v>
      </c>
      <c r="F148" s="196" t="s">
        <v>295</v>
      </c>
      <c r="H148" s="197">
        <v>0.345</v>
      </c>
      <c r="I148" s="190"/>
      <c r="L148" s="185"/>
      <c r="M148" s="191"/>
      <c r="N148" s="192"/>
      <c r="O148" s="192"/>
      <c r="P148" s="192"/>
      <c r="Q148" s="192"/>
      <c r="R148" s="192"/>
      <c r="S148" s="192"/>
      <c r="T148" s="193"/>
      <c r="AT148" s="187" t="s">
        <v>154</v>
      </c>
      <c r="AU148" s="187" t="s">
        <v>94</v>
      </c>
      <c r="AV148" s="11" t="s">
        <v>94</v>
      </c>
      <c r="AW148" s="11" t="s">
        <v>37</v>
      </c>
      <c r="AX148" s="11" t="s">
        <v>80</v>
      </c>
      <c r="AY148" s="187" t="s">
        <v>144</v>
      </c>
    </row>
    <row r="149" spans="2:65" s="1" customFormat="1" ht="22.5" customHeight="1">
      <c r="B149" s="172"/>
      <c r="C149" s="173" t="s">
        <v>296</v>
      </c>
      <c r="D149" s="173" t="s">
        <v>147</v>
      </c>
      <c r="E149" s="174" t="s">
        <v>297</v>
      </c>
      <c r="F149" s="175" t="s">
        <v>298</v>
      </c>
      <c r="G149" s="176" t="s">
        <v>150</v>
      </c>
      <c r="H149" s="177">
        <v>2</v>
      </c>
      <c r="I149" s="178"/>
      <c r="J149" s="179">
        <f>ROUND(I149*H149,2)</f>
        <v>0</v>
      </c>
      <c r="K149" s="175" t="s">
        <v>5</v>
      </c>
      <c r="L149" s="40"/>
      <c r="M149" s="180" t="s">
        <v>5</v>
      </c>
      <c r="N149" s="181" t="s">
        <v>45</v>
      </c>
      <c r="O149" s="41"/>
      <c r="P149" s="182">
        <f>O149*H149</f>
        <v>0</v>
      </c>
      <c r="Q149" s="182">
        <v>0</v>
      </c>
      <c r="R149" s="182">
        <f>Q149*H149</f>
        <v>0</v>
      </c>
      <c r="S149" s="182">
        <v>0.0144</v>
      </c>
      <c r="T149" s="183">
        <f>S149*H149</f>
        <v>0.0288</v>
      </c>
      <c r="AR149" s="23" t="s">
        <v>219</v>
      </c>
      <c r="AT149" s="23" t="s">
        <v>147</v>
      </c>
      <c r="AU149" s="23" t="s">
        <v>94</v>
      </c>
      <c r="AY149" s="23" t="s">
        <v>144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3" t="s">
        <v>94</v>
      </c>
      <c r="BK149" s="184">
        <f>ROUND(I149*H149,2)</f>
        <v>0</v>
      </c>
      <c r="BL149" s="23" t="s">
        <v>219</v>
      </c>
      <c r="BM149" s="23" t="s">
        <v>299</v>
      </c>
    </row>
    <row r="150" spans="2:51" s="11" customFormat="1" ht="13.5">
      <c r="B150" s="185"/>
      <c r="D150" s="194" t="s">
        <v>154</v>
      </c>
      <c r="E150" s="195" t="s">
        <v>5</v>
      </c>
      <c r="F150" s="196" t="s">
        <v>300</v>
      </c>
      <c r="H150" s="197">
        <v>2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154</v>
      </c>
      <c r="AU150" s="187" t="s">
        <v>94</v>
      </c>
      <c r="AV150" s="11" t="s">
        <v>94</v>
      </c>
      <c r="AW150" s="11" t="s">
        <v>37</v>
      </c>
      <c r="AX150" s="11" t="s">
        <v>80</v>
      </c>
      <c r="AY150" s="187" t="s">
        <v>144</v>
      </c>
    </row>
    <row r="151" spans="2:65" s="1" customFormat="1" ht="31.5" customHeight="1">
      <c r="B151" s="172"/>
      <c r="C151" s="173" t="s">
        <v>245</v>
      </c>
      <c r="D151" s="173" t="s">
        <v>147</v>
      </c>
      <c r="E151" s="174" t="s">
        <v>301</v>
      </c>
      <c r="F151" s="175" t="s">
        <v>302</v>
      </c>
      <c r="G151" s="176" t="s">
        <v>150</v>
      </c>
      <c r="H151" s="177">
        <v>24.6</v>
      </c>
      <c r="I151" s="178"/>
      <c r="J151" s="179">
        <f>ROUND(I151*H151,2)</f>
        <v>0</v>
      </c>
      <c r="K151" s="175" t="s">
        <v>5</v>
      </c>
      <c r="L151" s="40"/>
      <c r="M151" s="180" t="s">
        <v>5</v>
      </c>
      <c r="N151" s="181" t="s">
        <v>45</v>
      </c>
      <c r="O151" s="41"/>
      <c r="P151" s="182">
        <f>O151*H151</f>
        <v>0</v>
      </c>
      <c r="Q151" s="182">
        <v>0</v>
      </c>
      <c r="R151" s="182">
        <f>Q151*H151</f>
        <v>0</v>
      </c>
      <c r="S151" s="182">
        <v>0.01173</v>
      </c>
      <c r="T151" s="183">
        <f>S151*H151</f>
        <v>0.28855800000000004</v>
      </c>
      <c r="AR151" s="23" t="s">
        <v>219</v>
      </c>
      <c r="AT151" s="23" t="s">
        <v>147</v>
      </c>
      <c r="AU151" s="23" t="s">
        <v>94</v>
      </c>
      <c r="AY151" s="23" t="s">
        <v>144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3" t="s">
        <v>94</v>
      </c>
      <c r="BK151" s="184">
        <f>ROUND(I151*H151,2)</f>
        <v>0</v>
      </c>
      <c r="BL151" s="23" t="s">
        <v>219</v>
      </c>
      <c r="BM151" s="23" t="s">
        <v>303</v>
      </c>
    </row>
    <row r="152" spans="2:51" s="11" customFormat="1" ht="13.5">
      <c r="B152" s="185"/>
      <c r="D152" s="194" t="s">
        <v>154</v>
      </c>
      <c r="E152" s="195" t="s">
        <v>5</v>
      </c>
      <c r="F152" s="196" t="s">
        <v>304</v>
      </c>
      <c r="H152" s="197">
        <v>24.6</v>
      </c>
      <c r="I152" s="190"/>
      <c r="L152" s="185"/>
      <c r="M152" s="191"/>
      <c r="N152" s="192"/>
      <c r="O152" s="192"/>
      <c r="P152" s="192"/>
      <c r="Q152" s="192"/>
      <c r="R152" s="192"/>
      <c r="S152" s="192"/>
      <c r="T152" s="193"/>
      <c r="AT152" s="187" t="s">
        <v>154</v>
      </c>
      <c r="AU152" s="187" t="s">
        <v>94</v>
      </c>
      <c r="AV152" s="11" t="s">
        <v>94</v>
      </c>
      <c r="AW152" s="11" t="s">
        <v>37</v>
      </c>
      <c r="AX152" s="11" t="s">
        <v>80</v>
      </c>
      <c r="AY152" s="187" t="s">
        <v>144</v>
      </c>
    </row>
    <row r="153" spans="2:65" s="1" customFormat="1" ht="22.5" customHeight="1">
      <c r="B153" s="172"/>
      <c r="C153" s="173" t="s">
        <v>305</v>
      </c>
      <c r="D153" s="173" t="s">
        <v>147</v>
      </c>
      <c r="E153" s="174" t="s">
        <v>306</v>
      </c>
      <c r="F153" s="175" t="s">
        <v>307</v>
      </c>
      <c r="G153" s="176" t="s">
        <v>188</v>
      </c>
      <c r="H153" s="177">
        <v>48.8</v>
      </c>
      <c r="I153" s="178"/>
      <c r="J153" s="179">
        <f>ROUND(I153*H153,2)</f>
        <v>0</v>
      </c>
      <c r="K153" s="175" t="s">
        <v>5</v>
      </c>
      <c r="L153" s="40"/>
      <c r="M153" s="180" t="s">
        <v>5</v>
      </c>
      <c r="N153" s="181" t="s">
        <v>45</v>
      </c>
      <c r="O153" s="41"/>
      <c r="P153" s="182">
        <f>O153*H153</f>
        <v>0</v>
      </c>
      <c r="Q153" s="182">
        <v>0</v>
      </c>
      <c r="R153" s="182">
        <f>Q153*H153</f>
        <v>0</v>
      </c>
      <c r="S153" s="182">
        <v>0.01173</v>
      </c>
      <c r="T153" s="183">
        <f>S153*H153</f>
        <v>0.572424</v>
      </c>
      <c r="AR153" s="23" t="s">
        <v>219</v>
      </c>
      <c r="AT153" s="23" t="s">
        <v>147</v>
      </c>
      <c r="AU153" s="23" t="s">
        <v>94</v>
      </c>
      <c r="AY153" s="23" t="s">
        <v>144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3" t="s">
        <v>94</v>
      </c>
      <c r="BK153" s="184">
        <f>ROUND(I153*H153,2)</f>
        <v>0</v>
      </c>
      <c r="BL153" s="23" t="s">
        <v>219</v>
      </c>
      <c r="BM153" s="23" t="s">
        <v>308</v>
      </c>
    </row>
    <row r="154" spans="2:51" s="11" customFormat="1" ht="13.5">
      <c r="B154" s="185"/>
      <c r="D154" s="186" t="s">
        <v>154</v>
      </c>
      <c r="E154" s="187" t="s">
        <v>5</v>
      </c>
      <c r="F154" s="188" t="s">
        <v>309</v>
      </c>
      <c r="H154" s="189">
        <v>17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87" t="s">
        <v>154</v>
      </c>
      <c r="AU154" s="187" t="s">
        <v>94</v>
      </c>
      <c r="AV154" s="11" t="s">
        <v>94</v>
      </c>
      <c r="AW154" s="11" t="s">
        <v>37</v>
      </c>
      <c r="AX154" s="11" t="s">
        <v>73</v>
      </c>
      <c r="AY154" s="187" t="s">
        <v>144</v>
      </c>
    </row>
    <row r="155" spans="2:51" s="11" customFormat="1" ht="13.5">
      <c r="B155" s="185"/>
      <c r="D155" s="186" t="s">
        <v>154</v>
      </c>
      <c r="E155" s="187" t="s">
        <v>5</v>
      </c>
      <c r="F155" s="188" t="s">
        <v>310</v>
      </c>
      <c r="H155" s="189">
        <v>31.8</v>
      </c>
      <c r="I155" s="190"/>
      <c r="L155" s="185"/>
      <c r="M155" s="191"/>
      <c r="N155" s="192"/>
      <c r="O155" s="192"/>
      <c r="P155" s="192"/>
      <c r="Q155" s="192"/>
      <c r="R155" s="192"/>
      <c r="S155" s="192"/>
      <c r="T155" s="193"/>
      <c r="AT155" s="187" t="s">
        <v>154</v>
      </c>
      <c r="AU155" s="187" t="s">
        <v>94</v>
      </c>
      <c r="AV155" s="11" t="s">
        <v>94</v>
      </c>
      <c r="AW155" s="11" t="s">
        <v>37</v>
      </c>
      <c r="AX155" s="11" t="s">
        <v>73</v>
      </c>
      <c r="AY155" s="187" t="s">
        <v>144</v>
      </c>
    </row>
    <row r="156" spans="2:51" s="12" customFormat="1" ht="13.5">
      <c r="B156" s="198"/>
      <c r="D156" s="194" t="s">
        <v>154</v>
      </c>
      <c r="E156" s="216" t="s">
        <v>5</v>
      </c>
      <c r="F156" s="217" t="s">
        <v>197</v>
      </c>
      <c r="H156" s="218">
        <v>48.8</v>
      </c>
      <c r="I156" s="202"/>
      <c r="L156" s="198"/>
      <c r="M156" s="203"/>
      <c r="N156" s="204"/>
      <c r="O156" s="204"/>
      <c r="P156" s="204"/>
      <c r="Q156" s="204"/>
      <c r="R156" s="204"/>
      <c r="S156" s="204"/>
      <c r="T156" s="205"/>
      <c r="AT156" s="199" t="s">
        <v>154</v>
      </c>
      <c r="AU156" s="199" t="s">
        <v>94</v>
      </c>
      <c r="AV156" s="12" t="s">
        <v>145</v>
      </c>
      <c r="AW156" s="12" t="s">
        <v>37</v>
      </c>
      <c r="AX156" s="12" t="s">
        <v>80</v>
      </c>
      <c r="AY156" s="199" t="s">
        <v>144</v>
      </c>
    </row>
    <row r="157" spans="2:65" s="1" customFormat="1" ht="22.5" customHeight="1">
      <c r="B157" s="172"/>
      <c r="C157" s="173" t="s">
        <v>311</v>
      </c>
      <c r="D157" s="173" t="s">
        <v>147</v>
      </c>
      <c r="E157" s="174" t="s">
        <v>312</v>
      </c>
      <c r="F157" s="175" t="s">
        <v>313</v>
      </c>
      <c r="G157" s="176" t="s">
        <v>150</v>
      </c>
      <c r="H157" s="177">
        <v>182.367</v>
      </c>
      <c r="I157" s="178"/>
      <c r="J157" s="179">
        <f>ROUND(I157*H157,2)</f>
        <v>0</v>
      </c>
      <c r="K157" s="175" t="s">
        <v>5</v>
      </c>
      <c r="L157" s="40"/>
      <c r="M157" s="180" t="s">
        <v>5</v>
      </c>
      <c r="N157" s="181" t="s">
        <v>45</v>
      </c>
      <c r="O157" s="41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3" t="s">
        <v>219</v>
      </c>
      <c r="AT157" s="23" t="s">
        <v>147</v>
      </c>
      <c r="AU157" s="23" t="s">
        <v>94</v>
      </c>
      <c r="AY157" s="23" t="s">
        <v>144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3" t="s">
        <v>94</v>
      </c>
      <c r="BK157" s="184">
        <f>ROUND(I157*H157,2)</f>
        <v>0</v>
      </c>
      <c r="BL157" s="23" t="s">
        <v>219</v>
      </c>
      <c r="BM157" s="23" t="s">
        <v>314</v>
      </c>
    </row>
    <row r="158" spans="2:51" s="11" customFormat="1" ht="13.5">
      <c r="B158" s="185"/>
      <c r="D158" s="186" t="s">
        <v>154</v>
      </c>
      <c r="E158" s="187" t="s">
        <v>5</v>
      </c>
      <c r="F158" s="188" t="s">
        <v>92</v>
      </c>
      <c r="H158" s="189">
        <v>206.967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154</v>
      </c>
      <c r="AU158" s="187" t="s">
        <v>94</v>
      </c>
      <c r="AV158" s="11" t="s">
        <v>94</v>
      </c>
      <c r="AW158" s="11" t="s">
        <v>37</v>
      </c>
      <c r="AX158" s="11" t="s">
        <v>73</v>
      </c>
      <c r="AY158" s="187" t="s">
        <v>144</v>
      </c>
    </row>
    <row r="159" spans="2:51" s="11" customFormat="1" ht="13.5">
      <c r="B159" s="185"/>
      <c r="D159" s="186" t="s">
        <v>154</v>
      </c>
      <c r="E159" s="187" t="s">
        <v>5</v>
      </c>
      <c r="F159" s="188" t="s">
        <v>315</v>
      </c>
      <c r="H159" s="189">
        <v>-24.6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87" t="s">
        <v>154</v>
      </c>
      <c r="AU159" s="187" t="s">
        <v>94</v>
      </c>
      <c r="AV159" s="11" t="s">
        <v>94</v>
      </c>
      <c r="AW159" s="11" t="s">
        <v>37</v>
      </c>
      <c r="AX159" s="11" t="s">
        <v>73</v>
      </c>
      <c r="AY159" s="187" t="s">
        <v>144</v>
      </c>
    </row>
    <row r="160" spans="2:51" s="12" customFormat="1" ht="13.5">
      <c r="B160" s="198"/>
      <c r="D160" s="194" t="s">
        <v>154</v>
      </c>
      <c r="E160" s="216" t="s">
        <v>5</v>
      </c>
      <c r="F160" s="217" t="s">
        <v>197</v>
      </c>
      <c r="H160" s="218">
        <v>182.367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154</v>
      </c>
      <c r="AU160" s="199" t="s">
        <v>94</v>
      </c>
      <c r="AV160" s="12" t="s">
        <v>145</v>
      </c>
      <c r="AW160" s="12" t="s">
        <v>37</v>
      </c>
      <c r="AX160" s="12" t="s">
        <v>80</v>
      </c>
      <c r="AY160" s="199" t="s">
        <v>144</v>
      </c>
    </row>
    <row r="161" spans="2:65" s="1" customFormat="1" ht="22.5" customHeight="1">
      <c r="B161" s="172"/>
      <c r="C161" s="173" t="s">
        <v>316</v>
      </c>
      <c r="D161" s="173" t="s">
        <v>147</v>
      </c>
      <c r="E161" s="174" t="s">
        <v>317</v>
      </c>
      <c r="F161" s="175" t="s">
        <v>318</v>
      </c>
      <c r="G161" s="176" t="s">
        <v>150</v>
      </c>
      <c r="H161" s="177">
        <v>7.1</v>
      </c>
      <c r="I161" s="178"/>
      <c r="J161" s="179">
        <f>ROUND(I161*H161,2)</f>
        <v>0</v>
      </c>
      <c r="K161" s="175" t="s">
        <v>151</v>
      </c>
      <c r="L161" s="40"/>
      <c r="M161" s="180" t="s">
        <v>5</v>
      </c>
      <c r="N161" s="181" t="s">
        <v>45</v>
      </c>
      <c r="O161" s="41"/>
      <c r="P161" s="182">
        <f>O161*H161</f>
        <v>0</v>
      </c>
      <c r="Q161" s="182">
        <v>0.01946</v>
      </c>
      <c r="R161" s="182">
        <f>Q161*H161</f>
        <v>0.138166</v>
      </c>
      <c r="S161" s="182">
        <v>0</v>
      </c>
      <c r="T161" s="183">
        <f>S161*H161</f>
        <v>0</v>
      </c>
      <c r="AR161" s="23" t="s">
        <v>219</v>
      </c>
      <c r="AT161" s="23" t="s">
        <v>147</v>
      </c>
      <c r="AU161" s="23" t="s">
        <v>94</v>
      </c>
      <c r="AY161" s="23" t="s">
        <v>144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3" t="s">
        <v>94</v>
      </c>
      <c r="BK161" s="184">
        <f>ROUND(I161*H161,2)</f>
        <v>0</v>
      </c>
      <c r="BL161" s="23" t="s">
        <v>219</v>
      </c>
      <c r="BM161" s="23" t="s">
        <v>319</v>
      </c>
    </row>
    <row r="162" spans="2:51" s="11" customFormat="1" ht="13.5">
      <c r="B162" s="185"/>
      <c r="D162" s="186" t="s">
        <v>154</v>
      </c>
      <c r="E162" s="187" t="s">
        <v>5</v>
      </c>
      <c r="F162" s="188" t="s">
        <v>320</v>
      </c>
      <c r="H162" s="189">
        <v>2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87" t="s">
        <v>154</v>
      </c>
      <c r="AU162" s="187" t="s">
        <v>94</v>
      </c>
      <c r="AV162" s="11" t="s">
        <v>94</v>
      </c>
      <c r="AW162" s="11" t="s">
        <v>37</v>
      </c>
      <c r="AX162" s="11" t="s">
        <v>73</v>
      </c>
      <c r="AY162" s="187" t="s">
        <v>144</v>
      </c>
    </row>
    <row r="163" spans="2:51" s="11" customFormat="1" ht="13.5">
      <c r="B163" s="185"/>
      <c r="D163" s="186" t="s">
        <v>154</v>
      </c>
      <c r="E163" s="187" t="s">
        <v>5</v>
      </c>
      <c r="F163" s="188" t="s">
        <v>321</v>
      </c>
      <c r="H163" s="189">
        <v>5.1</v>
      </c>
      <c r="I163" s="190"/>
      <c r="L163" s="185"/>
      <c r="M163" s="191"/>
      <c r="N163" s="192"/>
      <c r="O163" s="192"/>
      <c r="P163" s="192"/>
      <c r="Q163" s="192"/>
      <c r="R163" s="192"/>
      <c r="S163" s="192"/>
      <c r="T163" s="193"/>
      <c r="AT163" s="187" t="s">
        <v>154</v>
      </c>
      <c r="AU163" s="187" t="s">
        <v>94</v>
      </c>
      <c r="AV163" s="11" t="s">
        <v>94</v>
      </c>
      <c r="AW163" s="11" t="s">
        <v>37</v>
      </c>
      <c r="AX163" s="11" t="s">
        <v>73</v>
      </c>
      <c r="AY163" s="187" t="s">
        <v>144</v>
      </c>
    </row>
    <row r="164" spans="2:51" s="12" customFormat="1" ht="13.5">
      <c r="B164" s="198"/>
      <c r="D164" s="194" t="s">
        <v>154</v>
      </c>
      <c r="E164" s="216" t="s">
        <v>5</v>
      </c>
      <c r="F164" s="217" t="s">
        <v>197</v>
      </c>
      <c r="H164" s="218">
        <v>7.1</v>
      </c>
      <c r="I164" s="202"/>
      <c r="L164" s="198"/>
      <c r="M164" s="203"/>
      <c r="N164" s="204"/>
      <c r="O164" s="204"/>
      <c r="P164" s="204"/>
      <c r="Q164" s="204"/>
      <c r="R164" s="204"/>
      <c r="S164" s="204"/>
      <c r="T164" s="205"/>
      <c r="AT164" s="199" t="s">
        <v>154</v>
      </c>
      <c r="AU164" s="199" t="s">
        <v>94</v>
      </c>
      <c r="AV164" s="12" t="s">
        <v>145</v>
      </c>
      <c r="AW164" s="12" t="s">
        <v>37</v>
      </c>
      <c r="AX164" s="12" t="s">
        <v>80</v>
      </c>
      <c r="AY164" s="199" t="s">
        <v>144</v>
      </c>
    </row>
    <row r="165" spans="2:65" s="1" customFormat="1" ht="31.5" customHeight="1">
      <c r="B165" s="172"/>
      <c r="C165" s="173" t="s">
        <v>322</v>
      </c>
      <c r="D165" s="173" t="s">
        <v>147</v>
      </c>
      <c r="E165" s="174" t="s">
        <v>323</v>
      </c>
      <c r="F165" s="175" t="s">
        <v>324</v>
      </c>
      <c r="G165" s="176" t="s">
        <v>150</v>
      </c>
      <c r="H165" s="177">
        <v>4</v>
      </c>
      <c r="I165" s="178"/>
      <c r="J165" s="179">
        <f>ROUND(I165*H165,2)</f>
        <v>0</v>
      </c>
      <c r="K165" s="175" t="s">
        <v>151</v>
      </c>
      <c r="L165" s="40"/>
      <c r="M165" s="180" t="s">
        <v>5</v>
      </c>
      <c r="N165" s="181" t="s">
        <v>45</v>
      </c>
      <c r="O165" s="41"/>
      <c r="P165" s="182">
        <f>O165*H165</f>
        <v>0</v>
      </c>
      <c r="Q165" s="182">
        <v>0.01946</v>
      </c>
      <c r="R165" s="182">
        <f>Q165*H165</f>
        <v>0.07784</v>
      </c>
      <c r="S165" s="182">
        <v>0</v>
      </c>
      <c r="T165" s="183">
        <f>S165*H165</f>
        <v>0</v>
      </c>
      <c r="AR165" s="23" t="s">
        <v>219</v>
      </c>
      <c r="AT165" s="23" t="s">
        <v>147</v>
      </c>
      <c r="AU165" s="23" t="s">
        <v>94</v>
      </c>
      <c r="AY165" s="23" t="s">
        <v>144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3" t="s">
        <v>94</v>
      </c>
      <c r="BK165" s="184">
        <f>ROUND(I165*H165,2)</f>
        <v>0</v>
      </c>
      <c r="BL165" s="23" t="s">
        <v>219</v>
      </c>
      <c r="BM165" s="23" t="s">
        <v>325</v>
      </c>
    </row>
    <row r="166" spans="2:65" s="1" customFormat="1" ht="31.5" customHeight="1">
      <c r="B166" s="172"/>
      <c r="C166" s="173" t="s">
        <v>326</v>
      </c>
      <c r="D166" s="173" t="s">
        <v>147</v>
      </c>
      <c r="E166" s="174" t="s">
        <v>327</v>
      </c>
      <c r="F166" s="175" t="s">
        <v>328</v>
      </c>
      <c r="G166" s="176" t="s">
        <v>150</v>
      </c>
      <c r="H166" s="177">
        <v>24.6</v>
      </c>
      <c r="I166" s="178"/>
      <c r="J166" s="179">
        <f>ROUND(I166*H166,2)</f>
        <v>0</v>
      </c>
      <c r="K166" s="175" t="s">
        <v>151</v>
      </c>
      <c r="L166" s="40"/>
      <c r="M166" s="180" t="s">
        <v>5</v>
      </c>
      <c r="N166" s="181" t="s">
        <v>45</v>
      </c>
      <c r="O166" s="41"/>
      <c r="P166" s="182">
        <f>O166*H166</f>
        <v>0</v>
      </c>
      <c r="Q166" s="182">
        <v>0.01946</v>
      </c>
      <c r="R166" s="182">
        <f>Q166*H166</f>
        <v>0.4787160000000001</v>
      </c>
      <c r="S166" s="182">
        <v>0</v>
      </c>
      <c r="T166" s="183">
        <f>S166*H166</f>
        <v>0</v>
      </c>
      <c r="AR166" s="23" t="s">
        <v>219</v>
      </c>
      <c r="AT166" s="23" t="s">
        <v>147</v>
      </c>
      <c r="AU166" s="23" t="s">
        <v>94</v>
      </c>
      <c r="AY166" s="23" t="s">
        <v>144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3" t="s">
        <v>94</v>
      </c>
      <c r="BK166" s="184">
        <f>ROUND(I166*H166,2)</f>
        <v>0</v>
      </c>
      <c r="BL166" s="23" t="s">
        <v>219</v>
      </c>
      <c r="BM166" s="23" t="s">
        <v>329</v>
      </c>
    </row>
    <row r="167" spans="2:65" s="1" customFormat="1" ht="31.5" customHeight="1">
      <c r="B167" s="172"/>
      <c r="C167" s="173" t="s">
        <v>330</v>
      </c>
      <c r="D167" s="173" t="s">
        <v>147</v>
      </c>
      <c r="E167" s="174" t="s">
        <v>331</v>
      </c>
      <c r="F167" s="175" t="s">
        <v>332</v>
      </c>
      <c r="G167" s="176" t="s">
        <v>250</v>
      </c>
      <c r="H167" s="177">
        <v>2</v>
      </c>
      <c r="I167" s="178"/>
      <c r="J167" s="179">
        <f>ROUND(I167*H167,2)</f>
        <v>0</v>
      </c>
      <c r="K167" s="175" t="s">
        <v>5</v>
      </c>
      <c r="L167" s="40"/>
      <c r="M167" s="180" t="s">
        <v>5</v>
      </c>
      <c r="N167" s="181" t="s">
        <v>45</v>
      </c>
      <c r="O167" s="41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3" t="s">
        <v>219</v>
      </c>
      <c r="AT167" s="23" t="s">
        <v>147</v>
      </c>
      <c r="AU167" s="23" t="s">
        <v>94</v>
      </c>
      <c r="AY167" s="23" t="s">
        <v>144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94</v>
      </c>
      <c r="BK167" s="184">
        <f>ROUND(I167*H167,2)</f>
        <v>0</v>
      </c>
      <c r="BL167" s="23" t="s">
        <v>219</v>
      </c>
      <c r="BM167" s="23" t="s">
        <v>333</v>
      </c>
    </row>
    <row r="168" spans="2:51" s="11" customFormat="1" ht="13.5">
      <c r="B168" s="185"/>
      <c r="D168" s="194" t="s">
        <v>154</v>
      </c>
      <c r="F168" s="196" t="s">
        <v>334</v>
      </c>
      <c r="H168" s="197">
        <v>2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154</v>
      </c>
      <c r="AU168" s="187" t="s">
        <v>94</v>
      </c>
      <c r="AV168" s="11" t="s">
        <v>94</v>
      </c>
      <c r="AW168" s="11" t="s">
        <v>6</v>
      </c>
      <c r="AX168" s="11" t="s">
        <v>80</v>
      </c>
      <c r="AY168" s="187" t="s">
        <v>144</v>
      </c>
    </row>
    <row r="169" spans="2:65" s="1" customFormat="1" ht="22.5" customHeight="1">
      <c r="B169" s="172"/>
      <c r="C169" s="173" t="s">
        <v>335</v>
      </c>
      <c r="D169" s="173" t="s">
        <v>147</v>
      </c>
      <c r="E169" s="174" t="s">
        <v>336</v>
      </c>
      <c r="F169" s="175" t="s">
        <v>337</v>
      </c>
      <c r="G169" s="176" t="s">
        <v>202</v>
      </c>
      <c r="H169" s="177">
        <v>0.888</v>
      </c>
      <c r="I169" s="178"/>
      <c r="J169" s="179">
        <f>ROUND(I169*H169,2)</f>
        <v>0</v>
      </c>
      <c r="K169" s="175" t="s">
        <v>151</v>
      </c>
      <c r="L169" s="40"/>
      <c r="M169" s="180" t="s">
        <v>5</v>
      </c>
      <c r="N169" s="181" t="s">
        <v>45</v>
      </c>
      <c r="O169" s="41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23" t="s">
        <v>219</v>
      </c>
      <c r="AT169" s="23" t="s">
        <v>147</v>
      </c>
      <c r="AU169" s="23" t="s">
        <v>94</v>
      </c>
      <c r="AY169" s="23" t="s">
        <v>144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3" t="s">
        <v>94</v>
      </c>
      <c r="BK169" s="184">
        <f>ROUND(I169*H169,2)</f>
        <v>0</v>
      </c>
      <c r="BL169" s="23" t="s">
        <v>219</v>
      </c>
      <c r="BM169" s="23" t="s">
        <v>338</v>
      </c>
    </row>
    <row r="170" spans="2:65" s="1" customFormat="1" ht="22.5" customHeight="1">
      <c r="B170" s="172"/>
      <c r="C170" s="173" t="s">
        <v>339</v>
      </c>
      <c r="D170" s="173" t="s">
        <v>147</v>
      </c>
      <c r="E170" s="174" t="s">
        <v>340</v>
      </c>
      <c r="F170" s="175" t="s">
        <v>341</v>
      </c>
      <c r="G170" s="176" t="s">
        <v>202</v>
      </c>
      <c r="H170" s="177">
        <v>0.888</v>
      </c>
      <c r="I170" s="178"/>
      <c r="J170" s="179">
        <f>ROUND(I170*H170,2)</f>
        <v>0</v>
      </c>
      <c r="K170" s="175" t="s">
        <v>151</v>
      </c>
      <c r="L170" s="40"/>
      <c r="M170" s="180" t="s">
        <v>5</v>
      </c>
      <c r="N170" s="181" t="s">
        <v>45</v>
      </c>
      <c r="O170" s="41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3" t="s">
        <v>219</v>
      </c>
      <c r="AT170" s="23" t="s">
        <v>147</v>
      </c>
      <c r="AU170" s="23" t="s">
        <v>94</v>
      </c>
      <c r="AY170" s="23" t="s">
        <v>144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3" t="s">
        <v>94</v>
      </c>
      <c r="BK170" s="184">
        <f>ROUND(I170*H170,2)</f>
        <v>0</v>
      </c>
      <c r="BL170" s="23" t="s">
        <v>219</v>
      </c>
      <c r="BM170" s="23" t="s">
        <v>342</v>
      </c>
    </row>
    <row r="171" spans="2:63" s="10" customFormat="1" ht="29.85" customHeight="1">
      <c r="B171" s="157"/>
      <c r="D171" s="169" t="s">
        <v>72</v>
      </c>
      <c r="E171" s="170" t="s">
        <v>343</v>
      </c>
      <c r="F171" s="170" t="s">
        <v>344</v>
      </c>
      <c r="I171" s="161"/>
      <c r="J171" s="171">
        <f>BK171</f>
        <v>0</v>
      </c>
      <c r="L171" s="157"/>
      <c r="M171" s="163"/>
      <c r="N171" s="164"/>
      <c r="O171" s="164"/>
      <c r="P171" s="165">
        <f>SUM(P172:P222)</f>
        <v>0</v>
      </c>
      <c r="Q171" s="164"/>
      <c r="R171" s="165">
        <f>SUM(R172:R222)</f>
        <v>0.2639145</v>
      </c>
      <c r="S171" s="164"/>
      <c r="T171" s="166">
        <f>SUM(T172:T222)</f>
        <v>0.49062442</v>
      </c>
      <c r="AR171" s="158" t="s">
        <v>94</v>
      </c>
      <c r="AT171" s="167" t="s">
        <v>72</v>
      </c>
      <c r="AU171" s="167" t="s">
        <v>80</v>
      </c>
      <c r="AY171" s="158" t="s">
        <v>144</v>
      </c>
      <c r="BK171" s="168">
        <f>SUM(BK172:BK222)</f>
        <v>0</v>
      </c>
    </row>
    <row r="172" spans="2:65" s="1" customFormat="1" ht="31.5" customHeight="1">
      <c r="B172" s="172"/>
      <c r="C172" s="173" t="s">
        <v>345</v>
      </c>
      <c r="D172" s="173" t="s">
        <v>147</v>
      </c>
      <c r="E172" s="174" t="s">
        <v>346</v>
      </c>
      <c r="F172" s="175" t="s">
        <v>347</v>
      </c>
      <c r="G172" s="176" t="s">
        <v>348</v>
      </c>
      <c r="H172" s="177">
        <v>0</v>
      </c>
      <c r="I172" s="178"/>
      <c r="J172" s="179">
        <f>ROUND(I172*H172,2)</f>
        <v>0</v>
      </c>
      <c r="K172" s="175" t="s">
        <v>5</v>
      </c>
      <c r="L172" s="40"/>
      <c r="M172" s="180" t="s">
        <v>5</v>
      </c>
      <c r="N172" s="181" t="s">
        <v>45</v>
      </c>
      <c r="O172" s="41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3" t="s">
        <v>219</v>
      </c>
      <c r="AT172" s="23" t="s">
        <v>147</v>
      </c>
      <c r="AU172" s="23" t="s">
        <v>94</v>
      </c>
      <c r="AY172" s="23" t="s">
        <v>144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3" t="s">
        <v>94</v>
      </c>
      <c r="BK172" s="184">
        <f>ROUND(I172*H172,2)</f>
        <v>0</v>
      </c>
      <c r="BL172" s="23" t="s">
        <v>219</v>
      </c>
      <c r="BM172" s="23" t="s">
        <v>349</v>
      </c>
    </row>
    <row r="173" spans="2:65" s="1" customFormat="1" ht="22.5" customHeight="1">
      <c r="B173" s="172"/>
      <c r="C173" s="173" t="s">
        <v>350</v>
      </c>
      <c r="D173" s="173" t="s">
        <v>147</v>
      </c>
      <c r="E173" s="174" t="s">
        <v>351</v>
      </c>
      <c r="F173" s="175" t="s">
        <v>352</v>
      </c>
      <c r="G173" s="176" t="s">
        <v>188</v>
      </c>
      <c r="H173" s="177">
        <v>34</v>
      </c>
      <c r="I173" s="178"/>
      <c r="J173" s="179">
        <f>ROUND(I173*H173,2)</f>
        <v>0</v>
      </c>
      <c r="K173" s="175" t="s">
        <v>151</v>
      </c>
      <c r="L173" s="40"/>
      <c r="M173" s="180" t="s">
        <v>5</v>
      </c>
      <c r="N173" s="181" t="s">
        <v>45</v>
      </c>
      <c r="O173" s="41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3" t="s">
        <v>219</v>
      </c>
      <c r="AT173" s="23" t="s">
        <v>147</v>
      </c>
      <c r="AU173" s="23" t="s">
        <v>94</v>
      </c>
      <c r="AY173" s="23" t="s">
        <v>144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3" t="s">
        <v>94</v>
      </c>
      <c r="BK173" s="184">
        <f>ROUND(I173*H173,2)</f>
        <v>0</v>
      </c>
      <c r="BL173" s="23" t="s">
        <v>219</v>
      </c>
      <c r="BM173" s="23" t="s">
        <v>353</v>
      </c>
    </row>
    <row r="174" spans="2:51" s="11" customFormat="1" ht="13.5">
      <c r="B174" s="185"/>
      <c r="D174" s="194" t="s">
        <v>154</v>
      </c>
      <c r="E174" s="195" t="s">
        <v>5</v>
      </c>
      <c r="F174" s="196" t="s">
        <v>354</v>
      </c>
      <c r="H174" s="197">
        <v>34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154</v>
      </c>
      <c r="AU174" s="187" t="s">
        <v>94</v>
      </c>
      <c r="AV174" s="11" t="s">
        <v>94</v>
      </c>
      <c r="AW174" s="11" t="s">
        <v>37</v>
      </c>
      <c r="AX174" s="11" t="s">
        <v>80</v>
      </c>
      <c r="AY174" s="187" t="s">
        <v>144</v>
      </c>
    </row>
    <row r="175" spans="2:65" s="1" customFormat="1" ht="22.5" customHeight="1">
      <c r="B175" s="172"/>
      <c r="C175" s="206" t="s">
        <v>355</v>
      </c>
      <c r="D175" s="206" t="s">
        <v>242</v>
      </c>
      <c r="E175" s="207" t="s">
        <v>356</v>
      </c>
      <c r="F175" s="208" t="s">
        <v>357</v>
      </c>
      <c r="G175" s="209" t="s">
        <v>358</v>
      </c>
      <c r="H175" s="210">
        <v>34.68</v>
      </c>
      <c r="I175" s="211"/>
      <c r="J175" s="212">
        <f>ROUND(I175*H175,2)</f>
        <v>0</v>
      </c>
      <c r="K175" s="208" t="s">
        <v>151</v>
      </c>
      <c r="L175" s="213"/>
      <c r="M175" s="214" t="s">
        <v>5</v>
      </c>
      <c r="N175" s="215" t="s">
        <v>45</v>
      </c>
      <c r="O175" s="41"/>
      <c r="P175" s="182">
        <f>O175*H175</f>
        <v>0</v>
      </c>
      <c r="Q175" s="182">
        <v>0.00022</v>
      </c>
      <c r="R175" s="182">
        <f>Q175*H175</f>
        <v>0.0076296</v>
      </c>
      <c r="S175" s="182">
        <v>0</v>
      </c>
      <c r="T175" s="183">
        <f>S175*H175</f>
        <v>0</v>
      </c>
      <c r="AR175" s="23" t="s">
        <v>245</v>
      </c>
      <c r="AT175" s="23" t="s">
        <v>242</v>
      </c>
      <c r="AU175" s="23" t="s">
        <v>94</v>
      </c>
      <c r="AY175" s="23" t="s">
        <v>144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3" t="s">
        <v>94</v>
      </c>
      <c r="BK175" s="184">
        <f>ROUND(I175*H175,2)</f>
        <v>0</v>
      </c>
      <c r="BL175" s="23" t="s">
        <v>219</v>
      </c>
      <c r="BM175" s="23" t="s">
        <v>359</v>
      </c>
    </row>
    <row r="176" spans="2:51" s="11" customFormat="1" ht="13.5">
      <c r="B176" s="185"/>
      <c r="D176" s="194" t="s">
        <v>154</v>
      </c>
      <c r="F176" s="196" t="s">
        <v>360</v>
      </c>
      <c r="H176" s="197">
        <v>34.68</v>
      </c>
      <c r="I176" s="190"/>
      <c r="L176" s="185"/>
      <c r="M176" s="191"/>
      <c r="N176" s="192"/>
      <c r="O176" s="192"/>
      <c r="P176" s="192"/>
      <c r="Q176" s="192"/>
      <c r="R176" s="192"/>
      <c r="S176" s="192"/>
      <c r="T176" s="193"/>
      <c r="AT176" s="187" t="s">
        <v>154</v>
      </c>
      <c r="AU176" s="187" t="s">
        <v>94</v>
      </c>
      <c r="AV176" s="11" t="s">
        <v>94</v>
      </c>
      <c r="AW176" s="11" t="s">
        <v>6</v>
      </c>
      <c r="AX176" s="11" t="s">
        <v>80</v>
      </c>
      <c r="AY176" s="187" t="s">
        <v>144</v>
      </c>
    </row>
    <row r="177" spans="2:65" s="1" customFormat="1" ht="22.5" customHeight="1">
      <c r="B177" s="172"/>
      <c r="C177" s="173" t="s">
        <v>361</v>
      </c>
      <c r="D177" s="173" t="s">
        <v>147</v>
      </c>
      <c r="E177" s="174" t="s">
        <v>362</v>
      </c>
      <c r="F177" s="175" t="s">
        <v>363</v>
      </c>
      <c r="G177" s="176" t="s">
        <v>188</v>
      </c>
      <c r="H177" s="177">
        <v>17</v>
      </c>
      <c r="I177" s="178"/>
      <c r="J177" s="179">
        <f>ROUND(I177*H177,2)</f>
        <v>0</v>
      </c>
      <c r="K177" s="175" t="s">
        <v>151</v>
      </c>
      <c r="L177" s="40"/>
      <c r="M177" s="180" t="s">
        <v>5</v>
      </c>
      <c r="N177" s="181" t="s">
        <v>45</v>
      </c>
      <c r="O177" s="41"/>
      <c r="P177" s="182">
        <f>O177*H177</f>
        <v>0</v>
      </c>
      <c r="Q177" s="182">
        <v>0</v>
      </c>
      <c r="R177" s="182">
        <f>Q177*H177</f>
        <v>0</v>
      </c>
      <c r="S177" s="182">
        <v>0.00338</v>
      </c>
      <c r="T177" s="183">
        <f>S177*H177</f>
        <v>0.057460000000000004</v>
      </c>
      <c r="AR177" s="23" t="s">
        <v>219</v>
      </c>
      <c r="AT177" s="23" t="s">
        <v>147</v>
      </c>
      <c r="AU177" s="23" t="s">
        <v>94</v>
      </c>
      <c r="AY177" s="23" t="s">
        <v>144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3" t="s">
        <v>94</v>
      </c>
      <c r="BK177" s="184">
        <f>ROUND(I177*H177,2)</f>
        <v>0</v>
      </c>
      <c r="BL177" s="23" t="s">
        <v>219</v>
      </c>
      <c r="BM177" s="23" t="s">
        <v>364</v>
      </c>
    </row>
    <row r="178" spans="2:65" s="1" customFormat="1" ht="22.5" customHeight="1">
      <c r="B178" s="172"/>
      <c r="C178" s="173" t="s">
        <v>365</v>
      </c>
      <c r="D178" s="173" t="s">
        <v>147</v>
      </c>
      <c r="E178" s="174" t="s">
        <v>366</v>
      </c>
      <c r="F178" s="175" t="s">
        <v>367</v>
      </c>
      <c r="G178" s="176" t="s">
        <v>188</v>
      </c>
      <c r="H178" s="177">
        <v>24.6</v>
      </c>
      <c r="I178" s="178"/>
      <c r="J178" s="179">
        <f>ROUND(I178*H178,2)</f>
        <v>0</v>
      </c>
      <c r="K178" s="175" t="s">
        <v>151</v>
      </c>
      <c r="L178" s="40"/>
      <c r="M178" s="180" t="s">
        <v>5</v>
      </c>
      <c r="N178" s="181" t="s">
        <v>45</v>
      </c>
      <c r="O178" s="41"/>
      <c r="P178" s="182">
        <f>O178*H178</f>
        <v>0</v>
      </c>
      <c r="Q178" s="182">
        <v>0</v>
      </c>
      <c r="R178" s="182">
        <f>Q178*H178</f>
        <v>0</v>
      </c>
      <c r="S178" s="182">
        <v>0.0017</v>
      </c>
      <c r="T178" s="183">
        <f>S178*H178</f>
        <v>0.04182</v>
      </c>
      <c r="AR178" s="23" t="s">
        <v>219</v>
      </c>
      <c r="AT178" s="23" t="s">
        <v>147</v>
      </c>
      <c r="AU178" s="23" t="s">
        <v>94</v>
      </c>
      <c r="AY178" s="23" t="s">
        <v>144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3" t="s">
        <v>94</v>
      </c>
      <c r="BK178" s="184">
        <f>ROUND(I178*H178,2)</f>
        <v>0</v>
      </c>
      <c r="BL178" s="23" t="s">
        <v>219</v>
      </c>
      <c r="BM178" s="23" t="s">
        <v>368</v>
      </c>
    </row>
    <row r="179" spans="2:51" s="11" customFormat="1" ht="13.5">
      <c r="B179" s="185"/>
      <c r="D179" s="194" t="s">
        <v>154</v>
      </c>
      <c r="E179" s="195" t="s">
        <v>5</v>
      </c>
      <c r="F179" s="196" t="s">
        <v>369</v>
      </c>
      <c r="H179" s="197">
        <v>24.6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154</v>
      </c>
      <c r="AU179" s="187" t="s">
        <v>94</v>
      </c>
      <c r="AV179" s="11" t="s">
        <v>94</v>
      </c>
      <c r="AW179" s="11" t="s">
        <v>37</v>
      </c>
      <c r="AX179" s="11" t="s">
        <v>80</v>
      </c>
      <c r="AY179" s="187" t="s">
        <v>144</v>
      </c>
    </row>
    <row r="180" spans="2:65" s="1" customFormat="1" ht="22.5" customHeight="1">
      <c r="B180" s="172"/>
      <c r="C180" s="173" t="s">
        <v>370</v>
      </c>
      <c r="D180" s="173" t="s">
        <v>147</v>
      </c>
      <c r="E180" s="174" t="s">
        <v>371</v>
      </c>
      <c r="F180" s="175" t="s">
        <v>372</v>
      </c>
      <c r="G180" s="176" t="s">
        <v>188</v>
      </c>
      <c r="H180" s="177">
        <v>34</v>
      </c>
      <c r="I180" s="178"/>
      <c r="J180" s="179">
        <f>ROUND(I180*H180,2)</f>
        <v>0</v>
      </c>
      <c r="K180" s="175" t="s">
        <v>151</v>
      </c>
      <c r="L180" s="40"/>
      <c r="M180" s="180" t="s">
        <v>5</v>
      </c>
      <c r="N180" s="181" t="s">
        <v>45</v>
      </c>
      <c r="O180" s="41"/>
      <c r="P180" s="182">
        <f>O180*H180</f>
        <v>0</v>
      </c>
      <c r="Q180" s="182">
        <v>0</v>
      </c>
      <c r="R180" s="182">
        <f>Q180*H180</f>
        <v>0</v>
      </c>
      <c r="S180" s="182">
        <v>0.00177</v>
      </c>
      <c r="T180" s="183">
        <f>S180*H180</f>
        <v>0.060180000000000004</v>
      </c>
      <c r="AR180" s="23" t="s">
        <v>219</v>
      </c>
      <c r="AT180" s="23" t="s">
        <v>147</v>
      </c>
      <c r="AU180" s="23" t="s">
        <v>94</v>
      </c>
      <c r="AY180" s="23" t="s">
        <v>144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3" t="s">
        <v>94</v>
      </c>
      <c r="BK180" s="184">
        <f>ROUND(I180*H180,2)</f>
        <v>0</v>
      </c>
      <c r="BL180" s="23" t="s">
        <v>219</v>
      </c>
      <c r="BM180" s="23" t="s">
        <v>373</v>
      </c>
    </row>
    <row r="181" spans="2:51" s="11" customFormat="1" ht="13.5">
      <c r="B181" s="185"/>
      <c r="D181" s="194" t="s">
        <v>154</v>
      </c>
      <c r="E181" s="195" t="s">
        <v>5</v>
      </c>
      <c r="F181" s="196" t="s">
        <v>374</v>
      </c>
      <c r="H181" s="197">
        <v>34</v>
      </c>
      <c r="I181" s="190"/>
      <c r="L181" s="185"/>
      <c r="M181" s="191"/>
      <c r="N181" s="192"/>
      <c r="O181" s="192"/>
      <c r="P181" s="192"/>
      <c r="Q181" s="192"/>
      <c r="R181" s="192"/>
      <c r="S181" s="192"/>
      <c r="T181" s="193"/>
      <c r="AT181" s="187" t="s">
        <v>154</v>
      </c>
      <c r="AU181" s="187" t="s">
        <v>94</v>
      </c>
      <c r="AV181" s="11" t="s">
        <v>94</v>
      </c>
      <c r="AW181" s="11" t="s">
        <v>37</v>
      </c>
      <c r="AX181" s="11" t="s">
        <v>80</v>
      </c>
      <c r="AY181" s="187" t="s">
        <v>144</v>
      </c>
    </row>
    <row r="182" spans="2:65" s="1" customFormat="1" ht="22.5" customHeight="1">
      <c r="B182" s="172"/>
      <c r="C182" s="173" t="s">
        <v>375</v>
      </c>
      <c r="D182" s="173" t="s">
        <v>147</v>
      </c>
      <c r="E182" s="174" t="s">
        <v>376</v>
      </c>
      <c r="F182" s="175" t="s">
        <v>377</v>
      </c>
      <c r="G182" s="176" t="s">
        <v>250</v>
      </c>
      <c r="H182" s="177">
        <v>2</v>
      </c>
      <c r="I182" s="178"/>
      <c r="J182" s="179">
        <f>ROUND(I182*H182,2)</f>
        <v>0</v>
      </c>
      <c r="K182" s="175" t="s">
        <v>151</v>
      </c>
      <c r="L182" s="40"/>
      <c r="M182" s="180" t="s">
        <v>5</v>
      </c>
      <c r="N182" s="181" t="s">
        <v>45</v>
      </c>
      <c r="O182" s="41"/>
      <c r="P182" s="182">
        <f>O182*H182</f>
        <v>0</v>
      </c>
      <c r="Q182" s="182">
        <v>0</v>
      </c>
      <c r="R182" s="182">
        <f>Q182*H182</f>
        <v>0</v>
      </c>
      <c r="S182" s="182">
        <v>0.00906</v>
      </c>
      <c r="T182" s="183">
        <f>S182*H182</f>
        <v>0.01812</v>
      </c>
      <c r="AR182" s="23" t="s">
        <v>219</v>
      </c>
      <c r="AT182" s="23" t="s">
        <v>147</v>
      </c>
      <c r="AU182" s="23" t="s">
        <v>94</v>
      </c>
      <c r="AY182" s="23" t="s">
        <v>144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94</v>
      </c>
      <c r="BK182" s="184">
        <f>ROUND(I182*H182,2)</f>
        <v>0</v>
      </c>
      <c r="BL182" s="23" t="s">
        <v>219</v>
      </c>
      <c r="BM182" s="23" t="s">
        <v>378</v>
      </c>
    </row>
    <row r="183" spans="2:65" s="1" customFormat="1" ht="22.5" customHeight="1">
      <c r="B183" s="172"/>
      <c r="C183" s="173" t="s">
        <v>379</v>
      </c>
      <c r="D183" s="173" t="s">
        <v>147</v>
      </c>
      <c r="E183" s="174" t="s">
        <v>380</v>
      </c>
      <c r="F183" s="175" t="s">
        <v>381</v>
      </c>
      <c r="G183" s="176" t="s">
        <v>188</v>
      </c>
      <c r="H183" s="177">
        <v>34</v>
      </c>
      <c r="I183" s="178"/>
      <c r="J183" s="179">
        <f>ROUND(I183*H183,2)</f>
        <v>0</v>
      </c>
      <c r="K183" s="175" t="s">
        <v>151</v>
      </c>
      <c r="L183" s="40"/>
      <c r="M183" s="180" t="s">
        <v>5</v>
      </c>
      <c r="N183" s="181" t="s">
        <v>45</v>
      </c>
      <c r="O183" s="41"/>
      <c r="P183" s="182">
        <f>O183*H183</f>
        <v>0</v>
      </c>
      <c r="Q183" s="182">
        <v>0</v>
      </c>
      <c r="R183" s="182">
        <f>Q183*H183</f>
        <v>0</v>
      </c>
      <c r="S183" s="182">
        <v>0.002</v>
      </c>
      <c r="T183" s="183">
        <f>S183*H183</f>
        <v>0.068</v>
      </c>
      <c r="AR183" s="23" t="s">
        <v>219</v>
      </c>
      <c r="AT183" s="23" t="s">
        <v>147</v>
      </c>
      <c r="AU183" s="23" t="s">
        <v>94</v>
      </c>
      <c r="AY183" s="23" t="s">
        <v>144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3" t="s">
        <v>94</v>
      </c>
      <c r="BK183" s="184">
        <f>ROUND(I183*H183,2)</f>
        <v>0</v>
      </c>
      <c r="BL183" s="23" t="s">
        <v>219</v>
      </c>
      <c r="BM183" s="23" t="s">
        <v>382</v>
      </c>
    </row>
    <row r="184" spans="2:51" s="11" customFormat="1" ht="13.5">
      <c r="B184" s="185"/>
      <c r="D184" s="194" t="s">
        <v>154</v>
      </c>
      <c r="E184" s="195" t="s">
        <v>5</v>
      </c>
      <c r="F184" s="196" t="s">
        <v>374</v>
      </c>
      <c r="H184" s="197">
        <v>34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87" t="s">
        <v>154</v>
      </c>
      <c r="AU184" s="187" t="s">
        <v>94</v>
      </c>
      <c r="AV184" s="11" t="s">
        <v>94</v>
      </c>
      <c r="AW184" s="11" t="s">
        <v>37</v>
      </c>
      <c r="AX184" s="11" t="s">
        <v>80</v>
      </c>
      <c r="AY184" s="187" t="s">
        <v>144</v>
      </c>
    </row>
    <row r="185" spans="2:65" s="1" customFormat="1" ht="22.5" customHeight="1">
      <c r="B185" s="172"/>
      <c r="C185" s="173" t="s">
        <v>383</v>
      </c>
      <c r="D185" s="173" t="s">
        <v>147</v>
      </c>
      <c r="E185" s="174" t="s">
        <v>384</v>
      </c>
      <c r="F185" s="175" t="s">
        <v>385</v>
      </c>
      <c r="G185" s="176" t="s">
        <v>150</v>
      </c>
      <c r="H185" s="177">
        <v>2.538</v>
      </c>
      <c r="I185" s="178"/>
      <c r="J185" s="179">
        <f>ROUND(I185*H185,2)</f>
        <v>0</v>
      </c>
      <c r="K185" s="175" t="s">
        <v>151</v>
      </c>
      <c r="L185" s="40"/>
      <c r="M185" s="180" t="s">
        <v>5</v>
      </c>
      <c r="N185" s="181" t="s">
        <v>45</v>
      </c>
      <c r="O185" s="41"/>
      <c r="P185" s="182">
        <f>O185*H185</f>
        <v>0</v>
      </c>
      <c r="Q185" s="182">
        <v>0</v>
      </c>
      <c r="R185" s="182">
        <f>Q185*H185</f>
        <v>0</v>
      </c>
      <c r="S185" s="182">
        <v>0.00584</v>
      </c>
      <c r="T185" s="183">
        <f>S185*H185</f>
        <v>0.014821919999999999</v>
      </c>
      <c r="AR185" s="23" t="s">
        <v>219</v>
      </c>
      <c r="AT185" s="23" t="s">
        <v>147</v>
      </c>
      <c r="AU185" s="23" t="s">
        <v>94</v>
      </c>
      <c r="AY185" s="23" t="s">
        <v>144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3" t="s">
        <v>94</v>
      </c>
      <c r="BK185" s="184">
        <f>ROUND(I185*H185,2)</f>
        <v>0</v>
      </c>
      <c r="BL185" s="23" t="s">
        <v>219</v>
      </c>
      <c r="BM185" s="23" t="s">
        <v>386</v>
      </c>
    </row>
    <row r="186" spans="2:51" s="11" customFormat="1" ht="13.5">
      <c r="B186" s="185"/>
      <c r="D186" s="194" t="s">
        <v>154</v>
      </c>
      <c r="E186" s="195" t="s">
        <v>5</v>
      </c>
      <c r="F186" s="196" t="s">
        <v>387</v>
      </c>
      <c r="H186" s="197">
        <v>2.538</v>
      </c>
      <c r="I186" s="190"/>
      <c r="L186" s="185"/>
      <c r="M186" s="191"/>
      <c r="N186" s="192"/>
      <c r="O186" s="192"/>
      <c r="P186" s="192"/>
      <c r="Q186" s="192"/>
      <c r="R186" s="192"/>
      <c r="S186" s="192"/>
      <c r="T186" s="193"/>
      <c r="AT186" s="187" t="s">
        <v>154</v>
      </c>
      <c r="AU186" s="187" t="s">
        <v>94</v>
      </c>
      <c r="AV186" s="11" t="s">
        <v>94</v>
      </c>
      <c r="AW186" s="11" t="s">
        <v>37</v>
      </c>
      <c r="AX186" s="11" t="s">
        <v>80</v>
      </c>
      <c r="AY186" s="187" t="s">
        <v>144</v>
      </c>
    </row>
    <row r="187" spans="2:65" s="1" customFormat="1" ht="22.5" customHeight="1">
      <c r="B187" s="172"/>
      <c r="C187" s="173" t="s">
        <v>388</v>
      </c>
      <c r="D187" s="173" t="s">
        <v>147</v>
      </c>
      <c r="E187" s="174" t="s">
        <v>389</v>
      </c>
      <c r="F187" s="175" t="s">
        <v>390</v>
      </c>
      <c r="G187" s="176" t="s">
        <v>188</v>
      </c>
      <c r="H187" s="177">
        <v>17.05</v>
      </c>
      <c r="I187" s="178"/>
      <c r="J187" s="179">
        <f>ROUND(I187*H187,2)</f>
        <v>0</v>
      </c>
      <c r="K187" s="175" t="s">
        <v>151</v>
      </c>
      <c r="L187" s="40"/>
      <c r="M187" s="180" t="s">
        <v>5</v>
      </c>
      <c r="N187" s="181" t="s">
        <v>45</v>
      </c>
      <c r="O187" s="41"/>
      <c r="P187" s="182">
        <f>O187*H187</f>
        <v>0</v>
      </c>
      <c r="Q187" s="182">
        <v>0</v>
      </c>
      <c r="R187" s="182">
        <f>Q187*H187</f>
        <v>0</v>
      </c>
      <c r="S187" s="182">
        <v>0.0026</v>
      </c>
      <c r="T187" s="183">
        <f>S187*H187</f>
        <v>0.04433</v>
      </c>
      <c r="AR187" s="23" t="s">
        <v>219</v>
      </c>
      <c r="AT187" s="23" t="s">
        <v>147</v>
      </c>
      <c r="AU187" s="23" t="s">
        <v>94</v>
      </c>
      <c r="AY187" s="23" t="s">
        <v>144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3" t="s">
        <v>94</v>
      </c>
      <c r="BK187" s="184">
        <f>ROUND(I187*H187,2)</f>
        <v>0</v>
      </c>
      <c r="BL187" s="23" t="s">
        <v>219</v>
      </c>
      <c r="BM187" s="23" t="s">
        <v>391</v>
      </c>
    </row>
    <row r="188" spans="2:51" s="11" customFormat="1" ht="13.5">
      <c r="B188" s="185"/>
      <c r="D188" s="194" t="s">
        <v>154</v>
      </c>
      <c r="E188" s="195" t="s">
        <v>5</v>
      </c>
      <c r="F188" s="196" t="s">
        <v>657</v>
      </c>
      <c r="H188" s="197">
        <v>17.05</v>
      </c>
      <c r="I188" s="190"/>
      <c r="L188" s="185"/>
      <c r="M188" s="191"/>
      <c r="N188" s="192"/>
      <c r="O188" s="192"/>
      <c r="P188" s="192"/>
      <c r="Q188" s="192"/>
      <c r="R188" s="192"/>
      <c r="S188" s="192"/>
      <c r="T188" s="193"/>
      <c r="AT188" s="187" t="s">
        <v>154</v>
      </c>
      <c r="AU188" s="187" t="s">
        <v>94</v>
      </c>
      <c r="AV188" s="11" t="s">
        <v>94</v>
      </c>
      <c r="AW188" s="11" t="s">
        <v>37</v>
      </c>
      <c r="AX188" s="11" t="s">
        <v>80</v>
      </c>
      <c r="AY188" s="187" t="s">
        <v>144</v>
      </c>
    </row>
    <row r="189" spans="2:65" s="1" customFormat="1" ht="22.5" customHeight="1">
      <c r="B189" s="172"/>
      <c r="C189" s="173" t="s">
        <v>393</v>
      </c>
      <c r="D189" s="173" t="s">
        <v>147</v>
      </c>
      <c r="E189" s="174" t="s">
        <v>658</v>
      </c>
      <c r="F189" s="175" t="s">
        <v>659</v>
      </c>
      <c r="G189" s="176" t="s">
        <v>188</v>
      </c>
      <c r="H189" s="177">
        <v>17.05</v>
      </c>
      <c r="I189" s="178"/>
      <c r="J189" s="179">
        <f>ROUND(I189*H189,2)</f>
        <v>0</v>
      </c>
      <c r="K189" s="175" t="s">
        <v>151</v>
      </c>
      <c r="L189" s="40"/>
      <c r="M189" s="180" t="s">
        <v>5</v>
      </c>
      <c r="N189" s="181" t="s">
        <v>45</v>
      </c>
      <c r="O189" s="41"/>
      <c r="P189" s="182">
        <f>O189*H189</f>
        <v>0</v>
      </c>
      <c r="Q189" s="182">
        <v>0</v>
      </c>
      <c r="R189" s="182">
        <f>Q189*H189</f>
        <v>0</v>
      </c>
      <c r="S189" s="182">
        <v>0.00605</v>
      </c>
      <c r="T189" s="183">
        <f>S189*H189</f>
        <v>0.10315250000000001</v>
      </c>
      <c r="AR189" s="23" t="s">
        <v>219</v>
      </c>
      <c r="AT189" s="23" t="s">
        <v>147</v>
      </c>
      <c r="AU189" s="23" t="s">
        <v>94</v>
      </c>
      <c r="AY189" s="23" t="s">
        <v>144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3" t="s">
        <v>94</v>
      </c>
      <c r="BK189" s="184">
        <f>ROUND(I189*H189,2)</f>
        <v>0</v>
      </c>
      <c r="BL189" s="23" t="s">
        <v>219</v>
      </c>
      <c r="BM189" s="23" t="s">
        <v>660</v>
      </c>
    </row>
    <row r="190" spans="2:65" s="1" customFormat="1" ht="22.5" customHeight="1">
      <c r="B190" s="172"/>
      <c r="C190" s="173" t="s">
        <v>398</v>
      </c>
      <c r="D190" s="173" t="s">
        <v>147</v>
      </c>
      <c r="E190" s="174" t="s">
        <v>394</v>
      </c>
      <c r="F190" s="175" t="s">
        <v>395</v>
      </c>
      <c r="G190" s="176" t="s">
        <v>188</v>
      </c>
      <c r="H190" s="177">
        <v>21</v>
      </c>
      <c r="I190" s="178"/>
      <c r="J190" s="179">
        <f>ROUND(I190*H190,2)</f>
        <v>0</v>
      </c>
      <c r="K190" s="175" t="s">
        <v>151</v>
      </c>
      <c r="L190" s="40"/>
      <c r="M190" s="180" t="s">
        <v>5</v>
      </c>
      <c r="N190" s="181" t="s">
        <v>45</v>
      </c>
      <c r="O190" s="41"/>
      <c r="P190" s="182">
        <f>O190*H190</f>
        <v>0</v>
      </c>
      <c r="Q190" s="182">
        <v>0</v>
      </c>
      <c r="R190" s="182">
        <f>Q190*H190</f>
        <v>0</v>
      </c>
      <c r="S190" s="182">
        <v>0.00394</v>
      </c>
      <c r="T190" s="183">
        <f>S190*H190</f>
        <v>0.08274</v>
      </c>
      <c r="AR190" s="23" t="s">
        <v>219</v>
      </c>
      <c r="AT190" s="23" t="s">
        <v>147</v>
      </c>
      <c r="AU190" s="23" t="s">
        <v>94</v>
      </c>
      <c r="AY190" s="23" t="s">
        <v>144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3" t="s">
        <v>94</v>
      </c>
      <c r="BK190" s="184">
        <f>ROUND(I190*H190,2)</f>
        <v>0</v>
      </c>
      <c r="BL190" s="23" t="s">
        <v>219</v>
      </c>
      <c r="BM190" s="23" t="s">
        <v>396</v>
      </c>
    </row>
    <row r="191" spans="2:51" s="11" customFormat="1" ht="13.5">
      <c r="B191" s="185"/>
      <c r="D191" s="194" t="s">
        <v>154</v>
      </c>
      <c r="E191" s="195" t="s">
        <v>5</v>
      </c>
      <c r="F191" s="196" t="s">
        <v>661</v>
      </c>
      <c r="H191" s="197">
        <v>21</v>
      </c>
      <c r="I191" s="190"/>
      <c r="L191" s="185"/>
      <c r="M191" s="191"/>
      <c r="N191" s="192"/>
      <c r="O191" s="192"/>
      <c r="P191" s="192"/>
      <c r="Q191" s="192"/>
      <c r="R191" s="192"/>
      <c r="S191" s="192"/>
      <c r="T191" s="193"/>
      <c r="AT191" s="187" t="s">
        <v>154</v>
      </c>
      <c r="AU191" s="187" t="s">
        <v>94</v>
      </c>
      <c r="AV191" s="11" t="s">
        <v>94</v>
      </c>
      <c r="AW191" s="11" t="s">
        <v>37</v>
      </c>
      <c r="AX191" s="11" t="s">
        <v>80</v>
      </c>
      <c r="AY191" s="187" t="s">
        <v>144</v>
      </c>
    </row>
    <row r="192" spans="2:65" s="1" customFormat="1" ht="22.5" customHeight="1">
      <c r="B192" s="172"/>
      <c r="C192" s="173" t="s">
        <v>402</v>
      </c>
      <c r="D192" s="173" t="s">
        <v>147</v>
      </c>
      <c r="E192" s="174" t="s">
        <v>399</v>
      </c>
      <c r="F192" s="175" t="s">
        <v>400</v>
      </c>
      <c r="G192" s="176" t="s">
        <v>188</v>
      </c>
      <c r="H192" s="177">
        <v>34</v>
      </c>
      <c r="I192" s="178"/>
      <c r="J192" s="179">
        <f>ROUND(I192*H192,2)</f>
        <v>0</v>
      </c>
      <c r="K192" s="175" t="s">
        <v>151</v>
      </c>
      <c r="L192" s="40"/>
      <c r="M192" s="180" t="s">
        <v>5</v>
      </c>
      <c r="N192" s="181" t="s">
        <v>45</v>
      </c>
      <c r="O192" s="41"/>
      <c r="P192" s="182">
        <f>O192*H192</f>
        <v>0</v>
      </c>
      <c r="Q192" s="182">
        <v>0.0005</v>
      </c>
      <c r="R192" s="182">
        <f>Q192*H192</f>
        <v>0.017</v>
      </c>
      <c r="S192" s="182">
        <v>0</v>
      </c>
      <c r="T192" s="183">
        <f>S192*H192</f>
        <v>0</v>
      </c>
      <c r="AR192" s="23" t="s">
        <v>219</v>
      </c>
      <c r="AT192" s="23" t="s">
        <v>147</v>
      </c>
      <c r="AU192" s="23" t="s">
        <v>94</v>
      </c>
      <c r="AY192" s="23" t="s">
        <v>144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3" t="s">
        <v>94</v>
      </c>
      <c r="BK192" s="184">
        <f>ROUND(I192*H192,2)</f>
        <v>0</v>
      </c>
      <c r="BL192" s="23" t="s">
        <v>219</v>
      </c>
      <c r="BM192" s="23" t="s">
        <v>401</v>
      </c>
    </row>
    <row r="193" spans="2:51" s="11" customFormat="1" ht="13.5">
      <c r="B193" s="185"/>
      <c r="D193" s="194" t="s">
        <v>154</v>
      </c>
      <c r="E193" s="195" t="s">
        <v>5</v>
      </c>
      <c r="F193" s="196" t="s">
        <v>374</v>
      </c>
      <c r="H193" s="197">
        <v>34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87" t="s">
        <v>154</v>
      </c>
      <c r="AU193" s="187" t="s">
        <v>94</v>
      </c>
      <c r="AV193" s="11" t="s">
        <v>94</v>
      </c>
      <c r="AW193" s="11" t="s">
        <v>37</v>
      </c>
      <c r="AX193" s="11" t="s">
        <v>80</v>
      </c>
      <c r="AY193" s="187" t="s">
        <v>144</v>
      </c>
    </row>
    <row r="194" spans="2:65" s="1" customFormat="1" ht="22.5" customHeight="1">
      <c r="B194" s="172"/>
      <c r="C194" s="173" t="s">
        <v>407</v>
      </c>
      <c r="D194" s="173" t="s">
        <v>147</v>
      </c>
      <c r="E194" s="174" t="s">
        <v>403</v>
      </c>
      <c r="F194" s="175" t="s">
        <v>404</v>
      </c>
      <c r="G194" s="176" t="s">
        <v>188</v>
      </c>
      <c r="H194" s="177">
        <v>25.2</v>
      </c>
      <c r="I194" s="178"/>
      <c r="J194" s="179">
        <f>ROUND(I194*H194,2)</f>
        <v>0</v>
      </c>
      <c r="K194" s="175" t="s">
        <v>5</v>
      </c>
      <c r="L194" s="40"/>
      <c r="M194" s="180" t="s">
        <v>5</v>
      </c>
      <c r="N194" s="181" t="s">
        <v>45</v>
      </c>
      <c r="O194" s="41"/>
      <c r="P194" s="182">
        <f>O194*H194</f>
        <v>0</v>
      </c>
      <c r="Q194" s="182">
        <v>0.00039</v>
      </c>
      <c r="R194" s="182">
        <f>Q194*H194</f>
        <v>0.009828</v>
      </c>
      <c r="S194" s="182">
        <v>0</v>
      </c>
      <c r="T194" s="183">
        <f>S194*H194</f>
        <v>0</v>
      </c>
      <c r="AR194" s="23" t="s">
        <v>219</v>
      </c>
      <c r="AT194" s="23" t="s">
        <v>147</v>
      </c>
      <c r="AU194" s="23" t="s">
        <v>94</v>
      </c>
      <c r="AY194" s="23" t="s">
        <v>144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23" t="s">
        <v>94</v>
      </c>
      <c r="BK194" s="184">
        <f>ROUND(I194*H194,2)</f>
        <v>0</v>
      </c>
      <c r="BL194" s="23" t="s">
        <v>219</v>
      </c>
      <c r="BM194" s="23" t="s">
        <v>405</v>
      </c>
    </row>
    <row r="195" spans="2:51" s="11" customFormat="1" ht="13.5">
      <c r="B195" s="185"/>
      <c r="D195" s="194" t="s">
        <v>154</v>
      </c>
      <c r="E195" s="195" t="s">
        <v>5</v>
      </c>
      <c r="F195" s="196" t="s">
        <v>406</v>
      </c>
      <c r="H195" s="197">
        <v>25.2</v>
      </c>
      <c r="I195" s="190"/>
      <c r="L195" s="185"/>
      <c r="M195" s="191"/>
      <c r="N195" s="192"/>
      <c r="O195" s="192"/>
      <c r="P195" s="192"/>
      <c r="Q195" s="192"/>
      <c r="R195" s="192"/>
      <c r="S195" s="192"/>
      <c r="T195" s="193"/>
      <c r="AT195" s="187" t="s">
        <v>154</v>
      </c>
      <c r="AU195" s="187" t="s">
        <v>94</v>
      </c>
      <c r="AV195" s="11" t="s">
        <v>94</v>
      </c>
      <c r="AW195" s="11" t="s">
        <v>37</v>
      </c>
      <c r="AX195" s="11" t="s">
        <v>80</v>
      </c>
      <c r="AY195" s="187" t="s">
        <v>144</v>
      </c>
    </row>
    <row r="196" spans="2:65" s="1" customFormat="1" ht="22.5" customHeight="1">
      <c r="B196" s="172"/>
      <c r="C196" s="173" t="s">
        <v>412</v>
      </c>
      <c r="D196" s="173" t="s">
        <v>147</v>
      </c>
      <c r="E196" s="174" t="s">
        <v>408</v>
      </c>
      <c r="F196" s="175" t="s">
        <v>409</v>
      </c>
      <c r="G196" s="176" t="s">
        <v>188</v>
      </c>
      <c r="H196" s="177">
        <v>11.26</v>
      </c>
      <c r="I196" s="178"/>
      <c r="J196" s="179">
        <f>ROUND(I196*H196,2)</f>
        <v>0</v>
      </c>
      <c r="K196" s="175" t="s">
        <v>151</v>
      </c>
      <c r="L196" s="40"/>
      <c r="M196" s="180" t="s">
        <v>5</v>
      </c>
      <c r="N196" s="181" t="s">
        <v>45</v>
      </c>
      <c r="O196" s="41"/>
      <c r="P196" s="182">
        <f>O196*H196</f>
        <v>0</v>
      </c>
      <c r="Q196" s="182">
        <v>0.00029</v>
      </c>
      <c r="R196" s="182">
        <f>Q196*H196</f>
        <v>0.0032654</v>
      </c>
      <c r="S196" s="182">
        <v>0</v>
      </c>
      <c r="T196" s="183">
        <f>S196*H196</f>
        <v>0</v>
      </c>
      <c r="AR196" s="23" t="s">
        <v>219</v>
      </c>
      <c r="AT196" s="23" t="s">
        <v>147</v>
      </c>
      <c r="AU196" s="23" t="s">
        <v>94</v>
      </c>
      <c r="AY196" s="23" t="s">
        <v>144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3" t="s">
        <v>94</v>
      </c>
      <c r="BK196" s="184">
        <f>ROUND(I196*H196,2)</f>
        <v>0</v>
      </c>
      <c r="BL196" s="23" t="s">
        <v>219</v>
      </c>
      <c r="BM196" s="23" t="s">
        <v>410</v>
      </c>
    </row>
    <row r="197" spans="2:51" s="11" customFormat="1" ht="13.5">
      <c r="B197" s="185"/>
      <c r="D197" s="194" t="s">
        <v>154</v>
      </c>
      <c r="E197" s="195" t="s">
        <v>5</v>
      </c>
      <c r="F197" s="196" t="s">
        <v>411</v>
      </c>
      <c r="H197" s="197">
        <v>11.26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154</v>
      </c>
      <c r="AU197" s="187" t="s">
        <v>94</v>
      </c>
      <c r="AV197" s="11" t="s">
        <v>94</v>
      </c>
      <c r="AW197" s="11" t="s">
        <v>37</v>
      </c>
      <c r="AX197" s="11" t="s">
        <v>80</v>
      </c>
      <c r="AY197" s="187" t="s">
        <v>144</v>
      </c>
    </row>
    <row r="198" spans="2:65" s="1" customFormat="1" ht="22.5" customHeight="1">
      <c r="B198" s="172"/>
      <c r="C198" s="173" t="s">
        <v>417</v>
      </c>
      <c r="D198" s="173" t="s">
        <v>147</v>
      </c>
      <c r="E198" s="174" t="s">
        <v>413</v>
      </c>
      <c r="F198" s="175" t="s">
        <v>414</v>
      </c>
      <c r="G198" s="176" t="s">
        <v>188</v>
      </c>
      <c r="H198" s="177">
        <v>15.46</v>
      </c>
      <c r="I198" s="178"/>
      <c r="J198" s="179">
        <f>ROUND(I198*H198,2)</f>
        <v>0</v>
      </c>
      <c r="K198" s="175" t="s">
        <v>151</v>
      </c>
      <c r="L198" s="40"/>
      <c r="M198" s="180" t="s">
        <v>5</v>
      </c>
      <c r="N198" s="181" t="s">
        <v>45</v>
      </c>
      <c r="O198" s="41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AR198" s="23" t="s">
        <v>219</v>
      </c>
      <c r="AT198" s="23" t="s">
        <v>147</v>
      </c>
      <c r="AU198" s="23" t="s">
        <v>94</v>
      </c>
      <c r="AY198" s="23" t="s">
        <v>144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23" t="s">
        <v>94</v>
      </c>
      <c r="BK198" s="184">
        <f>ROUND(I198*H198,2)</f>
        <v>0</v>
      </c>
      <c r="BL198" s="23" t="s">
        <v>219</v>
      </c>
      <c r="BM198" s="23" t="s">
        <v>415</v>
      </c>
    </row>
    <row r="199" spans="2:51" s="11" customFormat="1" ht="13.5">
      <c r="B199" s="185"/>
      <c r="D199" s="194" t="s">
        <v>154</v>
      </c>
      <c r="E199" s="195" t="s">
        <v>5</v>
      </c>
      <c r="F199" s="196" t="s">
        <v>416</v>
      </c>
      <c r="H199" s="197">
        <v>15.46</v>
      </c>
      <c r="I199" s="190"/>
      <c r="L199" s="185"/>
      <c r="M199" s="191"/>
      <c r="N199" s="192"/>
      <c r="O199" s="192"/>
      <c r="P199" s="192"/>
      <c r="Q199" s="192"/>
      <c r="R199" s="192"/>
      <c r="S199" s="192"/>
      <c r="T199" s="193"/>
      <c r="AT199" s="187" t="s">
        <v>154</v>
      </c>
      <c r="AU199" s="187" t="s">
        <v>94</v>
      </c>
      <c r="AV199" s="11" t="s">
        <v>94</v>
      </c>
      <c r="AW199" s="11" t="s">
        <v>37</v>
      </c>
      <c r="AX199" s="11" t="s">
        <v>80</v>
      </c>
      <c r="AY199" s="187" t="s">
        <v>144</v>
      </c>
    </row>
    <row r="200" spans="2:65" s="1" customFormat="1" ht="22.5" customHeight="1">
      <c r="B200" s="172"/>
      <c r="C200" s="206" t="s">
        <v>421</v>
      </c>
      <c r="D200" s="206" t="s">
        <v>242</v>
      </c>
      <c r="E200" s="207" t="s">
        <v>418</v>
      </c>
      <c r="F200" s="208" t="s">
        <v>419</v>
      </c>
      <c r="G200" s="209" t="s">
        <v>358</v>
      </c>
      <c r="H200" s="210">
        <v>16</v>
      </c>
      <c r="I200" s="211"/>
      <c r="J200" s="212">
        <f>ROUND(I200*H200,2)</f>
        <v>0</v>
      </c>
      <c r="K200" s="208" t="s">
        <v>151</v>
      </c>
      <c r="L200" s="213"/>
      <c r="M200" s="214" t="s">
        <v>5</v>
      </c>
      <c r="N200" s="215" t="s">
        <v>45</v>
      </c>
      <c r="O200" s="41"/>
      <c r="P200" s="182">
        <f>O200*H200</f>
        <v>0</v>
      </c>
      <c r="Q200" s="182">
        <v>0.0016</v>
      </c>
      <c r="R200" s="182">
        <f>Q200*H200</f>
        <v>0.0256</v>
      </c>
      <c r="S200" s="182">
        <v>0</v>
      </c>
      <c r="T200" s="183">
        <f>S200*H200</f>
        <v>0</v>
      </c>
      <c r="AR200" s="23" t="s">
        <v>245</v>
      </c>
      <c r="AT200" s="23" t="s">
        <v>242</v>
      </c>
      <c r="AU200" s="23" t="s">
        <v>94</v>
      </c>
      <c r="AY200" s="23" t="s">
        <v>144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3" t="s">
        <v>94</v>
      </c>
      <c r="BK200" s="184">
        <f>ROUND(I200*H200,2)</f>
        <v>0</v>
      </c>
      <c r="BL200" s="23" t="s">
        <v>219</v>
      </c>
      <c r="BM200" s="23" t="s">
        <v>420</v>
      </c>
    </row>
    <row r="201" spans="2:65" s="1" customFormat="1" ht="22.5" customHeight="1">
      <c r="B201" s="172"/>
      <c r="C201" s="206" t="s">
        <v>425</v>
      </c>
      <c r="D201" s="206" t="s">
        <v>242</v>
      </c>
      <c r="E201" s="207" t="s">
        <v>422</v>
      </c>
      <c r="F201" s="208" t="s">
        <v>423</v>
      </c>
      <c r="G201" s="209" t="s">
        <v>250</v>
      </c>
      <c r="H201" s="210">
        <v>6</v>
      </c>
      <c r="I201" s="211"/>
      <c r="J201" s="212">
        <f>ROUND(I201*H201,2)</f>
        <v>0</v>
      </c>
      <c r="K201" s="208" t="s">
        <v>151</v>
      </c>
      <c r="L201" s="213"/>
      <c r="M201" s="214" t="s">
        <v>5</v>
      </c>
      <c r="N201" s="215" t="s">
        <v>45</v>
      </c>
      <c r="O201" s="41"/>
      <c r="P201" s="182">
        <f>O201*H201</f>
        <v>0</v>
      </c>
      <c r="Q201" s="182">
        <v>0.00013</v>
      </c>
      <c r="R201" s="182">
        <f>Q201*H201</f>
        <v>0.0007799999999999999</v>
      </c>
      <c r="S201" s="182">
        <v>0</v>
      </c>
      <c r="T201" s="183">
        <f>S201*H201</f>
        <v>0</v>
      </c>
      <c r="AR201" s="23" t="s">
        <v>245</v>
      </c>
      <c r="AT201" s="23" t="s">
        <v>242</v>
      </c>
      <c r="AU201" s="23" t="s">
        <v>94</v>
      </c>
      <c r="AY201" s="23" t="s">
        <v>144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3" t="s">
        <v>94</v>
      </c>
      <c r="BK201" s="184">
        <f>ROUND(I201*H201,2)</f>
        <v>0</v>
      </c>
      <c r="BL201" s="23" t="s">
        <v>219</v>
      </c>
      <c r="BM201" s="23" t="s">
        <v>424</v>
      </c>
    </row>
    <row r="202" spans="2:65" s="1" customFormat="1" ht="22.5" customHeight="1">
      <c r="B202" s="172"/>
      <c r="C202" s="173" t="s">
        <v>429</v>
      </c>
      <c r="D202" s="173" t="s">
        <v>147</v>
      </c>
      <c r="E202" s="174" t="s">
        <v>426</v>
      </c>
      <c r="F202" s="175" t="s">
        <v>427</v>
      </c>
      <c r="G202" s="176" t="s">
        <v>188</v>
      </c>
      <c r="H202" s="177">
        <v>25.2</v>
      </c>
      <c r="I202" s="178"/>
      <c r="J202" s="179">
        <f>ROUND(I202*H202,2)</f>
        <v>0</v>
      </c>
      <c r="K202" s="175" t="s">
        <v>151</v>
      </c>
      <c r="L202" s="40"/>
      <c r="M202" s="180" t="s">
        <v>5</v>
      </c>
      <c r="N202" s="181" t="s">
        <v>45</v>
      </c>
      <c r="O202" s="41"/>
      <c r="P202" s="182">
        <f>O202*H202</f>
        <v>0</v>
      </c>
      <c r="Q202" s="182">
        <v>0.00074</v>
      </c>
      <c r="R202" s="182">
        <f>Q202*H202</f>
        <v>0.018647999999999998</v>
      </c>
      <c r="S202" s="182">
        <v>0</v>
      </c>
      <c r="T202" s="183">
        <f>S202*H202</f>
        <v>0</v>
      </c>
      <c r="AR202" s="23" t="s">
        <v>219</v>
      </c>
      <c r="AT202" s="23" t="s">
        <v>147</v>
      </c>
      <c r="AU202" s="23" t="s">
        <v>94</v>
      </c>
      <c r="AY202" s="23" t="s">
        <v>144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3" t="s">
        <v>94</v>
      </c>
      <c r="BK202" s="184">
        <f>ROUND(I202*H202,2)</f>
        <v>0</v>
      </c>
      <c r="BL202" s="23" t="s">
        <v>219</v>
      </c>
      <c r="BM202" s="23" t="s">
        <v>428</v>
      </c>
    </row>
    <row r="203" spans="2:51" s="11" customFormat="1" ht="13.5">
      <c r="B203" s="185"/>
      <c r="D203" s="194" t="s">
        <v>154</v>
      </c>
      <c r="E203" s="195" t="s">
        <v>5</v>
      </c>
      <c r="F203" s="196" t="s">
        <v>406</v>
      </c>
      <c r="H203" s="197">
        <v>25.2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87" t="s">
        <v>154</v>
      </c>
      <c r="AU203" s="187" t="s">
        <v>94</v>
      </c>
      <c r="AV203" s="11" t="s">
        <v>94</v>
      </c>
      <c r="AW203" s="11" t="s">
        <v>37</v>
      </c>
      <c r="AX203" s="11" t="s">
        <v>80</v>
      </c>
      <c r="AY203" s="187" t="s">
        <v>144</v>
      </c>
    </row>
    <row r="204" spans="2:65" s="1" customFormat="1" ht="22.5" customHeight="1">
      <c r="B204" s="172"/>
      <c r="C204" s="173" t="s">
        <v>433</v>
      </c>
      <c r="D204" s="173" t="s">
        <v>147</v>
      </c>
      <c r="E204" s="174" t="s">
        <v>430</v>
      </c>
      <c r="F204" s="175" t="s">
        <v>431</v>
      </c>
      <c r="G204" s="176" t="s">
        <v>188</v>
      </c>
      <c r="H204" s="177">
        <v>34</v>
      </c>
      <c r="I204" s="178"/>
      <c r="J204" s="179">
        <f>ROUND(I204*H204,2)</f>
        <v>0</v>
      </c>
      <c r="K204" s="175" t="s">
        <v>151</v>
      </c>
      <c r="L204" s="40"/>
      <c r="M204" s="180" t="s">
        <v>5</v>
      </c>
      <c r="N204" s="181" t="s">
        <v>45</v>
      </c>
      <c r="O204" s="41"/>
      <c r="P204" s="182">
        <f>O204*H204</f>
        <v>0</v>
      </c>
      <c r="Q204" s="182">
        <v>0.00113</v>
      </c>
      <c r="R204" s="182">
        <f>Q204*H204</f>
        <v>0.038419999999999996</v>
      </c>
      <c r="S204" s="182">
        <v>0</v>
      </c>
      <c r="T204" s="183">
        <f>S204*H204</f>
        <v>0</v>
      </c>
      <c r="AR204" s="23" t="s">
        <v>219</v>
      </c>
      <c r="AT204" s="23" t="s">
        <v>147</v>
      </c>
      <c r="AU204" s="23" t="s">
        <v>94</v>
      </c>
      <c r="AY204" s="23" t="s">
        <v>144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23" t="s">
        <v>94</v>
      </c>
      <c r="BK204" s="184">
        <f>ROUND(I204*H204,2)</f>
        <v>0</v>
      </c>
      <c r="BL204" s="23" t="s">
        <v>219</v>
      </c>
      <c r="BM204" s="23" t="s">
        <v>432</v>
      </c>
    </row>
    <row r="205" spans="2:51" s="11" customFormat="1" ht="13.5">
      <c r="B205" s="185"/>
      <c r="D205" s="194" t="s">
        <v>154</v>
      </c>
      <c r="E205" s="195" t="s">
        <v>5</v>
      </c>
      <c r="F205" s="196" t="s">
        <v>374</v>
      </c>
      <c r="H205" s="197">
        <v>34</v>
      </c>
      <c r="I205" s="190"/>
      <c r="L205" s="185"/>
      <c r="M205" s="191"/>
      <c r="N205" s="192"/>
      <c r="O205" s="192"/>
      <c r="P205" s="192"/>
      <c r="Q205" s="192"/>
      <c r="R205" s="192"/>
      <c r="S205" s="192"/>
      <c r="T205" s="193"/>
      <c r="AT205" s="187" t="s">
        <v>154</v>
      </c>
      <c r="AU205" s="187" t="s">
        <v>94</v>
      </c>
      <c r="AV205" s="11" t="s">
        <v>94</v>
      </c>
      <c r="AW205" s="11" t="s">
        <v>37</v>
      </c>
      <c r="AX205" s="11" t="s">
        <v>80</v>
      </c>
      <c r="AY205" s="187" t="s">
        <v>144</v>
      </c>
    </row>
    <row r="206" spans="2:65" s="1" customFormat="1" ht="22.5" customHeight="1">
      <c r="B206" s="172"/>
      <c r="C206" s="173" t="s">
        <v>438</v>
      </c>
      <c r="D206" s="173" t="s">
        <v>147</v>
      </c>
      <c r="E206" s="174" t="s">
        <v>434</v>
      </c>
      <c r="F206" s="175" t="s">
        <v>435</v>
      </c>
      <c r="G206" s="176" t="s">
        <v>188</v>
      </c>
      <c r="H206" s="177">
        <v>62</v>
      </c>
      <c r="I206" s="178"/>
      <c r="J206" s="179">
        <f>ROUND(I206*H206,2)</f>
        <v>0</v>
      </c>
      <c r="K206" s="175" t="s">
        <v>151</v>
      </c>
      <c r="L206" s="40"/>
      <c r="M206" s="180" t="s">
        <v>5</v>
      </c>
      <c r="N206" s="181" t="s">
        <v>45</v>
      </c>
      <c r="O206" s="41"/>
      <c r="P206" s="182">
        <f>O206*H206</f>
        <v>0</v>
      </c>
      <c r="Q206" s="182">
        <v>0.0019</v>
      </c>
      <c r="R206" s="182">
        <f>Q206*H206</f>
        <v>0.1178</v>
      </c>
      <c r="S206" s="182">
        <v>0</v>
      </c>
      <c r="T206" s="183">
        <f>S206*H206</f>
        <v>0</v>
      </c>
      <c r="AR206" s="23" t="s">
        <v>219</v>
      </c>
      <c r="AT206" s="23" t="s">
        <v>147</v>
      </c>
      <c r="AU206" s="23" t="s">
        <v>94</v>
      </c>
      <c r="AY206" s="23" t="s">
        <v>144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3" t="s">
        <v>94</v>
      </c>
      <c r="BK206" s="184">
        <f>ROUND(I206*H206,2)</f>
        <v>0</v>
      </c>
      <c r="BL206" s="23" t="s">
        <v>219</v>
      </c>
      <c r="BM206" s="23" t="s">
        <v>436</v>
      </c>
    </row>
    <row r="207" spans="2:51" s="11" customFormat="1" ht="13.5">
      <c r="B207" s="185"/>
      <c r="D207" s="194" t="s">
        <v>154</v>
      </c>
      <c r="E207" s="195" t="s">
        <v>5</v>
      </c>
      <c r="F207" s="196" t="s">
        <v>437</v>
      </c>
      <c r="H207" s="197">
        <v>62</v>
      </c>
      <c r="I207" s="190"/>
      <c r="L207" s="185"/>
      <c r="M207" s="191"/>
      <c r="N207" s="192"/>
      <c r="O207" s="192"/>
      <c r="P207" s="192"/>
      <c r="Q207" s="192"/>
      <c r="R207" s="192"/>
      <c r="S207" s="192"/>
      <c r="T207" s="193"/>
      <c r="AT207" s="187" t="s">
        <v>154</v>
      </c>
      <c r="AU207" s="187" t="s">
        <v>94</v>
      </c>
      <c r="AV207" s="11" t="s">
        <v>94</v>
      </c>
      <c r="AW207" s="11" t="s">
        <v>37</v>
      </c>
      <c r="AX207" s="11" t="s">
        <v>80</v>
      </c>
      <c r="AY207" s="187" t="s">
        <v>144</v>
      </c>
    </row>
    <row r="208" spans="2:65" s="1" customFormat="1" ht="22.5" customHeight="1">
      <c r="B208" s="172"/>
      <c r="C208" s="173" t="s">
        <v>443</v>
      </c>
      <c r="D208" s="173" t="s">
        <v>147</v>
      </c>
      <c r="E208" s="174" t="s">
        <v>439</v>
      </c>
      <c r="F208" s="175" t="s">
        <v>440</v>
      </c>
      <c r="G208" s="176" t="s">
        <v>188</v>
      </c>
      <c r="H208" s="177">
        <v>17</v>
      </c>
      <c r="I208" s="178"/>
      <c r="J208" s="179">
        <f>ROUND(I208*H208,2)</f>
        <v>0</v>
      </c>
      <c r="K208" s="175" t="s">
        <v>151</v>
      </c>
      <c r="L208" s="40"/>
      <c r="M208" s="180" t="s">
        <v>5</v>
      </c>
      <c r="N208" s="181" t="s">
        <v>45</v>
      </c>
      <c r="O208" s="41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3" t="s">
        <v>219</v>
      </c>
      <c r="AT208" s="23" t="s">
        <v>147</v>
      </c>
      <c r="AU208" s="23" t="s">
        <v>94</v>
      </c>
      <c r="AY208" s="23" t="s">
        <v>144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3" t="s">
        <v>94</v>
      </c>
      <c r="BK208" s="184">
        <f>ROUND(I208*H208,2)</f>
        <v>0</v>
      </c>
      <c r="BL208" s="23" t="s">
        <v>219</v>
      </c>
      <c r="BM208" s="23" t="s">
        <v>441</v>
      </c>
    </row>
    <row r="209" spans="2:51" s="11" customFormat="1" ht="13.5">
      <c r="B209" s="185"/>
      <c r="D209" s="194" t="s">
        <v>154</v>
      </c>
      <c r="E209" s="195" t="s">
        <v>5</v>
      </c>
      <c r="F209" s="196" t="s">
        <v>662</v>
      </c>
      <c r="H209" s="197">
        <v>17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154</v>
      </c>
      <c r="AU209" s="187" t="s">
        <v>94</v>
      </c>
      <c r="AV209" s="11" t="s">
        <v>94</v>
      </c>
      <c r="AW209" s="11" t="s">
        <v>37</v>
      </c>
      <c r="AX209" s="11" t="s">
        <v>80</v>
      </c>
      <c r="AY209" s="187" t="s">
        <v>144</v>
      </c>
    </row>
    <row r="210" spans="2:65" s="1" customFormat="1" ht="22.5" customHeight="1">
      <c r="B210" s="172"/>
      <c r="C210" s="173" t="s">
        <v>447</v>
      </c>
      <c r="D210" s="173" t="s">
        <v>147</v>
      </c>
      <c r="E210" s="174" t="s">
        <v>444</v>
      </c>
      <c r="F210" s="175" t="s">
        <v>445</v>
      </c>
      <c r="G210" s="176" t="s">
        <v>250</v>
      </c>
      <c r="H210" s="177">
        <v>19</v>
      </c>
      <c r="I210" s="178"/>
      <c r="J210" s="179">
        <f>ROUND(I210*H210,2)</f>
        <v>0</v>
      </c>
      <c r="K210" s="175" t="s">
        <v>5</v>
      </c>
      <c r="L210" s="40"/>
      <c r="M210" s="180" t="s">
        <v>5</v>
      </c>
      <c r="N210" s="181" t="s">
        <v>45</v>
      </c>
      <c r="O210" s="41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23" t="s">
        <v>219</v>
      </c>
      <c r="AT210" s="23" t="s">
        <v>147</v>
      </c>
      <c r="AU210" s="23" t="s">
        <v>94</v>
      </c>
      <c r="AY210" s="23" t="s">
        <v>144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3" t="s">
        <v>94</v>
      </c>
      <c r="BK210" s="184">
        <f>ROUND(I210*H210,2)</f>
        <v>0</v>
      </c>
      <c r="BL210" s="23" t="s">
        <v>219</v>
      </c>
      <c r="BM210" s="23" t="s">
        <v>446</v>
      </c>
    </row>
    <row r="211" spans="2:65" s="1" customFormat="1" ht="22.5" customHeight="1">
      <c r="B211" s="172"/>
      <c r="C211" s="173" t="s">
        <v>451</v>
      </c>
      <c r="D211" s="173" t="s">
        <v>147</v>
      </c>
      <c r="E211" s="174" t="s">
        <v>448</v>
      </c>
      <c r="F211" s="175" t="s">
        <v>449</v>
      </c>
      <c r="G211" s="176" t="s">
        <v>250</v>
      </c>
      <c r="H211" s="177">
        <v>19</v>
      </c>
      <c r="I211" s="178"/>
      <c r="J211" s="179">
        <f>ROUND(I211*H211,2)</f>
        <v>0</v>
      </c>
      <c r="K211" s="175" t="s">
        <v>151</v>
      </c>
      <c r="L211" s="40"/>
      <c r="M211" s="180" t="s">
        <v>5</v>
      </c>
      <c r="N211" s="181" t="s">
        <v>45</v>
      </c>
      <c r="O211" s="41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AR211" s="23" t="s">
        <v>219</v>
      </c>
      <c r="AT211" s="23" t="s">
        <v>147</v>
      </c>
      <c r="AU211" s="23" t="s">
        <v>94</v>
      </c>
      <c r="AY211" s="23" t="s">
        <v>144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3" t="s">
        <v>94</v>
      </c>
      <c r="BK211" s="184">
        <f>ROUND(I211*H211,2)</f>
        <v>0</v>
      </c>
      <c r="BL211" s="23" t="s">
        <v>219</v>
      </c>
      <c r="BM211" s="23" t="s">
        <v>450</v>
      </c>
    </row>
    <row r="212" spans="2:65" s="1" customFormat="1" ht="22.5" customHeight="1">
      <c r="B212" s="172"/>
      <c r="C212" s="206" t="s">
        <v>456</v>
      </c>
      <c r="D212" s="206" t="s">
        <v>242</v>
      </c>
      <c r="E212" s="207" t="s">
        <v>452</v>
      </c>
      <c r="F212" s="208" t="s">
        <v>453</v>
      </c>
      <c r="G212" s="209" t="s">
        <v>250</v>
      </c>
      <c r="H212" s="210">
        <v>2</v>
      </c>
      <c r="I212" s="211"/>
      <c r="J212" s="212">
        <f>ROUND(I212*H212,2)</f>
        <v>0</v>
      </c>
      <c r="K212" s="208" t="s">
        <v>151</v>
      </c>
      <c r="L212" s="213"/>
      <c r="M212" s="214" t="s">
        <v>5</v>
      </c>
      <c r="N212" s="215" t="s">
        <v>45</v>
      </c>
      <c r="O212" s="41"/>
      <c r="P212" s="182">
        <f>O212*H212</f>
        <v>0</v>
      </c>
      <c r="Q212" s="182">
        <v>0.00094</v>
      </c>
      <c r="R212" s="182">
        <f>Q212*H212</f>
        <v>0.00188</v>
      </c>
      <c r="S212" s="182">
        <v>0</v>
      </c>
      <c r="T212" s="183">
        <f>S212*H212</f>
        <v>0</v>
      </c>
      <c r="AR212" s="23" t="s">
        <v>245</v>
      </c>
      <c r="AT212" s="23" t="s">
        <v>242</v>
      </c>
      <c r="AU212" s="23" t="s">
        <v>94</v>
      </c>
      <c r="AY212" s="23" t="s">
        <v>144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23" t="s">
        <v>94</v>
      </c>
      <c r="BK212" s="184">
        <f>ROUND(I212*H212,2)</f>
        <v>0</v>
      </c>
      <c r="BL212" s="23" t="s">
        <v>219</v>
      </c>
      <c r="BM212" s="23" t="s">
        <v>454</v>
      </c>
    </row>
    <row r="213" spans="2:51" s="11" customFormat="1" ht="13.5">
      <c r="B213" s="185"/>
      <c r="D213" s="194" t="s">
        <v>154</v>
      </c>
      <c r="E213" s="195" t="s">
        <v>5</v>
      </c>
      <c r="F213" s="196" t="s">
        <v>663</v>
      </c>
      <c r="H213" s="197">
        <v>2</v>
      </c>
      <c r="I213" s="190"/>
      <c r="L213" s="185"/>
      <c r="M213" s="191"/>
      <c r="N213" s="192"/>
      <c r="O213" s="192"/>
      <c r="P213" s="192"/>
      <c r="Q213" s="192"/>
      <c r="R213" s="192"/>
      <c r="S213" s="192"/>
      <c r="T213" s="193"/>
      <c r="AT213" s="187" t="s">
        <v>154</v>
      </c>
      <c r="AU213" s="187" t="s">
        <v>94</v>
      </c>
      <c r="AV213" s="11" t="s">
        <v>94</v>
      </c>
      <c r="AW213" s="11" t="s">
        <v>37</v>
      </c>
      <c r="AX213" s="11" t="s">
        <v>80</v>
      </c>
      <c r="AY213" s="187" t="s">
        <v>144</v>
      </c>
    </row>
    <row r="214" spans="2:65" s="1" customFormat="1" ht="22.5" customHeight="1">
      <c r="B214" s="172"/>
      <c r="C214" s="173" t="s">
        <v>461</v>
      </c>
      <c r="D214" s="173" t="s">
        <v>147</v>
      </c>
      <c r="E214" s="174" t="s">
        <v>457</v>
      </c>
      <c r="F214" s="175" t="s">
        <v>458</v>
      </c>
      <c r="G214" s="176" t="s">
        <v>188</v>
      </c>
      <c r="H214" s="177">
        <v>28.6</v>
      </c>
      <c r="I214" s="178"/>
      <c r="J214" s="179">
        <f>ROUND(I214*H214,2)</f>
        <v>0</v>
      </c>
      <c r="K214" s="175" t="s">
        <v>151</v>
      </c>
      <c r="L214" s="40"/>
      <c r="M214" s="180" t="s">
        <v>5</v>
      </c>
      <c r="N214" s="181" t="s">
        <v>45</v>
      </c>
      <c r="O214" s="41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23" t="s">
        <v>219</v>
      </c>
      <c r="AT214" s="23" t="s">
        <v>147</v>
      </c>
      <c r="AU214" s="23" t="s">
        <v>94</v>
      </c>
      <c r="AY214" s="23" t="s">
        <v>144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3" t="s">
        <v>94</v>
      </c>
      <c r="BK214" s="184">
        <f>ROUND(I214*H214,2)</f>
        <v>0</v>
      </c>
      <c r="BL214" s="23" t="s">
        <v>219</v>
      </c>
      <c r="BM214" s="23" t="s">
        <v>459</v>
      </c>
    </row>
    <row r="215" spans="2:51" s="11" customFormat="1" ht="13.5">
      <c r="B215" s="185"/>
      <c r="D215" s="194" t="s">
        <v>154</v>
      </c>
      <c r="E215" s="195" t="s">
        <v>5</v>
      </c>
      <c r="F215" s="196" t="s">
        <v>460</v>
      </c>
      <c r="H215" s="197">
        <v>28.6</v>
      </c>
      <c r="I215" s="190"/>
      <c r="L215" s="185"/>
      <c r="M215" s="191"/>
      <c r="N215" s="192"/>
      <c r="O215" s="192"/>
      <c r="P215" s="192"/>
      <c r="Q215" s="192"/>
      <c r="R215" s="192"/>
      <c r="S215" s="192"/>
      <c r="T215" s="193"/>
      <c r="AT215" s="187" t="s">
        <v>154</v>
      </c>
      <c r="AU215" s="187" t="s">
        <v>94</v>
      </c>
      <c r="AV215" s="11" t="s">
        <v>94</v>
      </c>
      <c r="AW215" s="11" t="s">
        <v>37</v>
      </c>
      <c r="AX215" s="11" t="s">
        <v>80</v>
      </c>
      <c r="AY215" s="187" t="s">
        <v>144</v>
      </c>
    </row>
    <row r="216" spans="2:65" s="1" customFormat="1" ht="22.5" customHeight="1">
      <c r="B216" s="172"/>
      <c r="C216" s="173" t="s">
        <v>465</v>
      </c>
      <c r="D216" s="173" t="s">
        <v>147</v>
      </c>
      <c r="E216" s="174" t="s">
        <v>664</v>
      </c>
      <c r="F216" s="175" t="s">
        <v>665</v>
      </c>
      <c r="G216" s="176" t="s">
        <v>188</v>
      </c>
      <c r="H216" s="177">
        <v>17.05</v>
      </c>
      <c r="I216" s="178"/>
      <c r="J216" s="179">
        <f aca="true" t="shared" si="20" ref="J216:J222">ROUND(I216*H216,2)</f>
        <v>0</v>
      </c>
      <c r="K216" s="175" t="s">
        <v>151</v>
      </c>
      <c r="L216" s="40"/>
      <c r="M216" s="180" t="s">
        <v>5</v>
      </c>
      <c r="N216" s="181" t="s">
        <v>45</v>
      </c>
      <c r="O216" s="41"/>
      <c r="P216" s="182">
        <f aca="true" t="shared" si="21" ref="P216:P222">O216*H216</f>
        <v>0</v>
      </c>
      <c r="Q216" s="182">
        <v>0.00088</v>
      </c>
      <c r="R216" s="182">
        <f aca="true" t="shared" si="22" ref="R216:R222">Q216*H216</f>
        <v>0.015004000000000002</v>
      </c>
      <c r="S216" s="182">
        <v>0</v>
      </c>
      <c r="T216" s="183">
        <f aca="true" t="shared" si="23" ref="T216:T222">S216*H216</f>
        <v>0</v>
      </c>
      <c r="AR216" s="23" t="s">
        <v>219</v>
      </c>
      <c r="AT216" s="23" t="s">
        <v>147</v>
      </c>
      <c r="AU216" s="23" t="s">
        <v>94</v>
      </c>
      <c r="AY216" s="23" t="s">
        <v>144</v>
      </c>
      <c r="BE216" s="184">
        <f aca="true" t="shared" si="24" ref="BE216:BE222">IF(N216="základní",J216,0)</f>
        <v>0</v>
      </c>
      <c r="BF216" s="184">
        <f aca="true" t="shared" si="25" ref="BF216:BF222">IF(N216="snížená",J216,0)</f>
        <v>0</v>
      </c>
      <c r="BG216" s="184">
        <f aca="true" t="shared" si="26" ref="BG216:BG222">IF(N216="zákl. přenesená",J216,0)</f>
        <v>0</v>
      </c>
      <c r="BH216" s="184">
        <f aca="true" t="shared" si="27" ref="BH216:BH222">IF(N216="sníž. přenesená",J216,0)</f>
        <v>0</v>
      </c>
      <c r="BI216" s="184">
        <f aca="true" t="shared" si="28" ref="BI216:BI222">IF(N216="nulová",J216,0)</f>
        <v>0</v>
      </c>
      <c r="BJ216" s="23" t="s">
        <v>94</v>
      </c>
      <c r="BK216" s="184">
        <f aca="true" t="shared" si="29" ref="BK216:BK222">ROUND(I216*H216,2)</f>
        <v>0</v>
      </c>
      <c r="BL216" s="23" t="s">
        <v>219</v>
      </c>
      <c r="BM216" s="23" t="s">
        <v>666</v>
      </c>
    </row>
    <row r="217" spans="2:65" s="1" customFormat="1" ht="22.5" customHeight="1">
      <c r="B217" s="172"/>
      <c r="C217" s="173" t="s">
        <v>469</v>
      </c>
      <c r="D217" s="173" t="s">
        <v>147</v>
      </c>
      <c r="E217" s="174" t="s">
        <v>667</v>
      </c>
      <c r="F217" s="175" t="s">
        <v>668</v>
      </c>
      <c r="G217" s="176" t="s">
        <v>250</v>
      </c>
      <c r="H217" s="177">
        <v>1</v>
      </c>
      <c r="I217" s="178"/>
      <c r="J217" s="179">
        <f t="shared" si="20"/>
        <v>0</v>
      </c>
      <c r="K217" s="175" t="s">
        <v>151</v>
      </c>
      <c r="L217" s="40"/>
      <c r="M217" s="180" t="s">
        <v>5</v>
      </c>
      <c r="N217" s="181" t="s">
        <v>45</v>
      </c>
      <c r="O217" s="41"/>
      <c r="P217" s="182">
        <f t="shared" si="21"/>
        <v>0</v>
      </c>
      <c r="Q217" s="182">
        <v>0.00012</v>
      </c>
      <c r="R217" s="182">
        <f t="shared" si="22"/>
        <v>0.00012</v>
      </c>
      <c r="S217" s="182">
        <v>0</v>
      </c>
      <c r="T217" s="183">
        <f t="shared" si="23"/>
        <v>0</v>
      </c>
      <c r="AR217" s="23" t="s">
        <v>219</v>
      </c>
      <c r="AT217" s="23" t="s">
        <v>147</v>
      </c>
      <c r="AU217" s="23" t="s">
        <v>94</v>
      </c>
      <c r="AY217" s="23" t="s">
        <v>144</v>
      </c>
      <c r="BE217" s="184">
        <f t="shared" si="24"/>
        <v>0</v>
      </c>
      <c r="BF217" s="184">
        <f t="shared" si="25"/>
        <v>0</v>
      </c>
      <c r="BG217" s="184">
        <f t="shared" si="26"/>
        <v>0</v>
      </c>
      <c r="BH217" s="184">
        <f t="shared" si="27"/>
        <v>0</v>
      </c>
      <c r="BI217" s="184">
        <f t="shared" si="28"/>
        <v>0</v>
      </c>
      <c r="BJ217" s="23" t="s">
        <v>94</v>
      </c>
      <c r="BK217" s="184">
        <f t="shared" si="29"/>
        <v>0</v>
      </c>
      <c r="BL217" s="23" t="s">
        <v>219</v>
      </c>
      <c r="BM217" s="23" t="s">
        <v>669</v>
      </c>
    </row>
    <row r="218" spans="2:65" s="1" customFormat="1" ht="22.5" customHeight="1">
      <c r="B218" s="172"/>
      <c r="C218" s="173" t="s">
        <v>475</v>
      </c>
      <c r="D218" s="173" t="s">
        <v>147</v>
      </c>
      <c r="E218" s="174" t="s">
        <v>670</v>
      </c>
      <c r="F218" s="175" t="s">
        <v>671</v>
      </c>
      <c r="G218" s="176" t="s">
        <v>188</v>
      </c>
      <c r="H218" s="177">
        <v>0.33</v>
      </c>
      <c r="I218" s="178"/>
      <c r="J218" s="179">
        <f t="shared" si="20"/>
        <v>0</v>
      </c>
      <c r="K218" s="175" t="s">
        <v>151</v>
      </c>
      <c r="L218" s="40"/>
      <c r="M218" s="180" t="s">
        <v>5</v>
      </c>
      <c r="N218" s="181" t="s">
        <v>45</v>
      </c>
      <c r="O218" s="41"/>
      <c r="P218" s="182">
        <f t="shared" si="21"/>
        <v>0</v>
      </c>
      <c r="Q218" s="182">
        <v>0.00115</v>
      </c>
      <c r="R218" s="182">
        <f t="shared" si="22"/>
        <v>0.0003795</v>
      </c>
      <c r="S218" s="182">
        <v>0</v>
      </c>
      <c r="T218" s="183">
        <f t="shared" si="23"/>
        <v>0</v>
      </c>
      <c r="AR218" s="23" t="s">
        <v>219</v>
      </c>
      <c r="AT218" s="23" t="s">
        <v>147</v>
      </c>
      <c r="AU218" s="23" t="s">
        <v>94</v>
      </c>
      <c r="AY218" s="23" t="s">
        <v>144</v>
      </c>
      <c r="BE218" s="184">
        <f t="shared" si="24"/>
        <v>0</v>
      </c>
      <c r="BF218" s="184">
        <f t="shared" si="25"/>
        <v>0</v>
      </c>
      <c r="BG218" s="184">
        <f t="shared" si="26"/>
        <v>0</v>
      </c>
      <c r="BH218" s="184">
        <f t="shared" si="27"/>
        <v>0</v>
      </c>
      <c r="BI218" s="184">
        <f t="shared" si="28"/>
        <v>0</v>
      </c>
      <c r="BJ218" s="23" t="s">
        <v>94</v>
      </c>
      <c r="BK218" s="184">
        <f t="shared" si="29"/>
        <v>0</v>
      </c>
      <c r="BL218" s="23" t="s">
        <v>219</v>
      </c>
      <c r="BM218" s="23" t="s">
        <v>672</v>
      </c>
    </row>
    <row r="219" spans="2:65" s="1" customFormat="1" ht="22.5" customHeight="1">
      <c r="B219" s="172"/>
      <c r="C219" s="173" t="s">
        <v>481</v>
      </c>
      <c r="D219" s="173" t="s">
        <v>147</v>
      </c>
      <c r="E219" s="174" t="s">
        <v>673</v>
      </c>
      <c r="F219" s="175" t="s">
        <v>674</v>
      </c>
      <c r="G219" s="176" t="s">
        <v>188</v>
      </c>
      <c r="H219" s="177">
        <v>7</v>
      </c>
      <c r="I219" s="178"/>
      <c r="J219" s="179">
        <f t="shared" si="20"/>
        <v>0</v>
      </c>
      <c r="K219" s="175" t="s">
        <v>151</v>
      </c>
      <c r="L219" s="40"/>
      <c r="M219" s="180" t="s">
        <v>5</v>
      </c>
      <c r="N219" s="181" t="s">
        <v>45</v>
      </c>
      <c r="O219" s="41"/>
      <c r="P219" s="182">
        <f t="shared" si="21"/>
        <v>0</v>
      </c>
      <c r="Q219" s="182">
        <v>0.00108</v>
      </c>
      <c r="R219" s="182">
        <f t="shared" si="22"/>
        <v>0.00756</v>
      </c>
      <c r="S219" s="182">
        <v>0</v>
      </c>
      <c r="T219" s="183">
        <f t="shared" si="23"/>
        <v>0</v>
      </c>
      <c r="AR219" s="23" t="s">
        <v>219</v>
      </c>
      <c r="AT219" s="23" t="s">
        <v>147</v>
      </c>
      <c r="AU219" s="23" t="s">
        <v>94</v>
      </c>
      <c r="AY219" s="23" t="s">
        <v>144</v>
      </c>
      <c r="BE219" s="184">
        <f t="shared" si="24"/>
        <v>0</v>
      </c>
      <c r="BF219" s="184">
        <f t="shared" si="25"/>
        <v>0</v>
      </c>
      <c r="BG219" s="184">
        <f t="shared" si="26"/>
        <v>0</v>
      </c>
      <c r="BH219" s="184">
        <f t="shared" si="27"/>
        <v>0</v>
      </c>
      <c r="BI219" s="184">
        <f t="shared" si="28"/>
        <v>0</v>
      </c>
      <c r="BJ219" s="23" t="s">
        <v>94</v>
      </c>
      <c r="BK219" s="184">
        <f t="shared" si="29"/>
        <v>0</v>
      </c>
      <c r="BL219" s="23" t="s">
        <v>219</v>
      </c>
      <c r="BM219" s="23" t="s">
        <v>675</v>
      </c>
    </row>
    <row r="220" spans="2:65" s="1" customFormat="1" ht="22.5" customHeight="1">
      <c r="B220" s="172"/>
      <c r="C220" s="173" t="s">
        <v>486</v>
      </c>
      <c r="D220" s="173" t="s">
        <v>147</v>
      </c>
      <c r="E220" s="174" t="s">
        <v>462</v>
      </c>
      <c r="F220" s="175" t="s">
        <v>463</v>
      </c>
      <c r="G220" s="176" t="s">
        <v>250</v>
      </c>
      <c r="H220" s="177">
        <v>4</v>
      </c>
      <c r="I220" s="178"/>
      <c r="J220" s="179">
        <f t="shared" si="20"/>
        <v>0</v>
      </c>
      <c r="K220" s="175" t="s">
        <v>5</v>
      </c>
      <c r="L220" s="40"/>
      <c r="M220" s="180" t="s">
        <v>5</v>
      </c>
      <c r="N220" s="181" t="s">
        <v>45</v>
      </c>
      <c r="O220" s="41"/>
      <c r="P220" s="182">
        <f t="shared" si="21"/>
        <v>0</v>
      </c>
      <c r="Q220" s="182">
        <v>0</v>
      </c>
      <c r="R220" s="182">
        <f t="shared" si="22"/>
        <v>0</v>
      </c>
      <c r="S220" s="182">
        <v>0</v>
      </c>
      <c r="T220" s="183">
        <f t="shared" si="23"/>
        <v>0</v>
      </c>
      <c r="AR220" s="23" t="s">
        <v>219</v>
      </c>
      <c r="AT220" s="23" t="s">
        <v>147</v>
      </c>
      <c r="AU220" s="23" t="s">
        <v>94</v>
      </c>
      <c r="AY220" s="23" t="s">
        <v>144</v>
      </c>
      <c r="BE220" s="184">
        <f t="shared" si="24"/>
        <v>0</v>
      </c>
      <c r="BF220" s="184">
        <f t="shared" si="25"/>
        <v>0</v>
      </c>
      <c r="BG220" s="184">
        <f t="shared" si="26"/>
        <v>0</v>
      </c>
      <c r="BH220" s="184">
        <f t="shared" si="27"/>
        <v>0</v>
      </c>
      <c r="BI220" s="184">
        <f t="shared" si="28"/>
        <v>0</v>
      </c>
      <c r="BJ220" s="23" t="s">
        <v>94</v>
      </c>
      <c r="BK220" s="184">
        <f t="shared" si="29"/>
        <v>0</v>
      </c>
      <c r="BL220" s="23" t="s">
        <v>219</v>
      </c>
      <c r="BM220" s="23" t="s">
        <v>464</v>
      </c>
    </row>
    <row r="221" spans="2:65" s="1" customFormat="1" ht="22.5" customHeight="1">
      <c r="B221" s="172"/>
      <c r="C221" s="173" t="s">
        <v>491</v>
      </c>
      <c r="D221" s="173" t="s">
        <v>147</v>
      </c>
      <c r="E221" s="174" t="s">
        <v>466</v>
      </c>
      <c r="F221" s="175" t="s">
        <v>467</v>
      </c>
      <c r="G221" s="176" t="s">
        <v>202</v>
      </c>
      <c r="H221" s="177">
        <v>0.264</v>
      </c>
      <c r="I221" s="178"/>
      <c r="J221" s="179">
        <f t="shared" si="20"/>
        <v>0</v>
      </c>
      <c r="K221" s="175" t="s">
        <v>151</v>
      </c>
      <c r="L221" s="40"/>
      <c r="M221" s="180" t="s">
        <v>5</v>
      </c>
      <c r="N221" s="181" t="s">
        <v>45</v>
      </c>
      <c r="O221" s="41"/>
      <c r="P221" s="182">
        <f t="shared" si="21"/>
        <v>0</v>
      </c>
      <c r="Q221" s="182">
        <v>0</v>
      </c>
      <c r="R221" s="182">
        <f t="shared" si="22"/>
        <v>0</v>
      </c>
      <c r="S221" s="182">
        <v>0</v>
      </c>
      <c r="T221" s="183">
        <f t="shared" si="23"/>
        <v>0</v>
      </c>
      <c r="AR221" s="23" t="s">
        <v>219</v>
      </c>
      <c r="AT221" s="23" t="s">
        <v>147</v>
      </c>
      <c r="AU221" s="23" t="s">
        <v>94</v>
      </c>
      <c r="AY221" s="23" t="s">
        <v>144</v>
      </c>
      <c r="BE221" s="184">
        <f t="shared" si="24"/>
        <v>0</v>
      </c>
      <c r="BF221" s="184">
        <f t="shared" si="25"/>
        <v>0</v>
      </c>
      <c r="BG221" s="184">
        <f t="shared" si="26"/>
        <v>0</v>
      </c>
      <c r="BH221" s="184">
        <f t="shared" si="27"/>
        <v>0</v>
      </c>
      <c r="BI221" s="184">
        <f t="shared" si="28"/>
        <v>0</v>
      </c>
      <c r="BJ221" s="23" t="s">
        <v>94</v>
      </c>
      <c r="BK221" s="184">
        <f t="shared" si="29"/>
        <v>0</v>
      </c>
      <c r="BL221" s="23" t="s">
        <v>219</v>
      </c>
      <c r="BM221" s="23" t="s">
        <v>468</v>
      </c>
    </row>
    <row r="222" spans="2:65" s="1" customFormat="1" ht="22.5" customHeight="1">
      <c r="B222" s="172"/>
      <c r="C222" s="173" t="s">
        <v>495</v>
      </c>
      <c r="D222" s="173" t="s">
        <v>147</v>
      </c>
      <c r="E222" s="174" t="s">
        <v>470</v>
      </c>
      <c r="F222" s="175" t="s">
        <v>471</v>
      </c>
      <c r="G222" s="176" t="s">
        <v>202</v>
      </c>
      <c r="H222" s="177">
        <v>0.264</v>
      </c>
      <c r="I222" s="178"/>
      <c r="J222" s="179">
        <f t="shared" si="20"/>
        <v>0</v>
      </c>
      <c r="K222" s="175" t="s">
        <v>151</v>
      </c>
      <c r="L222" s="40"/>
      <c r="M222" s="180" t="s">
        <v>5</v>
      </c>
      <c r="N222" s="181" t="s">
        <v>45</v>
      </c>
      <c r="O222" s="41"/>
      <c r="P222" s="182">
        <f t="shared" si="21"/>
        <v>0</v>
      </c>
      <c r="Q222" s="182">
        <v>0</v>
      </c>
      <c r="R222" s="182">
        <f t="shared" si="22"/>
        <v>0</v>
      </c>
      <c r="S222" s="182">
        <v>0</v>
      </c>
      <c r="T222" s="183">
        <f t="shared" si="23"/>
        <v>0</v>
      </c>
      <c r="AR222" s="23" t="s">
        <v>219</v>
      </c>
      <c r="AT222" s="23" t="s">
        <v>147</v>
      </c>
      <c r="AU222" s="23" t="s">
        <v>94</v>
      </c>
      <c r="AY222" s="23" t="s">
        <v>144</v>
      </c>
      <c r="BE222" s="184">
        <f t="shared" si="24"/>
        <v>0</v>
      </c>
      <c r="BF222" s="184">
        <f t="shared" si="25"/>
        <v>0</v>
      </c>
      <c r="BG222" s="184">
        <f t="shared" si="26"/>
        <v>0</v>
      </c>
      <c r="BH222" s="184">
        <f t="shared" si="27"/>
        <v>0</v>
      </c>
      <c r="BI222" s="184">
        <f t="shared" si="28"/>
        <v>0</v>
      </c>
      <c r="BJ222" s="23" t="s">
        <v>94</v>
      </c>
      <c r="BK222" s="184">
        <f t="shared" si="29"/>
        <v>0</v>
      </c>
      <c r="BL222" s="23" t="s">
        <v>219</v>
      </c>
      <c r="BM222" s="23" t="s">
        <v>472</v>
      </c>
    </row>
    <row r="223" spans="2:63" s="10" customFormat="1" ht="29.85" customHeight="1">
      <c r="B223" s="157"/>
      <c r="D223" s="169" t="s">
        <v>72</v>
      </c>
      <c r="E223" s="170" t="s">
        <v>473</v>
      </c>
      <c r="F223" s="170" t="s">
        <v>474</v>
      </c>
      <c r="I223" s="161"/>
      <c r="J223" s="171">
        <f>BK223</f>
        <v>0</v>
      </c>
      <c r="L223" s="157"/>
      <c r="M223" s="163"/>
      <c r="N223" s="164"/>
      <c r="O223" s="164"/>
      <c r="P223" s="165">
        <f>SUM(P224:P248)</f>
        <v>0</v>
      </c>
      <c r="Q223" s="164"/>
      <c r="R223" s="165">
        <f>SUM(R224:R248)</f>
        <v>0.31148497999999997</v>
      </c>
      <c r="S223" s="164"/>
      <c r="T223" s="166">
        <f>SUM(T224:T248)</f>
        <v>3.6798732600000004</v>
      </c>
      <c r="AR223" s="158" t="s">
        <v>94</v>
      </c>
      <c r="AT223" s="167" t="s">
        <v>72</v>
      </c>
      <c r="AU223" s="167" t="s">
        <v>80</v>
      </c>
      <c r="AY223" s="158" t="s">
        <v>144</v>
      </c>
      <c r="BK223" s="168">
        <f>SUM(BK224:BK248)</f>
        <v>0</v>
      </c>
    </row>
    <row r="224" spans="2:65" s="1" customFormat="1" ht="31.5" customHeight="1">
      <c r="B224" s="172"/>
      <c r="C224" s="173" t="s">
        <v>499</v>
      </c>
      <c r="D224" s="173" t="s">
        <v>147</v>
      </c>
      <c r="E224" s="174" t="s">
        <v>476</v>
      </c>
      <c r="F224" s="175" t="s">
        <v>477</v>
      </c>
      <c r="G224" s="176" t="s">
        <v>150</v>
      </c>
      <c r="H224" s="177">
        <v>212.067</v>
      </c>
      <c r="I224" s="178"/>
      <c r="J224" s="179">
        <f>ROUND(I224*H224,2)</f>
        <v>0</v>
      </c>
      <c r="K224" s="175" t="s">
        <v>151</v>
      </c>
      <c r="L224" s="40"/>
      <c r="M224" s="180" t="s">
        <v>5</v>
      </c>
      <c r="N224" s="181" t="s">
        <v>45</v>
      </c>
      <c r="O224" s="41"/>
      <c r="P224" s="182">
        <f>O224*H224</f>
        <v>0</v>
      </c>
      <c r="Q224" s="182">
        <v>0.00018</v>
      </c>
      <c r="R224" s="182">
        <f>Q224*H224</f>
        <v>0.03817206</v>
      </c>
      <c r="S224" s="182">
        <v>0</v>
      </c>
      <c r="T224" s="183">
        <f>S224*H224</f>
        <v>0</v>
      </c>
      <c r="AR224" s="23" t="s">
        <v>219</v>
      </c>
      <c r="AT224" s="23" t="s">
        <v>147</v>
      </c>
      <c r="AU224" s="23" t="s">
        <v>94</v>
      </c>
      <c r="AY224" s="23" t="s">
        <v>144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23" t="s">
        <v>94</v>
      </c>
      <c r="BK224" s="184">
        <f>ROUND(I224*H224,2)</f>
        <v>0</v>
      </c>
      <c r="BL224" s="23" t="s">
        <v>219</v>
      </c>
      <c r="BM224" s="23" t="s">
        <v>478</v>
      </c>
    </row>
    <row r="225" spans="2:51" s="11" customFormat="1" ht="13.5">
      <c r="B225" s="185"/>
      <c r="D225" s="186" t="s">
        <v>154</v>
      </c>
      <c r="E225" s="187" t="s">
        <v>5</v>
      </c>
      <c r="F225" s="188" t="s">
        <v>479</v>
      </c>
      <c r="H225" s="189">
        <v>214.2</v>
      </c>
      <c r="I225" s="190"/>
      <c r="L225" s="185"/>
      <c r="M225" s="191"/>
      <c r="N225" s="192"/>
      <c r="O225" s="192"/>
      <c r="P225" s="192"/>
      <c r="Q225" s="192"/>
      <c r="R225" s="192"/>
      <c r="S225" s="192"/>
      <c r="T225" s="193"/>
      <c r="AT225" s="187" t="s">
        <v>154</v>
      </c>
      <c r="AU225" s="187" t="s">
        <v>94</v>
      </c>
      <c r="AV225" s="11" t="s">
        <v>94</v>
      </c>
      <c r="AW225" s="11" t="s">
        <v>37</v>
      </c>
      <c r="AX225" s="11" t="s">
        <v>73</v>
      </c>
      <c r="AY225" s="187" t="s">
        <v>144</v>
      </c>
    </row>
    <row r="226" spans="2:51" s="11" customFormat="1" ht="13.5">
      <c r="B226" s="185"/>
      <c r="D226" s="186" t="s">
        <v>154</v>
      </c>
      <c r="E226" s="187" t="s">
        <v>5</v>
      </c>
      <c r="F226" s="188" t="s">
        <v>480</v>
      </c>
      <c r="H226" s="189">
        <v>-2.133</v>
      </c>
      <c r="I226" s="190"/>
      <c r="L226" s="185"/>
      <c r="M226" s="191"/>
      <c r="N226" s="192"/>
      <c r="O226" s="192"/>
      <c r="P226" s="192"/>
      <c r="Q226" s="192"/>
      <c r="R226" s="192"/>
      <c r="S226" s="192"/>
      <c r="T226" s="193"/>
      <c r="AT226" s="187" t="s">
        <v>154</v>
      </c>
      <c r="AU226" s="187" t="s">
        <v>94</v>
      </c>
      <c r="AV226" s="11" t="s">
        <v>94</v>
      </c>
      <c r="AW226" s="11" t="s">
        <v>37</v>
      </c>
      <c r="AX226" s="11" t="s">
        <v>73</v>
      </c>
      <c r="AY226" s="187" t="s">
        <v>144</v>
      </c>
    </row>
    <row r="227" spans="2:51" s="12" customFormat="1" ht="13.5">
      <c r="B227" s="198"/>
      <c r="D227" s="194" t="s">
        <v>154</v>
      </c>
      <c r="E227" s="216" t="s">
        <v>98</v>
      </c>
      <c r="F227" s="217" t="s">
        <v>197</v>
      </c>
      <c r="H227" s="218">
        <v>212.067</v>
      </c>
      <c r="I227" s="202"/>
      <c r="L227" s="198"/>
      <c r="M227" s="203"/>
      <c r="N227" s="204"/>
      <c r="O227" s="204"/>
      <c r="P227" s="204"/>
      <c r="Q227" s="204"/>
      <c r="R227" s="204"/>
      <c r="S227" s="204"/>
      <c r="T227" s="205"/>
      <c r="AT227" s="199" t="s">
        <v>154</v>
      </c>
      <c r="AU227" s="199" t="s">
        <v>94</v>
      </c>
      <c r="AV227" s="12" t="s">
        <v>145</v>
      </c>
      <c r="AW227" s="12" t="s">
        <v>37</v>
      </c>
      <c r="AX227" s="12" t="s">
        <v>80</v>
      </c>
      <c r="AY227" s="199" t="s">
        <v>144</v>
      </c>
    </row>
    <row r="228" spans="2:65" s="1" customFormat="1" ht="22.5" customHeight="1">
      <c r="B228" s="172"/>
      <c r="C228" s="206" t="s">
        <v>503</v>
      </c>
      <c r="D228" s="206" t="s">
        <v>242</v>
      </c>
      <c r="E228" s="207" t="s">
        <v>482</v>
      </c>
      <c r="F228" s="208" t="s">
        <v>483</v>
      </c>
      <c r="G228" s="209" t="s">
        <v>250</v>
      </c>
      <c r="H228" s="210">
        <v>2098.191</v>
      </c>
      <c r="I228" s="211"/>
      <c r="J228" s="212">
        <f>ROUND(I228*H228,2)</f>
        <v>0</v>
      </c>
      <c r="K228" s="208" t="s">
        <v>5</v>
      </c>
      <c r="L228" s="213"/>
      <c r="M228" s="214" t="s">
        <v>5</v>
      </c>
      <c r="N228" s="215" t="s">
        <v>45</v>
      </c>
      <c r="O228" s="41"/>
      <c r="P228" s="182">
        <f>O228*H228</f>
        <v>0</v>
      </c>
      <c r="Q228" s="182">
        <v>0.00012</v>
      </c>
      <c r="R228" s="182">
        <f>Q228*H228</f>
        <v>0.25178291999999997</v>
      </c>
      <c r="S228" s="182">
        <v>0</v>
      </c>
      <c r="T228" s="183">
        <f>S228*H228</f>
        <v>0</v>
      </c>
      <c r="AR228" s="23" t="s">
        <v>245</v>
      </c>
      <c r="AT228" s="23" t="s">
        <v>242</v>
      </c>
      <c r="AU228" s="23" t="s">
        <v>94</v>
      </c>
      <c r="AY228" s="23" t="s">
        <v>144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23" t="s">
        <v>94</v>
      </c>
      <c r="BK228" s="184">
        <f>ROUND(I228*H228,2)</f>
        <v>0</v>
      </c>
      <c r="BL228" s="23" t="s">
        <v>219</v>
      </c>
      <c r="BM228" s="23" t="s">
        <v>484</v>
      </c>
    </row>
    <row r="229" spans="2:51" s="11" customFormat="1" ht="13.5">
      <c r="B229" s="185"/>
      <c r="D229" s="194" t="s">
        <v>154</v>
      </c>
      <c r="E229" s="195" t="s">
        <v>5</v>
      </c>
      <c r="F229" s="196" t="s">
        <v>485</v>
      </c>
      <c r="H229" s="197">
        <v>2098.191</v>
      </c>
      <c r="I229" s="190"/>
      <c r="L229" s="185"/>
      <c r="M229" s="191"/>
      <c r="N229" s="192"/>
      <c r="O229" s="192"/>
      <c r="P229" s="192"/>
      <c r="Q229" s="192"/>
      <c r="R229" s="192"/>
      <c r="S229" s="192"/>
      <c r="T229" s="193"/>
      <c r="AT229" s="187" t="s">
        <v>154</v>
      </c>
      <c r="AU229" s="187" t="s">
        <v>94</v>
      </c>
      <c r="AV229" s="11" t="s">
        <v>94</v>
      </c>
      <c r="AW229" s="11" t="s">
        <v>37</v>
      </c>
      <c r="AX229" s="11" t="s">
        <v>80</v>
      </c>
      <c r="AY229" s="187" t="s">
        <v>144</v>
      </c>
    </row>
    <row r="230" spans="2:65" s="1" customFormat="1" ht="22.5" customHeight="1">
      <c r="B230" s="172"/>
      <c r="C230" s="173" t="s">
        <v>507</v>
      </c>
      <c r="D230" s="173" t="s">
        <v>147</v>
      </c>
      <c r="E230" s="174" t="s">
        <v>487</v>
      </c>
      <c r="F230" s="175" t="s">
        <v>488</v>
      </c>
      <c r="G230" s="176" t="s">
        <v>150</v>
      </c>
      <c r="H230" s="177">
        <v>206.967</v>
      </c>
      <c r="I230" s="178"/>
      <c r="J230" s="179">
        <f>ROUND(I230*H230,2)</f>
        <v>0</v>
      </c>
      <c r="K230" s="175" t="s">
        <v>151</v>
      </c>
      <c r="L230" s="40"/>
      <c r="M230" s="180" t="s">
        <v>5</v>
      </c>
      <c r="N230" s="181" t="s">
        <v>45</v>
      </c>
      <c r="O230" s="41"/>
      <c r="P230" s="182">
        <f>O230*H230</f>
        <v>0</v>
      </c>
      <c r="Q230" s="182">
        <v>0</v>
      </c>
      <c r="R230" s="182">
        <f>Q230*H230</f>
        <v>0</v>
      </c>
      <c r="S230" s="182">
        <v>0.01778</v>
      </c>
      <c r="T230" s="183">
        <f>S230*H230</f>
        <v>3.6798732600000004</v>
      </c>
      <c r="AR230" s="23" t="s">
        <v>219</v>
      </c>
      <c r="AT230" s="23" t="s">
        <v>147</v>
      </c>
      <c r="AU230" s="23" t="s">
        <v>94</v>
      </c>
      <c r="AY230" s="23" t="s">
        <v>144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23" t="s">
        <v>94</v>
      </c>
      <c r="BK230" s="184">
        <f>ROUND(I230*H230,2)</f>
        <v>0</v>
      </c>
      <c r="BL230" s="23" t="s">
        <v>219</v>
      </c>
      <c r="BM230" s="23" t="s">
        <v>489</v>
      </c>
    </row>
    <row r="231" spans="2:51" s="11" customFormat="1" ht="13.5">
      <c r="B231" s="185"/>
      <c r="D231" s="186" t="s">
        <v>154</v>
      </c>
      <c r="E231" s="187" t="s">
        <v>5</v>
      </c>
      <c r="F231" s="188" t="s">
        <v>490</v>
      </c>
      <c r="H231" s="189">
        <v>209.1</v>
      </c>
      <c r="I231" s="190"/>
      <c r="L231" s="185"/>
      <c r="M231" s="191"/>
      <c r="N231" s="192"/>
      <c r="O231" s="192"/>
      <c r="P231" s="192"/>
      <c r="Q231" s="192"/>
      <c r="R231" s="192"/>
      <c r="S231" s="192"/>
      <c r="T231" s="193"/>
      <c r="AT231" s="187" t="s">
        <v>154</v>
      </c>
      <c r="AU231" s="187" t="s">
        <v>94</v>
      </c>
      <c r="AV231" s="11" t="s">
        <v>94</v>
      </c>
      <c r="AW231" s="11" t="s">
        <v>37</v>
      </c>
      <c r="AX231" s="11" t="s">
        <v>73</v>
      </c>
      <c r="AY231" s="187" t="s">
        <v>144</v>
      </c>
    </row>
    <row r="232" spans="2:51" s="11" customFormat="1" ht="13.5">
      <c r="B232" s="185"/>
      <c r="D232" s="186" t="s">
        <v>154</v>
      </c>
      <c r="E232" s="187" t="s">
        <v>5</v>
      </c>
      <c r="F232" s="188" t="s">
        <v>480</v>
      </c>
      <c r="H232" s="189">
        <v>-2.133</v>
      </c>
      <c r="I232" s="190"/>
      <c r="L232" s="185"/>
      <c r="M232" s="191"/>
      <c r="N232" s="192"/>
      <c r="O232" s="192"/>
      <c r="P232" s="192"/>
      <c r="Q232" s="192"/>
      <c r="R232" s="192"/>
      <c r="S232" s="192"/>
      <c r="T232" s="193"/>
      <c r="AT232" s="187" t="s">
        <v>154</v>
      </c>
      <c r="AU232" s="187" t="s">
        <v>94</v>
      </c>
      <c r="AV232" s="11" t="s">
        <v>94</v>
      </c>
      <c r="AW232" s="11" t="s">
        <v>37</v>
      </c>
      <c r="AX232" s="11" t="s">
        <v>73</v>
      </c>
      <c r="AY232" s="187" t="s">
        <v>144</v>
      </c>
    </row>
    <row r="233" spans="2:51" s="12" customFormat="1" ht="13.5">
      <c r="B233" s="198"/>
      <c r="D233" s="194" t="s">
        <v>154</v>
      </c>
      <c r="E233" s="216" t="s">
        <v>92</v>
      </c>
      <c r="F233" s="217" t="s">
        <v>197</v>
      </c>
      <c r="H233" s="218">
        <v>206.967</v>
      </c>
      <c r="I233" s="202"/>
      <c r="L233" s="198"/>
      <c r="M233" s="203"/>
      <c r="N233" s="204"/>
      <c r="O233" s="204"/>
      <c r="P233" s="204"/>
      <c r="Q233" s="204"/>
      <c r="R233" s="204"/>
      <c r="S233" s="204"/>
      <c r="T233" s="205"/>
      <c r="AT233" s="199" t="s">
        <v>154</v>
      </c>
      <c r="AU233" s="199" t="s">
        <v>94</v>
      </c>
      <c r="AV233" s="12" t="s">
        <v>145</v>
      </c>
      <c r="AW233" s="12" t="s">
        <v>37</v>
      </c>
      <c r="AX233" s="12" t="s">
        <v>80</v>
      </c>
      <c r="AY233" s="199" t="s">
        <v>144</v>
      </c>
    </row>
    <row r="234" spans="2:65" s="1" customFormat="1" ht="22.5" customHeight="1">
      <c r="B234" s="172"/>
      <c r="C234" s="173" t="s">
        <v>511</v>
      </c>
      <c r="D234" s="173" t="s">
        <v>147</v>
      </c>
      <c r="E234" s="174" t="s">
        <v>492</v>
      </c>
      <c r="F234" s="175" t="s">
        <v>493</v>
      </c>
      <c r="G234" s="176" t="s">
        <v>150</v>
      </c>
      <c r="H234" s="177">
        <v>206.967</v>
      </c>
      <c r="I234" s="178"/>
      <c r="J234" s="179">
        <f>ROUND(I234*H234,2)</f>
        <v>0</v>
      </c>
      <c r="K234" s="175" t="s">
        <v>151</v>
      </c>
      <c r="L234" s="40"/>
      <c r="M234" s="180" t="s">
        <v>5</v>
      </c>
      <c r="N234" s="181" t="s">
        <v>45</v>
      </c>
      <c r="O234" s="41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AR234" s="23" t="s">
        <v>219</v>
      </c>
      <c r="AT234" s="23" t="s">
        <v>147</v>
      </c>
      <c r="AU234" s="23" t="s">
        <v>94</v>
      </c>
      <c r="AY234" s="23" t="s">
        <v>144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23" t="s">
        <v>94</v>
      </c>
      <c r="BK234" s="184">
        <f>ROUND(I234*H234,2)</f>
        <v>0</v>
      </c>
      <c r="BL234" s="23" t="s">
        <v>219</v>
      </c>
      <c r="BM234" s="23" t="s">
        <v>494</v>
      </c>
    </row>
    <row r="235" spans="2:51" s="11" customFormat="1" ht="13.5">
      <c r="B235" s="185"/>
      <c r="D235" s="194" t="s">
        <v>154</v>
      </c>
      <c r="E235" s="195" t="s">
        <v>5</v>
      </c>
      <c r="F235" s="196" t="s">
        <v>92</v>
      </c>
      <c r="H235" s="197">
        <v>206.967</v>
      </c>
      <c r="I235" s="190"/>
      <c r="L235" s="185"/>
      <c r="M235" s="191"/>
      <c r="N235" s="192"/>
      <c r="O235" s="192"/>
      <c r="P235" s="192"/>
      <c r="Q235" s="192"/>
      <c r="R235" s="192"/>
      <c r="S235" s="192"/>
      <c r="T235" s="193"/>
      <c r="AT235" s="187" t="s">
        <v>154</v>
      </c>
      <c r="AU235" s="187" t="s">
        <v>94</v>
      </c>
      <c r="AV235" s="11" t="s">
        <v>94</v>
      </c>
      <c r="AW235" s="11" t="s">
        <v>37</v>
      </c>
      <c r="AX235" s="11" t="s">
        <v>80</v>
      </c>
      <c r="AY235" s="187" t="s">
        <v>144</v>
      </c>
    </row>
    <row r="236" spans="2:65" s="1" customFormat="1" ht="31.5" customHeight="1">
      <c r="B236" s="172"/>
      <c r="C236" s="173" t="s">
        <v>515</v>
      </c>
      <c r="D236" s="173" t="s">
        <v>147</v>
      </c>
      <c r="E236" s="174" t="s">
        <v>496</v>
      </c>
      <c r="F236" s="175" t="s">
        <v>497</v>
      </c>
      <c r="G236" s="176" t="s">
        <v>150</v>
      </c>
      <c r="H236" s="177">
        <v>206.967</v>
      </c>
      <c r="I236" s="178"/>
      <c r="J236" s="179">
        <f>ROUND(I236*H236,2)</f>
        <v>0</v>
      </c>
      <c r="K236" s="175" t="s">
        <v>5</v>
      </c>
      <c r="L236" s="40"/>
      <c r="M236" s="180" t="s">
        <v>5</v>
      </c>
      <c r="N236" s="181" t="s">
        <v>45</v>
      </c>
      <c r="O236" s="41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3" t="s">
        <v>219</v>
      </c>
      <c r="AT236" s="23" t="s">
        <v>147</v>
      </c>
      <c r="AU236" s="23" t="s">
        <v>94</v>
      </c>
      <c r="AY236" s="23" t="s">
        <v>144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3" t="s">
        <v>94</v>
      </c>
      <c r="BK236" s="184">
        <f>ROUND(I236*H236,2)</f>
        <v>0</v>
      </c>
      <c r="BL236" s="23" t="s">
        <v>219</v>
      </c>
      <c r="BM236" s="23" t="s">
        <v>498</v>
      </c>
    </row>
    <row r="237" spans="2:51" s="11" customFormat="1" ht="13.5">
      <c r="B237" s="185"/>
      <c r="D237" s="194" t="s">
        <v>154</v>
      </c>
      <c r="E237" s="195" t="s">
        <v>5</v>
      </c>
      <c r="F237" s="196" t="s">
        <v>92</v>
      </c>
      <c r="H237" s="197">
        <v>206.967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87" t="s">
        <v>154</v>
      </c>
      <c r="AU237" s="187" t="s">
        <v>94</v>
      </c>
      <c r="AV237" s="11" t="s">
        <v>94</v>
      </c>
      <c r="AW237" s="11" t="s">
        <v>37</v>
      </c>
      <c r="AX237" s="11" t="s">
        <v>80</v>
      </c>
      <c r="AY237" s="187" t="s">
        <v>144</v>
      </c>
    </row>
    <row r="238" spans="2:65" s="1" customFormat="1" ht="22.5" customHeight="1">
      <c r="B238" s="172"/>
      <c r="C238" s="173" t="s">
        <v>519</v>
      </c>
      <c r="D238" s="173" t="s">
        <v>147</v>
      </c>
      <c r="E238" s="174" t="s">
        <v>500</v>
      </c>
      <c r="F238" s="175" t="s">
        <v>501</v>
      </c>
      <c r="G238" s="176" t="s">
        <v>250</v>
      </c>
      <c r="H238" s="177">
        <v>3</v>
      </c>
      <c r="I238" s="178"/>
      <c r="J238" s="179">
        <f aca="true" t="shared" si="30" ref="J238:J248">ROUND(I238*H238,2)</f>
        <v>0</v>
      </c>
      <c r="K238" s="175" t="s">
        <v>151</v>
      </c>
      <c r="L238" s="40"/>
      <c r="M238" s="180" t="s">
        <v>5</v>
      </c>
      <c r="N238" s="181" t="s">
        <v>45</v>
      </c>
      <c r="O238" s="41"/>
      <c r="P238" s="182">
        <f aca="true" t="shared" si="31" ref="P238:P248">O238*H238</f>
        <v>0</v>
      </c>
      <c r="Q238" s="182">
        <v>1E-05</v>
      </c>
      <c r="R238" s="182">
        <f aca="true" t="shared" si="32" ref="R238:R248">Q238*H238</f>
        <v>3.0000000000000004E-05</v>
      </c>
      <c r="S238" s="182">
        <v>0</v>
      </c>
      <c r="T238" s="183">
        <f aca="true" t="shared" si="33" ref="T238:T248">S238*H238</f>
        <v>0</v>
      </c>
      <c r="AR238" s="23" t="s">
        <v>219</v>
      </c>
      <c r="AT238" s="23" t="s">
        <v>147</v>
      </c>
      <c r="AU238" s="23" t="s">
        <v>94</v>
      </c>
      <c r="AY238" s="23" t="s">
        <v>144</v>
      </c>
      <c r="BE238" s="184">
        <f aca="true" t="shared" si="34" ref="BE238:BE248">IF(N238="základní",J238,0)</f>
        <v>0</v>
      </c>
      <c r="BF238" s="184">
        <f aca="true" t="shared" si="35" ref="BF238:BF248">IF(N238="snížená",J238,0)</f>
        <v>0</v>
      </c>
      <c r="BG238" s="184">
        <f aca="true" t="shared" si="36" ref="BG238:BG248">IF(N238="zákl. přenesená",J238,0)</f>
        <v>0</v>
      </c>
      <c r="BH238" s="184">
        <f aca="true" t="shared" si="37" ref="BH238:BH248">IF(N238="sníž. přenesená",J238,0)</f>
        <v>0</v>
      </c>
      <c r="BI238" s="184">
        <f aca="true" t="shared" si="38" ref="BI238:BI248">IF(N238="nulová",J238,0)</f>
        <v>0</v>
      </c>
      <c r="BJ238" s="23" t="s">
        <v>94</v>
      </c>
      <c r="BK238" s="184">
        <f aca="true" t="shared" si="39" ref="BK238:BK248">ROUND(I238*H238,2)</f>
        <v>0</v>
      </c>
      <c r="BL238" s="23" t="s">
        <v>219</v>
      </c>
      <c r="BM238" s="23" t="s">
        <v>502</v>
      </c>
    </row>
    <row r="239" spans="2:65" s="1" customFormat="1" ht="22.5" customHeight="1">
      <c r="B239" s="172"/>
      <c r="C239" s="206" t="s">
        <v>523</v>
      </c>
      <c r="D239" s="206" t="s">
        <v>242</v>
      </c>
      <c r="E239" s="207" t="s">
        <v>504</v>
      </c>
      <c r="F239" s="208" t="s">
        <v>505</v>
      </c>
      <c r="G239" s="209" t="s">
        <v>250</v>
      </c>
      <c r="H239" s="210">
        <v>2</v>
      </c>
      <c r="I239" s="211"/>
      <c r="J239" s="212">
        <f t="shared" si="30"/>
        <v>0</v>
      </c>
      <c r="K239" s="208" t="s">
        <v>151</v>
      </c>
      <c r="L239" s="213"/>
      <c r="M239" s="214" t="s">
        <v>5</v>
      </c>
      <c r="N239" s="215" t="s">
        <v>45</v>
      </c>
      <c r="O239" s="41"/>
      <c r="P239" s="182">
        <f t="shared" si="31"/>
        <v>0</v>
      </c>
      <c r="Q239" s="182">
        <v>0.0012</v>
      </c>
      <c r="R239" s="182">
        <f t="shared" si="32"/>
        <v>0.0024</v>
      </c>
      <c r="S239" s="182">
        <v>0</v>
      </c>
      <c r="T239" s="183">
        <f t="shared" si="33"/>
        <v>0</v>
      </c>
      <c r="AR239" s="23" t="s">
        <v>245</v>
      </c>
      <c r="AT239" s="23" t="s">
        <v>242</v>
      </c>
      <c r="AU239" s="23" t="s">
        <v>94</v>
      </c>
      <c r="AY239" s="23" t="s">
        <v>144</v>
      </c>
      <c r="BE239" s="184">
        <f t="shared" si="34"/>
        <v>0</v>
      </c>
      <c r="BF239" s="184">
        <f t="shared" si="35"/>
        <v>0</v>
      </c>
      <c r="BG239" s="184">
        <f t="shared" si="36"/>
        <v>0</v>
      </c>
      <c r="BH239" s="184">
        <f t="shared" si="37"/>
        <v>0</v>
      </c>
      <c r="BI239" s="184">
        <f t="shared" si="38"/>
        <v>0</v>
      </c>
      <c r="BJ239" s="23" t="s">
        <v>94</v>
      </c>
      <c r="BK239" s="184">
        <f t="shared" si="39"/>
        <v>0</v>
      </c>
      <c r="BL239" s="23" t="s">
        <v>219</v>
      </c>
      <c r="BM239" s="23" t="s">
        <v>506</v>
      </c>
    </row>
    <row r="240" spans="2:65" s="1" customFormat="1" ht="22.5" customHeight="1">
      <c r="B240" s="172"/>
      <c r="C240" s="206" t="s">
        <v>527</v>
      </c>
      <c r="D240" s="206" t="s">
        <v>242</v>
      </c>
      <c r="E240" s="207" t="s">
        <v>508</v>
      </c>
      <c r="F240" s="208" t="s">
        <v>509</v>
      </c>
      <c r="G240" s="209" t="s">
        <v>250</v>
      </c>
      <c r="H240" s="210">
        <v>2</v>
      </c>
      <c r="I240" s="211"/>
      <c r="J240" s="212">
        <f t="shared" si="30"/>
        <v>0</v>
      </c>
      <c r="K240" s="208" t="s">
        <v>151</v>
      </c>
      <c r="L240" s="213"/>
      <c r="M240" s="214" t="s">
        <v>5</v>
      </c>
      <c r="N240" s="215" t="s">
        <v>45</v>
      </c>
      <c r="O240" s="41"/>
      <c r="P240" s="182">
        <f t="shared" si="31"/>
        <v>0</v>
      </c>
      <c r="Q240" s="182">
        <v>0.0012</v>
      </c>
      <c r="R240" s="182">
        <f t="shared" si="32"/>
        <v>0.0024</v>
      </c>
      <c r="S240" s="182">
        <v>0</v>
      </c>
      <c r="T240" s="183">
        <f t="shared" si="33"/>
        <v>0</v>
      </c>
      <c r="AR240" s="23" t="s">
        <v>245</v>
      </c>
      <c r="AT240" s="23" t="s">
        <v>242</v>
      </c>
      <c r="AU240" s="23" t="s">
        <v>94</v>
      </c>
      <c r="AY240" s="23" t="s">
        <v>144</v>
      </c>
      <c r="BE240" s="184">
        <f t="shared" si="34"/>
        <v>0</v>
      </c>
      <c r="BF240" s="184">
        <f t="shared" si="35"/>
        <v>0</v>
      </c>
      <c r="BG240" s="184">
        <f t="shared" si="36"/>
        <v>0</v>
      </c>
      <c r="BH240" s="184">
        <f t="shared" si="37"/>
        <v>0</v>
      </c>
      <c r="BI240" s="184">
        <f t="shared" si="38"/>
        <v>0</v>
      </c>
      <c r="BJ240" s="23" t="s">
        <v>94</v>
      </c>
      <c r="BK240" s="184">
        <f t="shared" si="39"/>
        <v>0</v>
      </c>
      <c r="BL240" s="23" t="s">
        <v>219</v>
      </c>
      <c r="BM240" s="23" t="s">
        <v>510</v>
      </c>
    </row>
    <row r="241" spans="2:65" s="1" customFormat="1" ht="22.5" customHeight="1">
      <c r="B241" s="172"/>
      <c r="C241" s="206" t="s">
        <v>531</v>
      </c>
      <c r="D241" s="206" t="s">
        <v>242</v>
      </c>
      <c r="E241" s="207" t="s">
        <v>512</v>
      </c>
      <c r="F241" s="208" t="s">
        <v>513</v>
      </c>
      <c r="G241" s="209" t="s">
        <v>250</v>
      </c>
      <c r="H241" s="210">
        <v>1</v>
      </c>
      <c r="I241" s="211"/>
      <c r="J241" s="212">
        <f t="shared" si="30"/>
        <v>0</v>
      </c>
      <c r="K241" s="208" t="s">
        <v>151</v>
      </c>
      <c r="L241" s="213"/>
      <c r="M241" s="214" t="s">
        <v>5</v>
      </c>
      <c r="N241" s="215" t="s">
        <v>45</v>
      </c>
      <c r="O241" s="41"/>
      <c r="P241" s="182">
        <f t="shared" si="31"/>
        <v>0</v>
      </c>
      <c r="Q241" s="182">
        <v>0.0007</v>
      </c>
      <c r="R241" s="182">
        <f t="shared" si="32"/>
        <v>0.0007</v>
      </c>
      <c r="S241" s="182">
        <v>0</v>
      </c>
      <c r="T241" s="183">
        <f t="shared" si="33"/>
        <v>0</v>
      </c>
      <c r="AR241" s="23" t="s">
        <v>245</v>
      </c>
      <c r="AT241" s="23" t="s">
        <v>242</v>
      </c>
      <c r="AU241" s="23" t="s">
        <v>94</v>
      </c>
      <c r="AY241" s="23" t="s">
        <v>144</v>
      </c>
      <c r="BE241" s="184">
        <f t="shared" si="34"/>
        <v>0</v>
      </c>
      <c r="BF241" s="184">
        <f t="shared" si="35"/>
        <v>0</v>
      </c>
      <c r="BG241" s="184">
        <f t="shared" si="36"/>
        <v>0</v>
      </c>
      <c r="BH241" s="184">
        <f t="shared" si="37"/>
        <v>0</v>
      </c>
      <c r="BI241" s="184">
        <f t="shared" si="38"/>
        <v>0</v>
      </c>
      <c r="BJ241" s="23" t="s">
        <v>94</v>
      </c>
      <c r="BK241" s="184">
        <f t="shared" si="39"/>
        <v>0</v>
      </c>
      <c r="BL241" s="23" t="s">
        <v>219</v>
      </c>
      <c r="BM241" s="23" t="s">
        <v>514</v>
      </c>
    </row>
    <row r="242" spans="2:65" s="1" customFormat="1" ht="22.5" customHeight="1">
      <c r="B242" s="172"/>
      <c r="C242" s="173" t="s">
        <v>535</v>
      </c>
      <c r="D242" s="173" t="s">
        <v>147</v>
      </c>
      <c r="E242" s="174" t="s">
        <v>516</v>
      </c>
      <c r="F242" s="175" t="s">
        <v>517</v>
      </c>
      <c r="G242" s="176" t="s">
        <v>250</v>
      </c>
      <c r="H242" s="177">
        <v>2</v>
      </c>
      <c r="I242" s="178"/>
      <c r="J242" s="179">
        <f t="shared" si="30"/>
        <v>0</v>
      </c>
      <c r="K242" s="175" t="s">
        <v>151</v>
      </c>
      <c r="L242" s="40"/>
      <c r="M242" s="180" t="s">
        <v>5</v>
      </c>
      <c r="N242" s="181" t="s">
        <v>45</v>
      </c>
      <c r="O242" s="41"/>
      <c r="P242" s="182">
        <f t="shared" si="31"/>
        <v>0</v>
      </c>
      <c r="Q242" s="182">
        <v>0</v>
      </c>
      <c r="R242" s="182">
        <f t="shared" si="32"/>
        <v>0</v>
      </c>
      <c r="S242" s="182">
        <v>0</v>
      </c>
      <c r="T242" s="183">
        <f t="shared" si="33"/>
        <v>0</v>
      </c>
      <c r="AR242" s="23" t="s">
        <v>219</v>
      </c>
      <c r="AT242" s="23" t="s">
        <v>147</v>
      </c>
      <c r="AU242" s="23" t="s">
        <v>94</v>
      </c>
      <c r="AY242" s="23" t="s">
        <v>144</v>
      </c>
      <c r="BE242" s="184">
        <f t="shared" si="34"/>
        <v>0</v>
      </c>
      <c r="BF242" s="184">
        <f t="shared" si="35"/>
        <v>0</v>
      </c>
      <c r="BG242" s="184">
        <f t="shared" si="36"/>
        <v>0</v>
      </c>
      <c r="BH242" s="184">
        <f t="shared" si="37"/>
        <v>0</v>
      </c>
      <c r="BI242" s="184">
        <f t="shared" si="38"/>
        <v>0</v>
      </c>
      <c r="BJ242" s="23" t="s">
        <v>94</v>
      </c>
      <c r="BK242" s="184">
        <f t="shared" si="39"/>
        <v>0</v>
      </c>
      <c r="BL242" s="23" t="s">
        <v>219</v>
      </c>
      <c r="BM242" s="23" t="s">
        <v>518</v>
      </c>
    </row>
    <row r="243" spans="2:65" s="1" customFormat="1" ht="22.5" customHeight="1">
      <c r="B243" s="172"/>
      <c r="C243" s="206" t="s">
        <v>539</v>
      </c>
      <c r="D243" s="206" t="s">
        <v>242</v>
      </c>
      <c r="E243" s="207" t="s">
        <v>520</v>
      </c>
      <c r="F243" s="208" t="s">
        <v>521</v>
      </c>
      <c r="G243" s="209" t="s">
        <v>250</v>
      </c>
      <c r="H243" s="210">
        <v>2</v>
      </c>
      <c r="I243" s="211"/>
      <c r="J243" s="212">
        <f t="shared" si="30"/>
        <v>0</v>
      </c>
      <c r="K243" s="208" t="s">
        <v>5</v>
      </c>
      <c r="L243" s="213"/>
      <c r="M243" s="214" t="s">
        <v>5</v>
      </c>
      <c r="N243" s="215" t="s">
        <v>45</v>
      </c>
      <c r="O243" s="41"/>
      <c r="P243" s="182">
        <f t="shared" si="31"/>
        <v>0</v>
      </c>
      <c r="Q243" s="182">
        <v>0.008</v>
      </c>
      <c r="R243" s="182">
        <f t="shared" si="32"/>
        <v>0.016</v>
      </c>
      <c r="S243" s="182">
        <v>0</v>
      </c>
      <c r="T243" s="183">
        <f t="shared" si="33"/>
        <v>0</v>
      </c>
      <c r="AR243" s="23" t="s">
        <v>245</v>
      </c>
      <c r="AT243" s="23" t="s">
        <v>242</v>
      </c>
      <c r="AU243" s="23" t="s">
        <v>94</v>
      </c>
      <c r="AY243" s="23" t="s">
        <v>144</v>
      </c>
      <c r="BE243" s="184">
        <f t="shared" si="34"/>
        <v>0</v>
      </c>
      <c r="BF243" s="184">
        <f t="shared" si="35"/>
        <v>0</v>
      </c>
      <c r="BG243" s="184">
        <f t="shared" si="36"/>
        <v>0</v>
      </c>
      <c r="BH243" s="184">
        <f t="shared" si="37"/>
        <v>0</v>
      </c>
      <c r="BI243" s="184">
        <f t="shared" si="38"/>
        <v>0</v>
      </c>
      <c r="BJ243" s="23" t="s">
        <v>94</v>
      </c>
      <c r="BK243" s="184">
        <f t="shared" si="39"/>
        <v>0</v>
      </c>
      <c r="BL243" s="23" t="s">
        <v>219</v>
      </c>
      <c r="BM243" s="23" t="s">
        <v>522</v>
      </c>
    </row>
    <row r="244" spans="2:65" s="1" customFormat="1" ht="31.5" customHeight="1">
      <c r="B244" s="172"/>
      <c r="C244" s="173" t="s">
        <v>545</v>
      </c>
      <c r="D244" s="173" t="s">
        <v>147</v>
      </c>
      <c r="E244" s="174" t="s">
        <v>524</v>
      </c>
      <c r="F244" s="175" t="s">
        <v>525</v>
      </c>
      <c r="G244" s="176" t="s">
        <v>250</v>
      </c>
      <c r="H244" s="177">
        <v>1</v>
      </c>
      <c r="I244" s="178"/>
      <c r="J244" s="179">
        <f t="shared" si="30"/>
        <v>0</v>
      </c>
      <c r="K244" s="175" t="s">
        <v>5</v>
      </c>
      <c r="L244" s="40"/>
      <c r="M244" s="180" t="s">
        <v>5</v>
      </c>
      <c r="N244" s="181" t="s">
        <v>45</v>
      </c>
      <c r="O244" s="41"/>
      <c r="P244" s="182">
        <f t="shared" si="31"/>
        <v>0</v>
      </c>
      <c r="Q244" s="182">
        <v>0</v>
      </c>
      <c r="R244" s="182">
        <f t="shared" si="32"/>
        <v>0</v>
      </c>
      <c r="S244" s="182">
        <v>0</v>
      </c>
      <c r="T244" s="183">
        <f t="shared" si="33"/>
        <v>0</v>
      </c>
      <c r="AR244" s="23" t="s">
        <v>219</v>
      </c>
      <c r="AT244" s="23" t="s">
        <v>147</v>
      </c>
      <c r="AU244" s="23" t="s">
        <v>94</v>
      </c>
      <c r="AY244" s="23" t="s">
        <v>144</v>
      </c>
      <c r="BE244" s="184">
        <f t="shared" si="34"/>
        <v>0</v>
      </c>
      <c r="BF244" s="184">
        <f t="shared" si="35"/>
        <v>0</v>
      </c>
      <c r="BG244" s="184">
        <f t="shared" si="36"/>
        <v>0</v>
      </c>
      <c r="BH244" s="184">
        <f t="shared" si="37"/>
        <v>0</v>
      </c>
      <c r="BI244" s="184">
        <f t="shared" si="38"/>
        <v>0</v>
      </c>
      <c r="BJ244" s="23" t="s">
        <v>94</v>
      </c>
      <c r="BK244" s="184">
        <f t="shared" si="39"/>
        <v>0</v>
      </c>
      <c r="BL244" s="23" t="s">
        <v>219</v>
      </c>
      <c r="BM244" s="23" t="s">
        <v>526</v>
      </c>
    </row>
    <row r="245" spans="2:65" s="1" customFormat="1" ht="31.5" customHeight="1">
      <c r="B245" s="172"/>
      <c r="C245" s="173" t="s">
        <v>550</v>
      </c>
      <c r="D245" s="173" t="s">
        <v>147</v>
      </c>
      <c r="E245" s="174" t="s">
        <v>528</v>
      </c>
      <c r="F245" s="175" t="s">
        <v>529</v>
      </c>
      <c r="G245" s="176" t="s">
        <v>250</v>
      </c>
      <c r="H245" s="177">
        <v>1</v>
      </c>
      <c r="I245" s="178"/>
      <c r="J245" s="179">
        <f t="shared" si="30"/>
        <v>0</v>
      </c>
      <c r="K245" s="175" t="s">
        <v>5</v>
      </c>
      <c r="L245" s="40"/>
      <c r="M245" s="180" t="s">
        <v>5</v>
      </c>
      <c r="N245" s="181" t="s">
        <v>45</v>
      </c>
      <c r="O245" s="41"/>
      <c r="P245" s="182">
        <f t="shared" si="31"/>
        <v>0</v>
      </c>
      <c r="Q245" s="182">
        <v>0</v>
      </c>
      <c r="R245" s="182">
        <f t="shared" si="32"/>
        <v>0</v>
      </c>
      <c r="S245" s="182">
        <v>0</v>
      </c>
      <c r="T245" s="183">
        <f t="shared" si="33"/>
        <v>0</v>
      </c>
      <c r="AR245" s="23" t="s">
        <v>219</v>
      </c>
      <c r="AT245" s="23" t="s">
        <v>147</v>
      </c>
      <c r="AU245" s="23" t="s">
        <v>94</v>
      </c>
      <c r="AY245" s="23" t="s">
        <v>144</v>
      </c>
      <c r="BE245" s="184">
        <f t="shared" si="34"/>
        <v>0</v>
      </c>
      <c r="BF245" s="184">
        <f t="shared" si="35"/>
        <v>0</v>
      </c>
      <c r="BG245" s="184">
        <f t="shared" si="36"/>
        <v>0</v>
      </c>
      <c r="BH245" s="184">
        <f t="shared" si="37"/>
        <v>0</v>
      </c>
      <c r="BI245" s="184">
        <f t="shared" si="38"/>
        <v>0</v>
      </c>
      <c r="BJ245" s="23" t="s">
        <v>94</v>
      </c>
      <c r="BK245" s="184">
        <f t="shared" si="39"/>
        <v>0</v>
      </c>
      <c r="BL245" s="23" t="s">
        <v>219</v>
      </c>
      <c r="BM245" s="23" t="s">
        <v>530</v>
      </c>
    </row>
    <row r="246" spans="2:65" s="1" customFormat="1" ht="31.5" customHeight="1">
      <c r="B246" s="172"/>
      <c r="C246" s="173" t="s">
        <v>555</v>
      </c>
      <c r="D246" s="173" t="s">
        <v>147</v>
      </c>
      <c r="E246" s="174" t="s">
        <v>532</v>
      </c>
      <c r="F246" s="175" t="s">
        <v>533</v>
      </c>
      <c r="G246" s="176" t="s">
        <v>250</v>
      </c>
      <c r="H246" s="177">
        <v>2</v>
      </c>
      <c r="I246" s="178"/>
      <c r="J246" s="179">
        <f t="shared" si="30"/>
        <v>0</v>
      </c>
      <c r="K246" s="175" t="s">
        <v>5</v>
      </c>
      <c r="L246" s="40"/>
      <c r="M246" s="180" t="s">
        <v>5</v>
      </c>
      <c r="N246" s="181" t="s">
        <v>45</v>
      </c>
      <c r="O246" s="41"/>
      <c r="P246" s="182">
        <f t="shared" si="31"/>
        <v>0</v>
      </c>
      <c r="Q246" s="182">
        <v>0</v>
      </c>
      <c r="R246" s="182">
        <f t="shared" si="32"/>
        <v>0</v>
      </c>
      <c r="S246" s="182">
        <v>0</v>
      </c>
      <c r="T246" s="183">
        <f t="shared" si="33"/>
        <v>0</v>
      </c>
      <c r="AR246" s="23" t="s">
        <v>219</v>
      </c>
      <c r="AT246" s="23" t="s">
        <v>147</v>
      </c>
      <c r="AU246" s="23" t="s">
        <v>94</v>
      </c>
      <c r="AY246" s="23" t="s">
        <v>144</v>
      </c>
      <c r="BE246" s="184">
        <f t="shared" si="34"/>
        <v>0</v>
      </c>
      <c r="BF246" s="184">
        <f t="shared" si="35"/>
        <v>0</v>
      </c>
      <c r="BG246" s="184">
        <f t="shared" si="36"/>
        <v>0</v>
      </c>
      <c r="BH246" s="184">
        <f t="shared" si="37"/>
        <v>0</v>
      </c>
      <c r="BI246" s="184">
        <f t="shared" si="38"/>
        <v>0</v>
      </c>
      <c r="BJ246" s="23" t="s">
        <v>94</v>
      </c>
      <c r="BK246" s="184">
        <f t="shared" si="39"/>
        <v>0</v>
      </c>
      <c r="BL246" s="23" t="s">
        <v>219</v>
      </c>
      <c r="BM246" s="23" t="s">
        <v>534</v>
      </c>
    </row>
    <row r="247" spans="2:65" s="1" customFormat="1" ht="22.5" customHeight="1">
      <c r="B247" s="172"/>
      <c r="C247" s="173" t="s">
        <v>562</v>
      </c>
      <c r="D247" s="173" t="s">
        <v>147</v>
      </c>
      <c r="E247" s="174" t="s">
        <v>536</v>
      </c>
      <c r="F247" s="175" t="s">
        <v>537</v>
      </c>
      <c r="G247" s="176" t="s">
        <v>202</v>
      </c>
      <c r="H247" s="177">
        <v>0.311</v>
      </c>
      <c r="I247" s="178"/>
      <c r="J247" s="179">
        <f t="shared" si="30"/>
        <v>0</v>
      </c>
      <c r="K247" s="175" t="s">
        <v>151</v>
      </c>
      <c r="L247" s="40"/>
      <c r="M247" s="180" t="s">
        <v>5</v>
      </c>
      <c r="N247" s="181" t="s">
        <v>45</v>
      </c>
      <c r="O247" s="41"/>
      <c r="P247" s="182">
        <f t="shared" si="31"/>
        <v>0</v>
      </c>
      <c r="Q247" s="182">
        <v>0</v>
      </c>
      <c r="R247" s="182">
        <f t="shared" si="32"/>
        <v>0</v>
      </c>
      <c r="S247" s="182">
        <v>0</v>
      </c>
      <c r="T247" s="183">
        <f t="shared" si="33"/>
        <v>0</v>
      </c>
      <c r="AR247" s="23" t="s">
        <v>219</v>
      </c>
      <c r="AT247" s="23" t="s">
        <v>147</v>
      </c>
      <c r="AU247" s="23" t="s">
        <v>94</v>
      </c>
      <c r="AY247" s="23" t="s">
        <v>144</v>
      </c>
      <c r="BE247" s="184">
        <f t="shared" si="34"/>
        <v>0</v>
      </c>
      <c r="BF247" s="184">
        <f t="shared" si="35"/>
        <v>0</v>
      </c>
      <c r="BG247" s="184">
        <f t="shared" si="36"/>
        <v>0</v>
      </c>
      <c r="BH247" s="184">
        <f t="shared" si="37"/>
        <v>0</v>
      </c>
      <c r="BI247" s="184">
        <f t="shared" si="38"/>
        <v>0</v>
      </c>
      <c r="BJ247" s="23" t="s">
        <v>94</v>
      </c>
      <c r="BK247" s="184">
        <f t="shared" si="39"/>
        <v>0</v>
      </c>
      <c r="BL247" s="23" t="s">
        <v>219</v>
      </c>
      <c r="BM247" s="23" t="s">
        <v>538</v>
      </c>
    </row>
    <row r="248" spans="2:65" s="1" customFormat="1" ht="22.5" customHeight="1">
      <c r="B248" s="172"/>
      <c r="C248" s="173" t="s">
        <v>567</v>
      </c>
      <c r="D248" s="173" t="s">
        <v>147</v>
      </c>
      <c r="E248" s="174" t="s">
        <v>540</v>
      </c>
      <c r="F248" s="175" t="s">
        <v>541</v>
      </c>
      <c r="G248" s="176" t="s">
        <v>202</v>
      </c>
      <c r="H248" s="177">
        <v>0.311</v>
      </c>
      <c r="I248" s="178"/>
      <c r="J248" s="179">
        <f t="shared" si="30"/>
        <v>0</v>
      </c>
      <c r="K248" s="175" t="s">
        <v>151</v>
      </c>
      <c r="L248" s="40"/>
      <c r="M248" s="180" t="s">
        <v>5</v>
      </c>
      <c r="N248" s="181" t="s">
        <v>45</v>
      </c>
      <c r="O248" s="41"/>
      <c r="P248" s="182">
        <f t="shared" si="31"/>
        <v>0</v>
      </c>
      <c r="Q248" s="182">
        <v>0</v>
      </c>
      <c r="R248" s="182">
        <f t="shared" si="32"/>
        <v>0</v>
      </c>
      <c r="S248" s="182">
        <v>0</v>
      </c>
      <c r="T248" s="183">
        <f t="shared" si="33"/>
        <v>0</v>
      </c>
      <c r="AR248" s="23" t="s">
        <v>219</v>
      </c>
      <c r="AT248" s="23" t="s">
        <v>147</v>
      </c>
      <c r="AU248" s="23" t="s">
        <v>94</v>
      </c>
      <c r="AY248" s="23" t="s">
        <v>144</v>
      </c>
      <c r="BE248" s="184">
        <f t="shared" si="34"/>
        <v>0</v>
      </c>
      <c r="BF248" s="184">
        <f t="shared" si="35"/>
        <v>0</v>
      </c>
      <c r="BG248" s="184">
        <f t="shared" si="36"/>
        <v>0</v>
      </c>
      <c r="BH248" s="184">
        <f t="shared" si="37"/>
        <v>0</v>
      </c>
      <c r="BI248" s="184">
        <f t="shared" si="38"/>
        <v>0</v>
      </c>
      <c r="BJ248" s="23" t="s">
        <v>94</v>
      </c>
      <c r="BK248" s="184">
        <f t="shared" si="39"/>
        <v>0</v>
      </c>
      <c r="BL248" s="23" t="s">
        <v>219</v>
      </c>
      <c r="BM248" s="23" t="s">
        <v>542</v>
      </c>
    </row>
    <row r="249" spans="2:63" s="10" customFormat="1" ht="29.85" customHeight="1">
      <c r="B249" s="157"/>
      <c r="D249" s="169" t="s">
        <v>72</v>
      </c>
      <c r="E249" s="170" t="s">
        <v>543</v>
      </c>
      <c r="F249" s="170" t="s">
        <v>544</v>
      </c>
      <c r="I249" s="161"/>
      <c r="J249" s="171">
        <f>BK249</f>
        <v>0</v>
      </c>
      <c r="L249" s="157"/>
      <c r="M249" s="163"/>
      <c r="N249" s="164"/>
      <c r="O249" s="164"/>
      <c r="P249" s="165">
        <f>SUM(P250:P256)</f>
        <v>0</v>
      </c>
      <c r="Q249" s="164"/>
      <c r="R249" s="165">
        <f>SUM(R250:R256)</f>
        <v>0.170226</v>
      </c>
      <c r="S249" s="164"/>
      <c r="T249" s="166">
        <f>SUM(T250:T256)</f>
        <v>0.155916</v>
      </c>
      <c r="AR249" s="158" t="s">
        <v>94</v>
      </c>
      <c r="AT249" s="167" t="s">
        <v>72</v>
      </c>
      <c r="AU249" s="167" t="s">
        <v>80</v>
      </c>
      <c r="AY249" s="158" t="s">
        <v>144</v>
      </c>
      <c r="BK249" s="168">
        <f>SUM(BK250:BK256)</f>
        <v>0</v>
      </c>
    </row>
    <row r="250" spans="2:65" s="1" customFormat="1" ht="22.5" customHeight="1">
      <c r="B250" s="172"/>
      <c r="C250" s="173" t="s">
        <v>572</v>
      </c>
      <c r="D250" s="173" t="s">
        <v>147</v>
      </c>
      <c r="E250" s="174" t="s">
        <v>546</v>
      </c>
      <c r="F250" s="175" t="s">
        <v>547</v>
      </c>
      <c r="G250" s="176" t="s">
        <v>150</v>
      </c>
      <c r="H250" s="177">
        <v>19.3</v>
      </c>
      <c r="I250" s="178"/>
      <c r="J250" s="179">
        <f>ROUND(I250*H250,2)</f>
        <v>0</v>
      </c>
      <c r="K250" s="175" t="s">
        <v>151</v>
      </c>
      <c r="L250" s="40"/>
      <c r="M250" s="180" t="s">
        <v>5</v>
      </c>
      <c r="N250" s="181" t="s">
        <v>45</v>
      </c>
      <c r="O250" s="41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3" t="s">
        <v>219</v>
      </c>
      <c r="AT250" s="23" t="s">
        <v>147</v>
      </c>
      <c r="AU250" s="23" t="s">
        <v>94</v>
      </c>
      <c r="AY250" s="23" t="s">
        <v>144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3" t="s">
        <v>94</v>
      </c>
      <c r="BK250" s="184">
        <f>ROUND(I250*H250,2)</f>
        <v>0</v>
      </c>
      <c r="BL250" s="23" t="s">
        <v>219</v>
      </c>
      <c r="BM250" s="23" t="s">
        <v>548</v>
      </c>
    </row>
    <row r="251" spans="2:51" s="11" customFormat="1" ht="13.5">
      <c r="B251" s="185"/>
      <c r="D251" s="186" t="s">
        <v>154</v>
      </c>
      <c r="E251" s="187" t="s">
        <v>5</v>
      </c>
      <c r="F251" s="188" t="s">
        <v>549</v>
      </c>
      <c r="H251" s="189">
        <v>19.3</v>
      </c>
      <c r="I251" s="190"/>
      <c r="L251" s="185"/>
      <c r="M251" s="191"/>
      <c r="N251" s="192"/>
      <c r="O251" s="192"/>
      <c r="P251" s="192"/>
      <c r="Q251" s="192"/>
      <c r="R251" s="192"/>
      <c r="S251" s="192"/>
      <c r="T251" s="193"/>
      <c r="AT251" s="187" t="s">
        <v>154</v>
      </c>
      <c r="AU251" s="187" t="s">
        <v>94</v>
      </c>
      <c r="AV251" s="11" t="s">
        <v>94</v>
      </c>
      <c r="AW251" s="11" t="s">
        <v>37</v>
      </c>
      <c r="AX251" s="11" t="s">
        <v>73</v>
      </c>
      <c r="AY251" s="187" t="s">
        <v>144</v>
      </c>
    </row>
    <row r="252" spans="2:51" s="12" customFormat="1" ht="13.5">
      <c r="B252" s="198"/>
      <c r="D252" s="194" t="s">
        <v>154</v>
      </c>
      <c r="E252" s="216" t="s">
        <v>100</v>
      </c>
      <c r="F252" s="217" t="s">
        <v>197</v>
      </c>
      <c r="H252" s="218">
        <v>19.3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154</v>
      </c>
      <c r="AU252" s="199" t="s">
        <v>94</v>
      </c>
      <c r="AV252" s="12" t="s">
        <v>145</v>
      </c>
      <c r="AW252" s="12" t="s">
        <v>37</v>
      </c>
      <c r="AX252" s="12" t="s">
        <v>80</v>
      </c>
      <c r="AY252" s="199" t="s">
        <v>144</v>
      </c>
    </row>
    <row r="253" spans="2:65" s="1" customFormat="1" ht="22.5" customHeight="1">
      <c r="B253" s="172"/>
      <c r="C253" s="206" t="s">
        <v>577</v>
      </c>
      <c r="D253" s="206" t="s">
        <v>242</v>
      </c>
      <c r="E253" s="207" t="s">
        <v>551</v>
      </c>
      <c r="F253" s="208" t="s">
        <v>552</v>
      </c>
      <c r="G253" s="209" t="s">
        <v>150</v>
      </c>
      <c r="H253" s="210">
        <v>23.16</v>
      </c>
      <c r="I253" s="211"/>
      <c r="J253" s="212">
        <f>ROUND(I253*H253,2)</f>
        <v>0</v>
      </c>
      <c r="K253" s="208" t="s">
        <v>151</v>
      </c>
      <c r="L253" s="213"/>
      <c r="M253" s="214" t="s">
        <v>5</v>
      </c>
      <c r="N253" s="215" t="s">
        <v>45</v>
      </c>
      <c r="O253" s="41"/>
      <c r="P253" s="182">
        <f>O253*H253</f>
        <v>0</v>
      </c>
      <c r="Q253" s="182">
        <v>0.00735</v>
      </c>
      <c r="R253" s="182">
        <f>Q253*H253</f>
        <v>0.170226</v>
      </c>
      <c r="S253" s="182">
        <v>0</v>
      </c>
      <c r="T253" s="183">
        <f>S253*H253</f>
        <v>0</v>
      </c>
      <c r="AR253" s="23" t="s">
        <v>245</v>
      </c>
      <c r="AT253" s="23" t="s">
        <v>242</v>
      </c>
      <c r="AU253" s="23" t="s">
        <v>94</v>
      </c>
      <c r="AY253" s="23" t="s">
        <v>144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3" t="s">
        <v>94</v>
      </c>
      <c r="BK253" s="184">
        <f>ROUND(I253*H253,2)</f>
        <v>0</v>
      </c>
      <c r="BL253" s="23" t="s">
        <v>219</v>
      </c>
      <c r="BM253" s="23" t="s">
        <v>553</v>
      </c>
    </row>
    <row r="254" spans="2:51" s="11" customFormat="1" ht="13.5">
      <c r="B254" s="185"/>
      <c r="D254" s="194" t="s">
        <v>154</v>
      </c>
      <c r="F254" s="196" t="s">
        <v>554</v>
      </c>
      <c r="H254" s="197">
        <v>23.16</v>
      </c>
      <c r="I254" s="190"/>
      <c r="L254" s="185"/>
      <c r="M254" s="191"/>
      <c r="N254" s="192"/>
      <c r="O254" s="192"/>
      <c r="P254" s="192"/>
      <c r="Q254" s="192"/>
      <c r="R254" s="192"/>
      <c r="S254" s="192"/>
      <c r="T254" s="193"/>
      <c r="AT254" s="187" t="s">
        <v>154</v>
      </c>
      <c r="AU254" s="187" t="s">
        <v>94</v>
      </c>
      <c r="AV254" s="11" t="s">
        <v>94</v>
      </c>
      <c r="AW254" s="11" t="s">
        <v>6</v>
      </c>
      <c r="AX254" s="11" t="s">
        <v>80</v>
      </c>
      <c r="AY254" s="187" t="s">
        <v>144</v>
      </c>
    </row>
    <row r="255" spans="2:65" s="1" customFormat="1" ht="22.5" customHeight="1">
      <c r="B255" s="172"/>
      <c r="C255" s="173" t="s">
        <v>583</v>
      </c>
      <c r="D255" s="173" t="s">
        <v>147</v>
      </c>
      <c r="E255" s="174" t="s">
        <v>556</v>
      </c>
      <c r="F255" s="175" t="s">
        <v>557</v>
      </c>
      <c r="G255" s="176" t="s">
        <v>150</v>
      </c>
      <c r="H255" s="177">
        <v>14.2</v>
      </c>
      <c r="I255" s="178"/>
      <c r="J255" s="179">
        <f>ROUND(I255*H255,2)</f>
        <v>0</v>
      </c>
      <c r="K255" s="175" t="s">
        <v>151</v>
      </c>
      <c r="L255" s="40"/>
      <c r="M255" s="180" t="s">
        <v>5</v>
      </c>
      <c r="N255" s="181" t="s">
        <v>45</v>
      </c>
      <c r="O255" s="41"/>
      <c r="P255" s="182">
        <f>O255*H255</f>
        <v>0</v>
      </c>
      <c r="Q255" s="182">
        <v>0</v>
      </c>
      <c r="R255" s="182">
        <f>Q255*H255</f>
        <v>0</v>
      </c>
      <c r="S255" s="182">
        <v>0.01098</v>
      </c>
      <c r="T255" s="183">
        <f>S255*H255</f>
        <v>0.155916</v>
      </c>
      <c r="AR255" s="23" t="s">
        <v>219</v>
      </c>
      <c r="AT255" s="23" t="s">
        <v>147</v>
      </c>
      <c r="AU255" s="23" t="s">
        <v>94</v>
      </c>
      <c r="AY255" s="23" t="s">
        <v>144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23" t="s">
        <v>94</v>
      </c>
      <c r="BK255" s="184">
        <f>ROUND(I255*H255,2)</f>
        <v>0</v>
      </c>
      <c r="BL255" s="23" t="s">
        <v>219</v>
      </c>
      <c r="BM255" s="23" t="s">
        <v>558</v>
      </c>
    </row>
    <row r="256" spans="2:51" s="11" customFormat="1" ht="13.5">
      <c r="B256" s="185"/>
      <c r="D256" s="186" t="s">
        <v>154</v>
      </c>
      <c r="E256" s="187" t="s">
        <v>5</v>
      </c>
      <c r="F256" s="188" t="s">
        <v>559</v>
      </c>
      <c r="H256" s="189">
        <v>14.2</v>
      </c>
      <c r="I256" s="190"/>
      <c r="L256" s="185"/>
      <c r="M256" s="191"/>
      <c r="N256" s="192"/>
      <c r="O256" s="192"/>
      <c r="P256" s="192"/>
      <c r="Q256" s="192"/>
      <c r="R256" s="192"/>
      <c r="S256" s="192"/>
      <c r="T256" s="193"/>
      <c r="AT256" s="187" t="s">
        <v>154</v>
      </c>
      <c r="AU256" s="187" t="s">
        <v>94</v>
      </c>
      <c r="AV256" s="11" t="s">
        <v>94</v>
      </c>
      <c r="AW256" s="11" t="s">
        <v>37</v>
      </c>
      <c r="AX256" s="11" t="s">
        <v>80</v>
      </c>
      <c r="AY256" s="187" t="s">
        <v>144</v>
      </c>
    </row>
    <row r="257" spans="2:63" s="10" customFormat="1" ht="29.85" customHeight="1">
      <c r="B257" s="157"/>
      <c r="D257" s="169" t="s">
        <v>72</v>
      </c>
      <c r="E257" s="170" t="s">
        <v>560</v>
      </c>
      <c r="F257" s="170" t="s">
        <v>561</v>
      </c>
      <c r="I257" s="161"/>
      <c r="J257" s="171">
        <f>BK257</f>
        <v>0</v>
      </c>
      <c r="L257" s="157"/>
      <c r="M257" s="163"/>
      <c r="N257" s="164"/>
      <c r="O257" s="164"/>
      <c r="P257" s="165">
        <f>SUM(P258:P273)</f>
        <v>0</v>
      </c>
      <c r="Q257" s="164"/>
      <c r="R257" s="165">
        <f>SUM(R258:R273)</f>
        <v>0.0515292</v>
      </c>
      <c r="S257" s="164"/>
      <c r="T257" s="166">
        <f>SUM(T258:T273)</f>
        <v>0</v>
      </c>
      <c r="AR257" s="158" t="s">
        <v>94</v>
      </c>
      <c r="AT257" s="167" t="s">
        <v>72</v>
      </c>
      <c r="AU257" s="167" t="s">
        <v>80</v>
      </c>
      <c r="AY257" s="158" t="s">
        <v>144</v>
      </c>
      <c r="BK257" s="168">
        <f>SUM(BK258:BK273)</f>
        <v>0</v>
      </c>
    </row>
    <row r="258" spans="2:65" s="1" customFormat="1" ht="31.5" customHeight="1">
      <c r="B258" s="172"/>
      <c r="C258" s="173" t="s">
        <v>587</v>
      </c>
      <c r="D258" s="173" t="s">
        <v>147</v>
      </c>
      <c r="E258" s="174" t="s">
        <v>563</v>
      </c>
      <c r="F258" s="175" t="s">
        <v>564</v>
      </c>
      <c r="G258" s="176" t="s">
        <v>150</v>
      </c>
      <c r="H258" s="177">
        <v>46.32</v>
      </c>
      <c r="I258" s="178"/>
      <c r="J258" s="179">
        <f>ROUND(I258*H258,2)</f>
        <v>0</v>
      </c>
      <c r="K258" s="175" t="s">
        <v>151</v>
      </c>
      <c r="L258" s="40"/>
      <c r="M258" s="180" t="s">
        <v>5</v>
      </c>
      <c r="N258" s="181" t="s">
        <v>45</v>
      </c>
      <c r="O258" s="41"/>
      <c r="P258" s="182">
        <f>O258*H258</f>
        <v>0</v>
      </c>
      <c r="Q258" s="182">
        <v>0.00017</v>
      </c>
      <c r="R258" s="182">
        <f>Q258*H258</f>
        <v>0.0078744</v>
      </c>
      <c r="S258" s="182">
        <v>0</v>
      </c>
      <c r="T258" s="183">
        <f>S258*H258</f>
        <v>0</v>
      </c>
      <c r="AR258" s="23" t="s">
        <v>219</v>
      </c>
      <c r="AT258" s="23" t="s">
        <v>147</v>
      </c>
      <c r="AU258" s="23" t="s">
        <v>94</v>
      </c>
      <c r="AY258" s="23" t="s">
        <v>144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23" t="s">
        <v>94</v>
      </c>
      <c r="BK258" s="184">
        <f>ROUND(I258*H258,2)</f>
        <v>0</v>
      </c>
      <c r="BL258" s="23" t="s">
        <v>219</v>
      </c>
      <c r="BM258" s="23" t="s">
        <v>565</v>
      </c>
    </row>
    <row r="259" spans="2:51" s="11" customFormat="1" ht="13.5">
      <c r="B259" s="185"/>
      <c r="D259" s="194" t="s">
        <v>154</v>
      </c>
      <c r="E259" s="195" t="s">
        <v>5</v>
      </c>
      <c r="F259" s="196" t="s">
        <v>566</v>
      </c>
      <c r="H259" s="197">
        <v>46.32</v>
      </c>
      <c r="I259" s="190"/>
      <c r="L259" s="185"/>
      <c r="M259" s="191"/>
      <c r="N259" s="192"/>
      <c r="O259" s="192"/>
      <c r="P259" s="192"/>
      <c r="Q259" s="192"/>
      <c r="R259" s="192"/>
      <c r="S259" s="192"/>
      <c r="T259" s="193"/>
      <c r="AT259" s="187" t="s">
        <v>154</v>
      </c>
      <c r="AU259" s="187" t="s">
        <v>94</v>
      </c>
      <c r="AV259" s="11" t="s">
        <v>94</v>
      </c>
      <c r="AW259" s="11" t="s">
        <v>37</v>
      </c>
      <c r="AX259" s="11" t="s">
        <v>80</v>
      </c>
      <c r="AY259" s="187" t="s">
        <v>144</v>
      </c>
    </row>
    <row r="260" spans="2:65" s="1" customFormat="1" ht="22.5" customHeight="1">
      <c r="B260" s="172"/>
      <c r="C260" s="173" t="s">
        <v>592</v>
      </c>
      <c r="D260" s="173" t="s">
        <v>147</v>
      </c>
      <c r="E260" s="174" t="s">
        <v>568</v>
      </c>
      <c r="F260" s="175" t="s">
        <v>569</v>
      </c>
      <c r="G260" s="176" t="s">
        <v>150</v>
      </c>
      <c r="H260" s="177">
        <v>46.32</v>
      </c>
      <c r="I260" s="178"/>
      <c r="J260" s="179">
        <f>ROUND(I260*H260,2)</f>
        <v>0</v>
      </c>
      <c r="K260" s="175" t="s">
        <v>151</v>
      </c>
      <c r="L260" s="40"/>
      <c r="M260" s="180" t="s">
        <v>5</v>
      </c>
      <c r="N260" s="181" t="s">
        <v>45</v>
      </c>
      <c r="O260" s="41"/>
      <c r="P260" s="182">
        <f>O260*H260</f>
        <v>0</v>
      </c>
      <c r="Q260" s="182">
        <v>0.00017</v>
      </c>
      <c r="R260" s="182">
        <f>Q260*H260</f>
        <v>0.0078744</v>
      </c>
      <c r="S260" s="182">
        <v>0</v>
      </c>
      <c r="T260" s="183">
        <f>S260*H260</f>
        <v>0</v>
      </c>
      <c r="AR260" s="23" t="s">
        <v>219</v>
      </c>
      <c r="AT260" s="23" t="s">
        <v>147</v>
      </c>
      <c r="AU260" s="23" t="s">
        <v>94</v>
      </c>
      <c r="AY260" s="23" t="s">
        <v>144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23" t="s">
        <v>94</v>
      </c>
      <c r="BK260" s="184">
        <f>ROUND(I260*H260,2)</f>
        <v>0</v>
      </c>
      <c r="BL260" s="23" t="s">
        <v>219</v>
      </c>
      <c r="BM260" s="23" t="s">
        <v>570</v>
      </c>
    </row>
    <row r="261" spans="2:51" s="11" customFormat="1" ht="13.5">
      <c r="B261" s="185"/>
      <c r="D261" s="194" t="s">
        <v>154</v>
      </c>
      <c r="E261" s="195" t="s">
        <v>5</v>
      </c>
      <c r="F261" s="196" t="s">
        <v>571</v>
      </c>
      <c r="H261" s="197">
        <v>46.32</v>
      </c>
      <c r="I261" s="190"/>
      <c r="L261" s="185"/>
      <c r="M261" s="191"/>
      <c r="N261" s="192"/>
      <c r="O261" s="192"/>
      <c r="P261" s="192"/>
      <c r="Q261" s="192"/>
      <c r="R261" s="192"/>
      <c r="S261" s="192"/>
      <c r="T261" s="193"/>
      <c r="AT261" s="187" t="s">
        <v>154</v>
      </c>
      <c r="AU261" s="187" t="s">
        <v>94</v>
      </c>
      <c r="AV261" s="11" t="s">
        <v>94</v>
      </c>
      <c r="AW261" s="11" t="s">
        <v>37</v>
      </c>
      <c r="AX261" s="11" t="s">
        <v>80</v>
      </c>
      <c r="AY261" s="187" t="s">
        <v>144</v>
      </c>
    </row>
    <row r="262" spans="2:65" s="1" customFormat="1" ht="31.5" customHeight="1">
      <c r="B262" s="172"/>
      <c r="C262" s="173" t="s">
        <v>596</v>
      </c>
      <c r="D262" s="173" t="s">
        <v>147</v>
      </c>
      <c r="E262" s="174" t="s">
        <v>573</v>
      </c>
      <c r="F262" s="175" t="s">
        <v>574</v>
      </c>
      <c r="G262" s="176" t="s">
        <v>150</v>
      </c>
      <c r="H262" s="177">
        <v>67.2</v>
      </c>
      <c r="I262" s="178"/>
      <c r="J262" s="179">
        <f>ROUND(I262*H262,2)</f>
        <v>0</v>
      </c>
      <c r="K262" s="175" t="s">
        <v>151</v>
      </c>
      <c r="L262" s="40"/>
      <c r="M262" s="180" t="s">
        <v>5</v>
      </c>
      <c r="N262" s="181" t="s">
        <v>45</v>
      </c>
      <c r="O262" s="41"/>
      <c r="P262" s="182">
        <f>O262*H262</f>
        <v>0</v>
      </c>
      <c r="Q262" s="182">
        <v>0.00014</v>
      </c>
      <c r="R262" s="182">
        <f>Q262*H262</f>
        <v>0.009408</v>
      </c>
      <c r="S262" s="182">
        <v>0</v>
      </c>
      <c r="T262" s="183">
        <f>S262*H262</f>
        <v>0</v>
      </c>
      <c r="AR262" s="23" t="s">
        <v>219</v>
      </c>
      <c r="AT262" s="23" t="s">
        <v>147</v>
      </c>
      <c r="AU262" s="23" t="s">
        <v>94</v>
      </c>
      <c r="AY262" s="23" t="s">
        <v>144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3" t="s">
        <v>94</v>
      </c>
      <c r="BK262" s="184">
        <f>ROUND(I262*H262,2)</f>
        <v>0</v>
      </c>
      <c r="BL262" s="23" t="s">
        <v>219</v>
      </c>
      <c r="BM262" s="23" t="s">
        <v>575</v>
      </c>
    </row>
    <row r="263" spans="2:51" s="11" customFormat="1" ht="13.5">
      <c r="B263" s="185"/>
      <c r="D263" s="194" t="s">
        <v>154</v>
      </c>
      <c r="E263" s="195" t="s">
        <v>5</v>
      </c>
      <c r="F263" s="196" t="s">
        <v>576</v>
      </c>
      <c r="H263" s="197">
        <v>67.2</v>
      </c>
      <c r="I263" s="190"/>
      <c r="L263" s="185"/>
      <c r="M263" s="191"/>
      <c r="N263" s="192"/>
      <c r="O263" s="192"/>
      <c r="P263" s="192"/>
      <c r="Q263" s="192"/>
      <c r="R263" s="192"/>
      <c r="S263" s="192"/>
      <c r="T263" s="193"/>
      <c r="AT263" s="187" t="s">
        <v>154</v>
      </c>
      <c r="AU263" s="187" t="s">
        <v>94</v>
      </c>
      <c r="AV263" s="11" t="s">
        <v>94</v>
      </c>
      <c r="AW263" s="11" t="s">
        <v>37</v>
      </c>
      <c r="AX263" s="11" t="s">
        <v>80</v>
      </c>
      <c r="AY263" s="187" t="s">
        <v>144</v>
      </c>
    </row>
    <row r="264" spans="2:65" s="1" customFormat="1" ht="31.5" customHeight="1">
      <c r="B264" s="172"/>
      <c r="C264" s="173" t="s">
        <v>600</v>
      </c>
      <c r="D264" s="173" t="s">
        <v>147</v>
      </c>
      <c r="E264" s="174" t="s">
        <v>578</v>
      </c>
      <c r="F264" s="175" t="s">
        <v>579</v>
      </c>
      <c r="G264" s="176" t="s">
        <v>150</v>
      </c>
      <c r="H264" s="177">
        <v>17.13</v>
      </c>
      <c r="I264" s="178"/>
      <c r="J264" s="179">
        <f>ROUND(I264*H264,2)</f>
        <v>0</v>
      </c>
      <c r="K264" s="175" t="s">
        <v>151</v>
      </c>
      <c r="L264" s="40"/>
      <c r="M264" s="180" t="s">
        <v>5</v>
      </c>
      <c r="N264" s="181" t="s">
        <v>45</v>
      </c>
      <c r="O264" s="41"/>
      <c r="P264" s="182">
        <f>O264*H264</f>
        <v>0</v>
      </c>
      <c r="Q264" s="182">
        <v>8E-05</v>
      </c>
      <c r="R264" s="182">
        <f>Q264*H264</f>
        <v>0.0013704000000000001</v>
      </c>
      <c r="S264" s="182">
        <v>0</v>
      </c>
      <c r="T264" s="183">
        <f>S264*H264</f>
        <v>0</v>
      </c>
      <c r="AR264" s="23" t="s">
        <v>219</v>
      </c>
      <c r="AT264" s="23" t="s">
        <v>147</v>
      </c>
      <c r="AU264" s="23" t="s">
        <v>94</v>
      </c>
      <c r="AY264" s="23" t="s">
        <v>144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23" t="s">
        <v>94</v>
      </c>
      <c r="BK264" s="184">
        <f>ROUND(I264*H264,2)</f>
        <v>0</v>
      </c>
      <c r="BL264" s="23" t="s">
        <v>219</v>
      </c>
      <c r="BM264" s="23" t="s">
        <v>580</v>
      </c>
    </row>
    <row r="265" spans="2:51" s="11" customFormat="1" ht="13.5">
      <c r="B265" s="185"/>
      <c r="D265" s="186" t="s">
        <v>154</v>
      </c>
      <c r="E265" s="187" t="s">
        <v>5</v>
      </c>
      <c r="F265" s="188" t="s">
        <v>676</v>
      </c>
      <c r="H265" s="189">
        <v>10.2</v>
      </c>
      <c r="I265" s="190"/>
      <c r="L265" s="185"/>
      <c r="M265" s="191"/>
      <c r="N265" s="192"/>
      <c r="O265" s="192"/>
      <c r="P265" s="192"/>
      <c r="Q265" s="192"/>
      <c r="R265" s="192"/>
      <c r="S265" s="192"/>
      <c r="T265" s="193"/>
      <c r="AT265" s="187" t="s">
        <v>154</v>
      </c>
      <c r="AU265" s="187" t="s">
        <v>94</v>
      </c>
      <c r="AV265" s="11" t="s">
        <v>94</v>
      </c>
      <c r="AW265" s="11" t="s">
        <v>37</v>
      </c>
      <c r="AX265" s="11" t="s">
        <v>73</v>
      </c>
      <c r="AY265" s="187" t="s">
        <v>144</v>
      </c>
    </row>
    <row r="266" spans="2:51" s="11" customFormat="1" ht="13.5">
      <c r="B266" s="185"/>
      <c r="D266" s="186" t="s">
        <v>154</v>
      </c>
      <c r="E266" s="187" t="s">
        <v>5</v>
      </c>
      <c r="F266" s="188" t="s">
        <v>677</v>
      </c>
      <c r="H266" s="189">
        <v>6.93</v>
      </c>
      <c r="I266" s="190"/>
      <c r="L266" s="185"/>
      <c r="M266" s="191"/>
      <c r="N266" s="192"/>
      <c r="O266" s="192"/>
      <c r="P266" s="192"/>
      <c r="Q266" s="192"/>
      <c r="R266" s="192"/>
      <c r="S266" s="192"/>
      <c r="T266" s="193"/>
      <c r="AT266" s="187" t="s">
        <v>154</v>
      </c>
      <c r="AU266" s="187" t="s">
        <v>94</v>
      </c>
      <c r="AV266" s="11" t="s">
        <v>94</v>
      </c>
      <c r="AW266" s="11" t="s">
        <v>37</v>
      </c>
      <c r="AX266" s="11" t="s">
        <v>73</v>
      </c>
      <c r="AY266" s="187" t="s">
        <v>144</v>
      </c>
    </row>
    <row r="267" spans="2:51" s="12" customFormat="1" ht="13.5">
      <c r="B267" s="198"/>
      <c r="D267" s="194" t="s">
        <v>154</v>
      </c>
      <c r="E267" s="216" t="s">
        <v>5</v>
      </c>
      <c r="F267" s="217" t="s">
        <v>197</v>
      </c>
      <c r="H267" s="218">
        <v>17.13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154</v>
      </c>
      <c r="AU267" s="199" t="s">
        <v>94</v>
      </c>
      <c r="AV267" s="12" t="s">
        <v>145</v>
      </c>
      <c r="AW267" s="12" t="s">
        <v>37</v>
      </c>
      <c r="AX267" s="12" t="s">
        <v>80</v>
      </c>
      <c r="AY267" s="199" t="s">
        <v>144</v>
      </c>
    </row>
    <row r="268" spans="2:65" s="1" customFormat="1" ht="22.5" customHeight="1">
      <c r="B268" s="172"/>
      <c r="C268" s="173" t="s">
        <v>607</v>
      </c>
      <c r="D268" s="173" t="s">
        <v>147</v>
      </c>
      <c r="E268" s="174" t="s">
        <v>584</v>
      </c>
      <c r="F268" s="175" t="s">
        <v>585</v>
      </c>
      <c r="G268" s="176" t="s">
        <v>150</v>
      </c>
      <c r="H268" s="177">
        <v>17.13</v>
      </c>
      <c r="I268" s="178"/>
      <c r="J268" s="179">
        <f>ROUND(I268*H268,2)</f>
        <v>0</v>
      </c>
      <c r="K268" s="175" t="s">
        <v>151</v>
      </c>
      <c r="L268" s="40"/>
      <c r="M268" s="180" t="s">
        <v>5</v>
      </c>
      <c r="N268" s="181" t="s">
        <v>45</v>
      </c>
      <c r="O268" s="41"/>
      <c r="P268" s="182">
        <f>O268*H268</f>
        <v>0</v>
      </c>
      <c r="Q268" s="182">
        <v>0.00014</v>
      </c>
      <c r="R268" s="182">
        <f>Q268*H268</f>
        <v>0.0023981999999999996</v>
      </c>
      <c r="S268" s="182">
        <v>0</v>
      </c>
      <c r="T268" s="183">
        <f>S268*H268</f>
        <v>0</v>
      </c>
      <c r="AR268" s="23" t="s">
        <v>219</v>
      </c>
      <c r="AT268" s="23" t="s">
        <v>147</v>
      </c>
      <c r="AU268" s="23" t="s">
        <v>94</v>
      </c>
      <c r="AY268" s="23" t="s">
        <v>144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23" t="s">
        <v>94</v>
      </c>
      <c r="BK268" s="184">
        <f>ROUND(I268*H268,2)</f>
        <v>0</v>
      </c>
      <c r="BL268" s="23" t="s">
        <v>219</v>
      </c>
      <c r="BM268" s="23" t="s">
        <v>586</v>
      </c>
    </row>
    <row r="269" spans="2:65" s="1" customFormat="1" ht="22.5" customHeight="1">
      <c r="B269" s="172"/>
      <c r="C269" s="173" t="s">
        <v>611</v>
      </c>
      <c r="D269" s="173" t="s">
        <v>147</v>
      </c>
      <c r="E269" s="174" t="s">
        <v>588</v>
      </c>
      <c r="F269" s="175" t="s">
        <v>589</v>
      </c>
      <c r="G269" s="176" t="s">
        <v>150</v>
      </c>
      <c r="H269" s="177">
        <v>34.26</v>
      </c>
      <c r="I269" s="178"/>
      <c r="J269" s="179">
        <f>ROUND(I269*H269,2)</f>
        <v>0</v>
      </c>
      <c r="K269" s="175" t="s">
        <v>151</v>
      </c>
      <c r="L269" s="40"/>
      <c r="M269" s="180" t="s">
        <v>5</v>
      </c>
      <c r="N269" s="181" t="s">
        <v>45</v>
      </c>
      <c r="O269" s="41"/>
      <c r="P269" s="182">
        <f>O269*H269</f>
        <v>0</v>
      </c>
      <c r="Q269" s="182">
        <v>0.00013</v>
      </c>
      <c r="R269" s="182">
        <f>Q269*H269</f>
        <v>0.004453799999999999</v>
      </c>
      <c r="S269" s="182">
        <v>0</v>
      </c>
      <c r="T269" s="183">
        <f>S269*H269</f>
        <v>0</v>
      </c>
      <c r="AR269" s="23" t="s">
        <v>219</v>
      </c>
      <c r="AT269" s="23" t="s">
        <v>147</v>
      </c>
      <c r="AU269" s="23" t="s">
        <v>94</v>
      </c>
      <c r="AY269" s="23" t="s">
        <v>144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23" t="s">
        <v>94</v>
      </c>
      <c r="BK269" s="184">
        <f>ROUND(I269*H269,2)</f>
        <v>0</v>
      </c>
      <c r="BL269" s="23" t="s">
        <v>219</v>
      </c>
      <c r="BM269" s="23" t="s">
        <v>590</v>
      </c>
    </row>
    <row r="270" spans="2:51" s="11" customFormat="1" ht="13.5">
      <c r="B270" s="185"/>
      <c r="D270" s="194" t="s">
        <v>154</v>
      </c>
      <c r="E270" s="195" t="s">
        <v>5</v>
      </c>
      <c r="F270" s="196" t="s">
        <v>678</v>
      </c>
      <c r="H270" s="197">
        <v>34.26</v>
      </c>
      <c r="I270" s="190"/>
      <c r="L270" s="185"/>
      <c r="M270" s="191"/>
      <c r="N270" s="192"/>
      <c r="O270" s="192"/>
      <c r="P270" s="192"/>
      <c r="Q270" s="192"/>
      <c r="R270" s="192"/>
      <c r="S270" s="192"/>
      <c r="T270" s="193"/>
      <c r="AT270" s="187" t="s">
        <v>154</v>
      </c>
      <c r="AU270" s="187" t="s">
        <v>94</v>
      </c>
      <c r="AV270" s="11" t="s">
        <v>94</v>
      </c>
      <c r="AW270" s="11" t="s">
        <v>37</v>
      </c>
      <c r="AX270" s="11" t="s">
        <v>80</v>
      </c>
      <c r="AY270" s="187" t="s">
        <v>144</v>
      </c>
    </row>
    <row r="271" spans="2:65" s="1" customFormat="1" ht="22.5" customHeight="1">
      <c r="B271" s="172"/>
      <c r="C271" s="173" t="s">
        <v>615</v>
      </c>
      <c r="D271" s="173" t="s">
        <v>147</v>
      </c>
      <c r="E271" s="174" t="s">
        <v>593</v>
      </c>
      <c r="F271" s="175" t="s">
        <v>594</v>
      </c>
      <c r="G271" s="176" t="s">
        <v>250</v>
      </c>
      <c r="H271" s="177">
        <v>33</v>
      </c>
      <c r="I271" s="178"/>
      <c r="J271" s="179">
        <f>ROUND(I271*H271,2)</f>
        <v>0</v>
      </c>
      <c r="K271" s="175" t="s">
        <v>5</v>
      </c>
      <c r="L271" s="40"/>
      <c r="M271" s="180" t="s">
        <v>5</v>
      </c>
      <c r="N271" s="181" t="s">
        <v>45</v>
      </c>
      <c r="O271" s="41"/>
      <c r="P271" s="182">
        <f>O271*H271</f>
        <v>0</v>
      </c>
      <c r="Q271" s="182">
        <v>0.00016</v>
      </c>
      <c r="R271" s="182">
        <f>Q271*H271</f>
        <v>0.005280000000000001</v>
      </c>
      <c r="S271" s="182">
        <v>0</v>
      </c>
      <c r="T271" s="183">
        <f>S271*H271</f>
        <v>0</v>
      </c>
      <c r="AR271" s="23" t="s">
        <v>219</v>
      </c>
      <c r="AT271" s="23" t="s">
        <v>147</v>
      </c>
      <c r="AU271" s="23" t="s">
        <v>94</v>
      </c>
      <c r="AY271" s="23" t="s">
        <v>144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23" t="s">
        <v>94</v>
      </c>
      <c r="BK271" s="184">
        <f>ROUND(I271*H271,2)</f>
        <v>0</v>
      </c>
      <c r="BL271" s="23" t="s">
        <v>219</v>
      </c>
      <c r="BM271" s="23" t="s">
        <v>595</v>
      </c>
    </row>
    <row r="272" spans="2:65" s="1" customFormat="1" ht="22.5" customHeight="1">
      <c r="B272" s="172"/>
      <c r="C272" s="173" t="s">
        <v>620</v>
      </c>
      <c r="D272" s="173" t="s">
        <v>147</v>
      </c>
      <c r="E272" s="174" t="s">
        <v>597</v>
      </c>
      <c r="F272" s="175" t="s">
        <v>598</v>
      </c>
      <c r="G272" s="176" t="s">
        <v>250</v>
      </c>
      <c r="H272" s="177">
        <v>33</v>
      </c>
      <c r="I272" s="178"/>
      <c r="J272" s="179">
        <f>ROUND(I272*H272,2)</f>
        <v>0</v>
      </c>
      <c r="K272" s="175" t="s">
        <v>5</v>
      </c>
      <c r="L272" s="40"/>
      <c r="M272" s="180" t="s">
        <v>5</v>
      </c>
      <c r="N272" s="181" t="s">
        <v>45</v>
      </c>
      <c r="O272" s="41"/>
      <c r="P272" s="182">
        <f>O272*H272</f>
        <v>0</v>
      </c>
      <c r="Q272" s="182">
        <v>0.00014</v>
      </c>
      <c r="R272" s="182">
        <f>Q272*H272</f>
        <v>0.00462</v>
      </c>
      <c r="S272" s="182">
        <v>0</v>
      </c>
      <c r="T272" s="183">
        <f>S272*H272</f>
        <v>0</v>
      </c>
      <c r="AR272" s="23" t="s">
        <v>219</v>
      </c>
      <c r="AT272" s="23" t="s">
        <v>147</v>
      </c>
      <c r="AU272" s="23" t="s">
        <v>94</v>
      </c>
      <c r="AY272" s="23" t="s">
        <v>144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3" t="s">
        <v>94</v>
      </c>
      <c r="BK272" s="184">
        <f>ROUND(I272*H272,2)</f>
        <v>0</v>
      </c>
      <c r="BL272" s="23" t="s">
        <v>219</v>
      </c>
      <c r="BM272" s="23" t="s">
        <v>599</v>
      </c>
    </row>
    <row r="273" spans="2:65" s="1" customFormat="1" ht="22.5" customHeight="1">
      <c r="B273" s="172"/>
      <c r="C273" s="173" t="s">
        <v>624</v>
      </c>
      <c r="D273" s="173" t="s">
        <v>147</v>
      </c>
      <c r="E273" s="174" t="s">
        <v>601</v>
      </c>
      <c r="F273" s="175" t="s">
        <v>602</v>
      </c>
      <c r="G273" s="176" t="s">
        <v>250</v>
      </c>
      <c r="H273" s="177">
        <v>33</v>
      </c>
      <c r="I273" s="178"/>
      <c r="J273" s="179">
        <f>ROUND(I273*H273,2)</f>
        <v>0</v>
      </c>
      <c r="K273" s="175" t="s">
        <v>5</v>
      </c>
      <c r="L273" s="40"/>
      <c r="M273" s="180" t="s">
        <v>5</v>
      </c>
      <c r="N273" s="181" t="s">
        <v>45</v>
      </c>
      <c r="O273" s="41"/>
      <c r="P273" s="182">
        <f>O273*H273</f>
        <v>0</v>
      </c>
      <c r="Q273" s="182">
        <v>0.00025</v>
      </c>
      <c r="R273" s="182">
        <f>Q273*H273</f>
        <v>0.00825</v>
      </c>
      <c r="S273" s="182">
        <v>0</v>
      </c>
      <c r="T273" s="183">
        <f>S273*H273</f>
        <v>0</v>
      </c>
      <c r="AR273" s="23" t="s">
        <v>219</v>
      </c>
      <c r="AT273" s="23" t="s">
        <v>147</v>
      </c>
      <c r="AU273" s="23" t="s">
        <v>94</v>
      </c>
      <c r="AY273" s="23" t="s">
        <v>144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3" t="s">
        <v>94</v>
      </c>
      <c r="BK273" s="184">
        <f>ROUND(I273*H273,2)</f>
        <v>0</v>
      </c>
      <c r="BL273" s="23" t="s">
        <v>219</v>
      </c>
      <c r="BM273" s="23" t="s">
        <v>603</v>
      </c>
    </row>
    <row r="274" spans="2:63" s="10" customFormat="1" ht="37.35" customHeight="1">
      <c r="B274" s="157"/>
      <c r="D274" s="158" t="s">
        <v>72</v>
      </c>
      <c r="E274" s="159" t="s">
        <v>242</v>
      </c>
      <c r="F274" s="159" t="s">
        <v>604</v>
      </c>
      <c r="I274" s="161"/>
      <c r="J274" s="162">
        <f>BK274</f>
        <v>0</v>
      </c>
      <c r="L274" s="157"/>
      <c r="M274" s="163"/>
      <c r="N274" s="164"/>
      <c r="O274" s="164"/>
      <c r="P274" s="165">
        <f>P275</f>
        <v>0</v>
      </c>
      <c r="Q274" s="164"/>
      <c r="R274" s="165">
        <f>R275</f>
        <v>0</v>
      </c>
      <c r="S274" s="164"/>
      <c r="T274" s="166">
        <f>T275</f>
        <v>0</v>
      </c>
      <c r="AR274" s="158" t="s">
        <v>145</v>
      </c>
      <c r="AT274" s="167" t="s">
        <v>72</v>
      </c>
      <c r="AU274" s="167" t="s">
        <v>73</v>
      </c>
      <c r="AY274" s="158" t="s">
        <v>144</v>
      </c>
      <c r="BK274" s="168">
        <f>BK275</f>
        <v>0</v>
      </c>
    </row>
    <row r="275" spans="2:63" s="10" customFormat="1" ht="19.9" customHeight="1">
      <c r="B275" s="157"/>
      <c r="D275" s="169" t="s">
        <v>72</v>
      </c>
      <c r="E275" s="170" t="s">
        <v>605</v>
      </c>
      <c r="F275" s="170" t="s">
        <v>606</v>
      </c>
      <c r="I275" s="161"/>
      <c r="J275" s="171">
        <f>BK275</f>
        <v>0</v>
      </c>
      <c r="L275" s="157"/>
      <c r="M275" s="163"/>
      <c r="N275" s="164"/>
      <c r="O275" s="164"/>
      <c r="P275" s="165">
        <f>SUM(P276:P283)</f>
        <v>0</v>
      </c>
      <c r="Q275" s="164"/>
      <c r="R275" s="165">
        <f>SUM(R276:R283)</f>
        <v>0</v>
      </c>
      <c r="S275" s="164"/>
      <c r="T275" s="166">
        <f>SUM(T276:T283)</f>
        <v>0</v>
      </c>
      <c r="AR275" s="158" t="s">
        <v>145</v>
      </c>
      <c r="AT275" s="167" t="s">
        <v>72</v>
      </c>
      <c r="AU275" s="167" t="s">
        <v>80</v>
      </c>
      <c r="AY275" s="158" t="s">
        <v>144</v>
      </c>
      <c r="BK275" s="168">
        <f>SUM(BK276:BK283)</f>
        <v>0</v>
      </c>
    </row>
    <row r="276" spans="2:65" s="1" customFormat="1" ht="22.5" customHeight="1">
      <c r="B276" s="172"/>
      <c r="C276" s="173" t="s">
        <v>628</v>
      </c>
      <c r="D276" s="173" t="s">
        <v>147</v>
      </c>
      <c r="E276" s="174" t="s">
        <v>608</v>
      </c>
      <c r="F276" s="175" t="s">
        <v>609</v>
      </c>
      <c r="G276" s="176" t="s">
        <v>250</v>
      </c>
      <c r="H276" s="177">
        <v>1</v>
      </c>
      <c r="I276" s="178"/>
      <c r="J276" s="179">
        <f>ROUND(I276*H276,2)</f>
        <v>0</v>
      </c>
      <c r="K276" s="175" t="s">
        <v>5</v>
      </c>
      <c r="L276" s="40"/>
      <c r="M276" s="180" t="s">
        <v>5</v>
      </c>
      <c r="N276" s="181" t="s">
        <v>45</v>
      </c>
      <c r="O276" s="41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23" t="s">
        <v>451</v>
      </c>
      <c r="AT276" s="23" t="s">
        <v>147</v>
      </c>
      <c r="AU276" s="23" t="s">
        <v>94</v>
      </c>
      <c r="AY276" s="23" t="s">
        <v>144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23" t="s">
        <v>94</v>
      </c>
      <c r="BK276" s="184">
        <f>ROUND(I276*H276,2)</f>
        <v>0</v>
      </c>
      <c r="BL276" s="23" t="s">
        <v>451</v>
      </c>
      <c r="BM276" s="23" t="s">
        <v>610</v>
      </c>
    </row>
    <row r="277" spans="2:65" s="1" customFormat="1" ht="22.5" customHeight="1">
      <c r="B277" s="172"/>
      <c r="C277" s="173" t="s">
        <v>632</v>
      </c>
      <c r="D277" s="173" t="s">
        <v>147</v>
      </c>
      <c r="E277" s="174" t="s">
        <v>612</v>
      </c>
      <c r="F277" s="175" t="s">
        <v>613</v>
      </c>
      <c r="G277" s="176" t="s">
        <v>250</v>
      </c>
      <c r="H277" s="177">
        <v>2</v>
      </c>
      <c r="I277" s="178"/>
      <c r="J277" s="179">
        <f>ROUND(I277*H277,2)</f>
        <v>0</v>
      </c>
      <c r="K277" s="175" t="s">
        <v>5</v>
      </c>
      <c r="L277" s="40"/>
      <c r="M277" s="180" t="s">
        <v>5</v>
      </c>
      <c r="N277" s="181" t="s">
        <v>45</v>
      </c>
      <c r="O277" s="41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AR277" s="23" t="s">
        <v>451</v>
      </c>
      <c r="AT277" s="23" t="s">
        <v>147</v>
      </c>
      <c r="AU277" s="23" t="s">
        <v>94</v>
      </c>
      <c r="AY277" s="23" t="s">
        <v>144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23" t="s">
        <v>94</v>
      </c>
      <c r="BK277" s="184">
        <f>ROUND(I277*H277,2)</f>
        <v>0</v>
      </c>
      <c r="BL277" s="23" t="s">
        <v>451</v>
      </c>
      <c r="BM277" s="23" t="s">
        <v>614</v>
      </c>
    </row>
    <row r="278" spans="2:65" s="1" customFormat="1" ht="22.5" customHeight="1">
      <c r="B278" s="172"/>
      <c r="C278" s="173" t="s">
        <v>640</v>
      </c>
      <c r="D278" s="173" t="s">
        <v>147</v>
      </c>
      <c r="E278" s="174" t="s">
        <v>616</v>
      </c>
      <c r="F278" s="175" t="s">
        <v>617</v>
      </c>
      <c r="G278" s="176" t="s">
        <v>188</v>
      </c>
      <c r="H278" s="177">
        <v>43.3</v>
      </c>
      <c r="I278" s="178"/>
      <c r="J278" s="179">
        <f>ROUND(I278*H278,2)</f>
        <v>0</v>
      </c>
      <c r="K278" s="175" t="s">
        <v>5</v>
      </c>
      <c r="L278" s="40"/>
      <c r="M278" s="180" t="s">
        <v>5</v>
      </c>
      <c r="N278" s="181" t="s">
        <v>45</v>
      </c>
      <c r="O278" s="41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23" t="s">
        <v>451</v>
      </c>
      <c r="AT278" s="23" t="s">
        <v>147</v>
      </c>
      <c r="AU278" s="23" t="s">
        <v>94</v>
      </c>
      <c r="AY278" s="23" t="s">
        <v>144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23" t="s">
        <v>94</v>
      </c>
      <c r="BK278" s="184">
        <f>ROUND(I278*H278,2)</f>
        <v>0</v>
      </c>
      <c r="BL278" s="23" t="s">
        <v>451</v>
      </c>
      <c r="BM278" s="23" t="s">
        <v>618</v>
      </c>
    </row>
    <row r="279" spans="2:51" s="11" customFormat="1" ht="13.5">
      <c r="B279" s="185"/>
      <c r="D279" s="194" t="s">
        <v>154</v>
      </c>
      <c r="E279" s="195" t="s">
        <v>5</v>
      </c>
      <c r="F279" s="196" t="s">
        <v>619</v>
      </c>
      <c r="H279" s="197">
        <v>43.3</v>
      </c>
      <c r="I279" s="190"/>
      <c r="L279" s="185"/>
      <c r="M279" s="191"/>
      <c r="N279" s="192"/>
      <c r="O279" s="192"/>
      <c r="P279" s="192"/>
      <c r="Q279" s="192"/>
      <c r="R279" s="192"/>
      <c r="S279" s="192"/>
      <c r="T279" s="193"/>
      <c r="AT279" s="187" t="s">
        <v>154</v>
      </c>
      <c r="AU279" s="187" t="s">
        <v>94</v>
      </c>
      <c r="AV279" s="11" t="s">
        <v>94</v>
      </c>
      <c r="AW279" s="11" t="s">
        <v>37</v>
      </c>
      <c r="AX279" s="11" t="s">
        <v>80</v>
      </c>
      <c r="AY279" s="187" t="s">
        <v>144</v>
      </c>
    </row>
    <row r="280" spans="2:65" s="1" customFormat="1" ht="22.5" customHeight="1">
      <c r="B280" s="172"/>
      <c r="C280" s="173" t="s">
        <v>647</v>
      </c>
      <c r="D280" s="173" t="s">
        <v>147</v>
      </c>
      <c r="E280" s="174" t="s">
        <v>621</v>
      </c>
      <c r="F280" s="175" t="s">
        <v>622</v>
      </c>
      <c r="G280" s="176" t="s">
        <v>250</v>
      </c>
      <c r="H280" s="177">
        <v>1</v>
      </c>
      <c r="I280" s="178"/>
      <c r="J280" s="179">
        <f>ROUND(I280*H280,2)</f>
        <v>0</v>
      </c>
      <c r="K280" s="175" t="s">
        <v>5</v>
      </c>
      <c r="L280" s="40"/>
      <c r="M280" s="180" t="s">
        <v>5</v>
      </c>
      <c r="N280" s="181" t="s">
        <v>45</v>
      </c>
      <c r="O280" s="41"/>
      <c r="P280" s="182">
        <f>O280*H280</f>
        <v>0</v>
      </c>
      <c r="Q280" s="182">
        <v>0</v>
      </c>
      <c r="R280" s="182">
        <f>Q280*H280</f>
        <v>0</v>
      </c>
      <c r="S280" s="182">
        <v>0</v>
      </c>
      <c r="T280" s="183">
        <f>S280*H280</f>
        <v>0</v>
      </c>
      <c r="AR280" s="23" t="s">
        <v>451</v>
      </c>
      <c r="AT280" s="23" t="s">
        <v>147</v>
      </c>
      <c r="AU280" s="23" t="s">
        <v>94</v>
      </c>
      <c r="AY280" s="23" t="s">
        <v>144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23" t="s">
        <v>94</v>
      </c>
      <c r="BK280" s="184">
        <f>ROUND(I280*H280,2)</f>
        <v>0</v>
      </c>
      <c r="BL280" s="23" t="s">
        <v>451</v>
      </c>
      <c r="BM280" s="23" t="s">
        <v>623</v>
      </c>
    </row>
    <row r="281" spans="2:65" s="1" customFormat="1" ht="22.5" customHeight="1">
      <c r="B281" s="172"/>
      <c r="C281" s="173" t="s">
        <v>679</v>
      </c>
      <c r="D281" s="173" t="s">
        <v>147</v>
      </c>
      <c r="E281" s="174" t="s">
        <v>625</v>
      </c>
      <c r="F281" s="175" t="s">
        <v>626</v>
      </c>
      <c r="G281" s="176" t="s">
        <v>250</v>
      </c>
      <c r="H281" s="177">
        <v>1</v>
      </c>
      <c r="I281" s="178"/>
      <c r="J281" s="179">
        <f>ROUND(I281*H281,2)</f>
        <v>0</v>
      </c>
      <c r="K281" s="175" t="s">
        <v>5</v>
      </c>
      <c r="L281" s="40"/>
      <c r="M281" s="180" t="s">
        <v>5</v>
      </c>
      <c r="N281" s="181" t="s">
        <v>45</v>
      </c>
      <c r="O281" s="41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23" t="s">
        <v>451</v>
      </c>
      <c r="AT281" s="23" t="s">
        <v>147</v>
      </c>
      <c r="AU281" s="23" t="s">
        <v>94</v>
      </c>
      <c r="AY281" s="23" t="s">
        <v>144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23" t="s">
        <v>94</v>
      </c>
      <c r="BK281" s="184">
        <f>ROUND(I281*H281,2)</f>
        <v>0</v>
      </c>
      <c r="BL281" s="23" t="s">
        <v>451</v>
      </c>
      <c r="BM281" s="23" t="s">
        <v>627</v>
      </c>
    </row>
    <row r="282" spans="2:65" s="1" customFormat="1" ht="22.5" customHeight="1">
      <c r="B282" s="172"/>
      <c r="C282" s="173" t="s">
        <v>680</v>
      </c>
      <c r="D282" s="173" t="s">
        <v>147</v>
      </c>
      <c r="E282" s="174" t="s">
        <v>629</v>
      </c>
      <c r="F282" s="175" t="s">
        <v>630</v>
      </c>
      <c r="G282" s="176" t="s">
        <v>188</v>
      </c>
      <c r="H282" s="177">
        <v>43.3</v>
      </c>
      <c r="I282" s="178"/>
      <c r="J282" s="179">
        <f>ROUND(I282*H282,2)</f>
        <v>0</v>
      </c>
      <c r="K282" s="175" t="s">
        <v>5</v>
      </c>
      <c r="L282" s="40"/>
      <c r="M282" s="180" t="s">
        <v>5</v>
      </c>
      <c r="N282" s="181" t="s">
        <v>45</v>
      </c>
      <c r="O282" s="41"/>
      <c r="P282" s="182">
        <f>O282*H282</f>
        <v>0</v>
      </c>
      <c r="Q282" s="182">
        <v>0</v>
      </c>
      <c r="R282" s="182">
        <f>Q282*H282</f>
        <v>0</v>
      </c>
      <c r="S282" s="182">
        <v>0</v>
      </c>
      <c r="T282" s="183">
        <f>S282*H282</f>
        <v>0</v>
      </c>
      <c r="AR282" s="23" t="s">
        <v>451</v>
      </c>
      <c r="AT282" s="23" t="s">
        <v>147</v>
      </c>
      <c r="AU282" s="23" t="s">
        <v>94</v>
      </c>
      <c r="AY282" s="23" t="s">
        <v>144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23" t="s">
        <v>94</v>
      </c>
      <c r="BK282" s="184">
        <f>ROUND(I282*H282,2)</f>
        <v>0</v>
      </c>
      <c r="BL282" s="23" t="s">
        <v>451</v>
      </c>
      <c r="BM282" s="23" t="s">
        <v>631</v>
      </c>
    </row>
    <row r="283" spans="2:65" s="1" customFormat="1" ht="22.5" customHeight="1">
      <c r="B283" s="172"/>
      <c r="C283" s="173" t="s">
        <v>681</v>
      </c>
      <c r="D283" s="173" t="s">
        <v>147</v>
      </c>
      <c r="E283" s="174" t="s">
        <v>633</v>
      </c>
      <c r="F283" s="175" t="s">
        <v>634</v>
      </c>
      <c r="G283" s="176" t="s">
        <v>180</v>
      </c>
      <c r="H283" s="177">
        <v>1</v>
      </c>
      <c r="I283" s="178"/>
      <c r="J283" s="179">
        <f>ROUND(I283*H283,2)</f>
        <v>0</v>
      </c>
      <c r="K283" s="175" t="s">
        <v>5</v>
      </c>
      <c r="L283" s="40"/>
      <c r="M283" s="180" t="s">
        <v>5</v>
      </c>
      <c r="N283" s="181" t="s">
        <v>45</v>
      </c>
      <c r="O283" s="41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AR283" s="23" t="s">
        <v>451</v>
      </c>
      <c r="AT283" s="23" t="s">
        <v>147</v>
      </c>
      <c r="AU283" s="23" t="s">
        <v>94</v>
      </c>
      <c r="AY283" s="23" t="s">
        <v>144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23" t="s">
        <v>94</v>
      </c>
      <c r="BK283" s="184">
        <f>ROUND(I283*H283,2)</f>
        <v>0</v>
      </c>
      <c r="BL283" s="23" t="s">
        <v>451</v>
      </c>
      <c r="BM283" s="23" t="s">
        <v>635</v>
      </c>
    </row>
    <row r="284" spans="2:63" s="10" customFormat="1" ht="37.35" customHeight="1">
      <c r="B284" s="157"/>
      <c r="D284" s="158" t="s">
        <v>72</v>
      </c>
      <c r="E284" s="159" t="s">
        <v>636</v>
      </c>
      <c r="F284" s="159" t="s">
        <v>637</v>
      </c>
      <c r="I284" s="161"/>
      <c r="J284" s="162">
        <f>BK284</f>
        <v>0</v>
      </c>
      <c r="L284" s="157"/>
      <c r="M284" s="163"/>
      <c r="N284" s="164"/>
      <c r="O284" s="164"/>
      <c r="P284" s="165">
        <f>P285+P287</f>
        <v>0</v>
      </c>
      <c r="Q284" s="164"/>
      <c r="R284" s="165">
        <f>R285+R287</f>
        <v>0</v>
      </c>
      <c r="S284" s="164"/>
      <c r="T284" s="166">
        <f>T285+T287</f>
        <v>0</v>
      </c>
      <c r="AR284" s="158" t="s">
        <v>170</v>
      </c>
      <c r="AT284" s="167" t="s">
        <v>72</v>
      </c>
      <c r="AU284" s="167" t="s">
        <v>73</v>
      </c>
      <c r="AY284" s="158" t="s">
        <v>144</v>
      </c>
      <c r="BK284" s="168">
        <f>BK285+BK287</f>
        <v>0</v>
      </c>
    </row>
    <row r="285" spans="2:63" s="10" customFormat="1" ht="19.9" customHeight="1">
      <c r="B285" s="157"/>
      <c r="D285" s="169" t="s">
        <v>72</v>
      </c>
      <c r="E285" s="170" t="s">
        <v>638</v>
      </c>
      <c r="F285" s="170" t="s">
        <v>639</v>
      </c>
      <c r="I285" s="161"/>
      <c r="J285" s="171">
        <f>BK285</f>
        <v>0</v>
      </c>
      <c r="L285" s="157"/>
      <c r="M285" s="163"/>
      <c r="N285" s="164"/>
      <c r="O285" s="164"/>
      <c r="P285" s="165">
        <f>P286</f>
        <v>0</v>
      </c>
      <c r="Q285" s="164"/>
      <c r="R285" s="165">
        <f>R286</f>
        <v>0</v>
      </c>
      <c r="S285" s="164"/>
      <c r="T285" s="166">
        <f>T286</f>
        <v>0</v>
      </c>
      <c r="AR285" s="158" t="s">
        <v>170</v>
      </c>
      <c r="AT285" s="167" t="s">
        <v>72</v>
      </c>
      <c r="AU285" s="167" t="s">
        <v>80</v>
      </c>
      <c r="AY285" s="158" t="s">
        <v>144</v>
      </c>
      <c r="BK285" s="168">
        <f>BK286</f>
        <v>0</v>
      </c>
    </row>
    <row r="286" spans="2:65" s="1" customFormat="1" ht="22.5" customHeight="1">
      <c r="B286" s="172"/>
      <c r="C286" s="173" t="s">
        <v>682</v>
      </c>
      <c r="D286" s="173" t="s">
        <v>147</v>
      </c>
      <c r="E286" s="174" t="s">
        <v>641</v>
      </c>
      <c r="F286" s="175" t="s">
        <v>642</v>
      </c>
      <c r="G286" s="176" t="s">
        <v>180</v>
      </c>
      <c r="H286" s="177">
        <v>1</v>
      </c>
      <c r="I286" s="178"/>
      <c r="J286" s="179">
        <f>ROUND(I286*H286,2)</f>
        <v>0</v>
      </c>
      <c r="K286" s="175" t="s">
        <v>5</v>
      </c>
      <c r="L286" s="40"/>
      <c r="M286" s="180" t="s">
        <v>5</v>
      </c>
      <c r="N286" s="181" t="s">
        <v>45</v>
      </c>
      <c r="O286" s="41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AR286" s="23" t="s">
        <v>643</v>
      </c>
      <c r="AT286" s="23" t="s">
        <v>147</v>
      </c>
      <c r="AU286" s="23" t="s">
        <v>94</v>
      </c>
      <c r="AY286" s="23" t="s">
        <v>144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23" t="s">
        <v>94</v>
      </c>
      <c r="BK286" s="184">
        <f>ROUND(I286*H286,2)</f>
        <v>0</v>
      </c>
      <c r="BL286" s="23" t="s">
        <v>643</v>
      </c>
      <c r="BM286" s="23" t="s">
        <v>644</v>
      </c>
    </row>
    <row r="287" spans="2:63" s="10" customFormat="1" ht="29.85" customHeight="1">
      <c r="B287" s="157"/>
      <c r="D287" s="169" t="s">
        <v>72</v>
      </c>
      <c r="E287" s="170" t="s">
        <v>645</v>
      </c>
      <c r="F287" s="170" t="s">
        <v>646</v>
      </c>
      <c r="I287" s="161"/>
      <c r="J287" s="171">
        <f>BK287</f>
        <v>0</v>
      </c>
      <c r="L287" s="157"/>
      <c r="M287" s="163"/>
      <c r="N287" s="164"/>
      <c r="O287" s="164"/>
      <c r="P287" s="165">
        <f>P288</f>
        <v>0</v>
      </c>
      <c r="Q287" s="164"/>
      <c r="R287" s="165">
        <f>R288</f>
        <v>0</v>
      </c>
      <c r="S287" s="164"/>
      <c r="T287" s="166">
        <f>T288</f>
        <v>0</v>
      </c>
      <c r="AR287" s="158" t="s">
        <v>170</v>
      </c>
      <c r="AT287" s="167" t="s">
        <v>72</v>
      </c>
      <c r="AU287" s="167" t="s">
        <v>80</v>
      </c>
      <c r="AY287" s="158" t="s">
        <v>144</v>
      </c>
      <c r="BK287" s="168">
        <f>BK288</f>
        <v>0</v>
      </c>
    </row>
    <row r="288" spans="2:65" s="1" customFormat="1" ht="31.5" customHeight="1">
      <c r="B288" s="172"/>
      <c r="C288" s="173" t="s">
        <v>683</v>
      </c>
      <c r="D288" s="173" t="s">
        <v>147</v>
      </c>
      <c r="E288" s="174" t="s">
        <v>648</v>
      </c>
      <c r="F288" s="175" t="s">
        <v>649</v>
      </c>
      <c r="G288" s="176" t="s">
        <v>180</v>
      </c>
      <c r="H288" s="177">
        <v>1</v>
      </c>
      <c r="I288" s="178"/>
      <c r="J288" s="179">
        <f>ROUND(I288*H288,2)</f>
        <v>0</v>
      </c>
      <c r="K288" s="175" t="s">
        <v>5</v>
      </c>
      <c r="L288" s="40"/>
      <c r="M288" s="180" t="s">
        <v>5</v>
      </c>
      <c r="N288" s="219" t="s">
        <v>45</v>
      </c>
      <c r="O288" s="220"/>
      <c r="P288" s="221">
        <f>O288*H288</f>
        <v>0</v>
      </c>
      <c r="Q288" s="221">
        <v>0</v>
      </c>
      <c r="R288" s="221">
        <f>Q288*H288</f>
        <v>0</v>
      </c>
      <c r="S288" s="221">
        <v>0</v>
      </c>
      <c r="T288" s="222">
        <f>S288*H288</f>
        <v>0</v>
      </c>
      <c r="AR288" s="23" t="s">
        <v>643</v>
      </c>
      <c r="AT288" s="23" t="s">
        <v>147</v>
      </c>
      <c r="AU288" s="23" t="s">
        <v>94</v>
      </c>
      <c r="AY288" s="23" t="s">
        <v>144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23" t="s">
        <v>94</v>
      </c>
      <c r="BK288" s="184">
        <f>ROUND(I288*H288,2)</f>
        <v>0</v>
      </c>
      <c r="BL288" s="23" t="s">
        <v>643</v>
      </c>
      <c r="BM288" s="23" t="s">
        <v>650</v>
      </c>
    </row>
    <row r="289" spans="2:12" s="1" customFormat="1" ht="6.95" customHeight="1">
      <c r="B289" s="55"/>
      <c r="C289" s="56"/>
      <c r="D289" s="56"/>
      <c r="E289" s="56"/>
      <c r="F289" s="56"/>
      <c r="G289" s="56"/>
      <c r="H289" s="56"/>
      <c r="I289" s="123"/>
      <c r="J289" s="56"/>
      <c r="K289" s="56"/>
      <c r="L289" s="40"/>
    </row>
  </sheetData>
  <autoFilter ref="C94:K288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9"/>
  <sheetViews>
    <sheetView showGridLines="0" workbookViewId="0" topLeftCell="A1">
      <pane ySplit="1" topLeftCell="A2" activePane="bottomLeft" state="frozen"/>
      <selection pane="bottomLeft" activeCell="V11" sqref="V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87</v>
      </c>
      <c r="G1" s="346" t="s">
        <v>88</v>
      </c>
      <c r="H1" s="346"/>
      <c r="I1" s="101"/>
      <c r="J1" s="100" t="s">
        <v>89</v>
      </c>
      <c r="K1" s="99" t="s">
        <v>90</v>
      </c>
      <c r="L1" s="100" t="s">
        <v>91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3" t="s">
        <v>85</v>
      </c>
      <c r="AZ2" s="102" t="s">
        <v>92</v>
      </c>
      <c r="BA2" s="102" t="s">
        <v>5</v>
      </c>
      <c r="BB2" s="102" t="s">
        <v>5</v>
      </c>
      <c r="BC2" s="102" t="s">
        <v>684</v>
      </c>
      <c r="BD2" s="102" t="s">
        <v>94</v>
      </c>
    </row>
    <row r="3" spans="2:5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  <c r="AZ3" s="102" t="s">
        <v>98</v>
      </c>
      <c r="BA3" s="102" t="s">
        <v>5</v>
      </c>
      <c r="BB3" s="102" t="s">
        <v>5</v>
      </c>
      <c r="BC3" s="102" t="s">
        <v>685</v>
      </c>
      <c r="BD3" s="102" t="s">
        <v>94</v>
      </c>
    </row>
    <row r="4" spans="2:56" ht="36.95" customHeight="1">
      <c r="B4" s="27"/>
      <c r="C4" s="28"/>
      <c r="D4" s="29" t="s">
        <v>97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  <c r="AZ4" s="102" t="s">
        <v>100</v>
      </c>
      <c r="BA4" s="102" t="s">
        <v>5</v>
      </c>
      <c r="BB4" s="102" t="s">
        <v>5</v>
      </c>
      <c r="BC4" s="102" t="s">
        <v>686</v>
      </c>
      <c r="BD4" s="102" t="s">
        <v>94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47" t="str">
        <f ca="1">'Rekapitulace stavby'!K6</f>
        <v>Výměna střešní krytiny BD čp.838-840, ul. P.J.Šafaříka, Vrchlabí - vzorové výkazy</v>
      </c>
      <c r="F7" s="348"/>
      <c r="G7" s="348"/>
      <c r="H7" s="348"/>
      <c r="I7" s="104"/>
      <c r="J7" s="28"/>
      <c r="K7" s="30"/>
    </row>
    <row r="8" spans="2:11" s="1" customFormat="1" ht="15">
      <c r="B8" s="40"/>
      <c r="C8" s="41"/>
      <c r="D8" s="36" t="s">
        <v>102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9" t="s">
        <v>687</v>
      </c>
      <c r="F9" s="350"/>
      <c r="G9" s="350"/>
      <c r="H9" s="350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 ca="1">'Rekapitulace stavby'!AN8</f>
        <v>8. 7. 2017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6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 ca="1"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 ca="1"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 ca="1"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6" t="s">
        <v>30</v>
      </c>
      <c r="J21" s="34" t="s">
        <v>36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06" t="s">
        <v>5</v>
      </c>
      <c r="F24" s="306"/>
      <c r="G24" s="306"/>
      <c r="H24" s="30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39</v>
      </c>
      <c r="E27" s="41"/>
      <c r="F27" s="41"/>
      <c r="G27" s="41"/>
      <c r="H27" s="41"/>
      <c r="I27" s="105"/>
      <c r="J27" s="115">
        <f>ROUND(J89,2)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16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17">
        <f>ROUND(SUM(BE89:BE248),2)</f>
        <v>0</v>
      </c>
      <c r="G30" s="41"/>
      <c r="H30" s="41"/>
      <c r="I30" s="118">
        <v>0.21</v>
      </c>
      <c r="J30" s="117">
        <f>ROUND(ROUND((SUM(BE89:BE248)),2)*I30,2)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17">
        <f>ROUND(SUM(BF89:BF248),2)</f>
        <v>0</v>
      </c>
      <c r="G31" s="41"/>
      <c r="H31" s="41"/>
      <c r="I31" s="118">
        <v>0.15</v>
      </c>
      <c r="J31" s="117">
        <f>ROUND(ROUND((SUM(BF89:BF248)),2)*I31,2)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17">
        <f>ROUND(SUM(BG89:BG248),2)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17">
        <f>ROUND(SUM(BH89:BH248),2)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17">
        <f>ROUND(SUM(BI89:BI248),2)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50"/>
      <c r="D36" s="51" t="s">
        <v>49</v>
      </c>
      <c r="E36" s="52"/>
      <c r="F36" s="52"/>
      <c r="G36" s="119" t="s">
        <v>50</v>
      </c>
      <c r="H36" s="53" t="s">
        <v>51</v>
      </c>
      <c r="I36" s="120"/>
      <c r="J36" s="121">
        <f>SUM(J27:J34)</f>
        <v>0</v>
      </c>
      <c r="K36" s="12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4"/>
      <c r="J41" s="59"/>
      <c r="K41" s="125"/>
    </row>
    <row r="42" spans="2:11" s="1" customFormat="1" ht="36.95" customHeight="1">
      <c r="B42" s="40"/>
      <c r="C42" s="29" t="s">
        <v>104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47" t="str">
        <f>E7</f>
        <v>Výměna střešní krytiny BD čp.838-840, ul. P.J.Šafaříka, Vrchlabí - vzorové výkazy</v>
      </c>
      <c r="F45" s="348"/>
      <c r="G45" s="348"/>
      <c r="H45" s="348"/>
      <c r="I45" s="105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49" t="str">
        <f>E9</f>
        <v>11 - Vchodová přístavba rohová</v>
      </c>
      <c r="F47" s="350"/>
      <c r="G47" s="350"/>
      <c r="H47" s="350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8. 7. 2017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Město Vrchlabí</v>
      </c>
      <c r="G51" s="41"/>
      <c r="H51" s="41"/>
      <c r="I51" s="106" t="s">
        <v>33</v>
      </c>
      <c r="J51" s="34" t="str">
        <f>E21</f>
        <v>Ing. Pavel Starý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6" t="s">
        <v>105</v>
      </c>
      <c r="D54" s="50"/>
      <c r="E54" s="50"/>
      <c r="F54" s="50"/>
      <c r="G54" s="50"/>
      <c r="H54" s="50"/>
      <c r="I54" s="129"/>
      <c r="J54" s="130" t="s">
        <v>106</v>
      </c>
      <c r="K54" s="5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1" t="s">
        <v>107</v>
      </c>
      <c r="D56" s="41"/>
      <c r="E56" s="41"/>
      <c r="F56" s="41"/>
      <c r="G56" s="41"/>
      <c r="H56" s="41"/>
      <c r="I56" s="105"/>
      <c r="J56" s="115">
        <f>J89</f>
        <v>0</v>
      </c>
      <c r="K56" s="44"/>
      <c r="AU56" s="23" t="s">
        <v>108</v>
      </c>
    </row>
    <row r="57" spans="2:11" s="7" customFormat="1" ht="24.95" customHeight="1">
      <c r="B57" s="132"/>
      <c r="C57" s="133"/>
      <c r="D57" s="134" t="s">
        <v>109</v>
      </c>
      <c r="E57" s="135"/>
      <c r="F57" s="135"/>
      <c r="G57" s="135"/>
      <c r="H57" s="135"/>
      <c r="I57" s="136"/>
      <c r="J57" s="137">
        <f>J90</f>
        <v>0</v>
      </c>
      <c r="K57" s="138"/>
    </row>
    <row r="58" spans="2:11" s="8" customFormat="1" ht="19.9" customHeight="1">
      <c r="B58" s="139"/>
      <c r="C58" s="140"/>
      <c r="D58" s="141" t="s">
        <v>112</v>
      </c>
      <c r="E58" s="142"/>
      <c r="F58" s="142"/>
      <c r="G58" s="142"/>
      <c r="H58" s="142"/>
      <c r="I58" s="143"/>
      <c r="J58" s="144">
        <f>J91</f>
        <v>0</v>
      </c>
      <c r="K58" s="145"/>
    </row>
    <row r="59" spans="2:11" s="8" customFormat="1" ht="19.9" customHeight="1">
      <c r="B59" s="139"/>
      <c r="C59" s="140"/>
      <c r="D59" s="141" t="s">
        <v>113</v>
      </c>
      <c r="E59" s="142"/>
      <c r="F59" s="142"/>
      <c r="G59" s="142"/>
      <c r="H59" s="142"/>
      <c r="I59" s="143"/>
      <c r="J59" s="144">
        <f>J94</f>
        <v>0</v>
      </c>
      <c r="K59" s="145"/>
    </row>
    <row r="60" spans="2:11" s="7" customFormat="1" ht="24.95" customHeight="1">
      <c r="B60" s="132"/>
      <c r="C60" s="133"/>
      <c r="D60" s="134" t="s">
        <v>115</v>
      </c>
      <c r="E60" s="135"/>
      <c r="F60" s="135"/>
      <c r="G60" s="135"/>
      <c r="H60" s="135"/>
      <c r="I60" s="136"/>
      <c r="J60" s="137">
        <f>J100</f>
        <v>0</v>
      </c>
      <c r="K60" s="138"/>
    </row>
    <row r="61" spans="2:11" s="8" customFormat="1" ht="19.9" customHeight="1">
      <c r="B61" s="139"/>
      <c r="C61" s="140"/>
      <c r="D61" s="141" t="s">
        <v>116</v>
      </c>
      <c r="E61" s="142"/>
      <c r="F61" s="142"/>
      <c r="G61" s="142"/>
      <c r="H61" s="142"/>
      <c r="I61" s="143"/>
      <c r="J61" s="144">
        <f>J101</f>
        <v>0</v>
      </c>
      <c r="K61" s="145"/>
    </row>
    <row r="62" spans="2:11" s="8" customFormat="1" ht="19.9" customHeight="1">
      <c r="B62" s="139"/>
      <c r="C62" s="140"/>
      <c r="D62" s="141" t="s">
        <v>118</v>
      </c>
      <c r="E62" s="142"/>
      <c r="F62" s="142"/>
      <c r="G62" s="142"/>
      <c r="H62" s="142"/>
      <c r="I62" s="143"/>
      <c r="J62" s="144">
        <f>J104</f>
        <v>0</v>
      </c>
      <c r="K62" s="145"/>
    </row>
    <row r="63" spans="2:11" s="8" customFormat="1" ht="19.9" customHeight="1">
      <c r="B63" s="139"/>
      <c r="C63" s="140"/>
      <c r="D63" s="141" t="s">
        <v>119</v>
      </c>
      <c r="E63" s="142"/>
      <c r="F63" s="142"/>
      <c r="G63" s="142"/>
      <c r="H63" s="142"/>
      <c r="I63" s="143"/>
      <c r="J63" s="144">
        <f>J146</f>
        <v>0</v>
      </c>
      <c r="K63" s="145"/>
    </row>
    <row r="64" spans="2:11" s="8" customFormat="1" ht="19.9" customHeight="1">
      <c r="B64" s="139"/>
      <c r="C64" s="140"/>
      <c r="D64" s="141" t="s">
        <v>120</v>
      </c>
      <c r="E64" s="142"/>
      <c r="F64" s="142"/>
      <c r="G64" s="142"/>
      <c r="H64" s="142"/>
      <c r="I64" s="143"/>
      <c r="J64" s="144">
        <f>J194</f>
        <v>0</v>
      </c>
      <c r="K64" s="145"/>
    </row>
    <row r="65" spans="2:11" s="8" customFormat="1" ht="19.9" customHeight="1">
      <c r="B65" s="139"/>
      <c r="C65" s="140"/>
      <c r="D65" s="141" t="s">
        <v>121</v>
      </c>
      <c r="E65" s="142"/>
      <c r="F65" s="142"/>
      <c r="G65" s="142"/>
      <c r="H65" s="142"/>
      <c r="I65" s="143"/>
      <c r="J65" s="144">
        <f>J215</f>
        <v>0</v>
      </c>
      <c r="K65" s="145"/>
    </row>
    <row r="66" spans="2:11" s="8" customFormat="1" ht="19.9" customHeight="1">
      <c r="B66" s="139"/>
      <c r="C66" s="140"/>
      <c r="D66" s="141" t="s">
        <v>122</v>
      </c>
      <c r="E66" s="142"/>
      <c r="F66" s="142"/>
      <c r="G66" s="142"/>
      <c r="H66" s="142"/>
      <c r="I66" s="143"/>
      <c r="J66" s="144">
        <f>J227</f>
        <v>0</v>
      </c>
      <c r="K66" s="145"/>
    </row>
    <row r="67" spans="2:11" s="7" customFormat="1" ht="24.95" customHeight="1">
      <c r="B67" s="132"/>
      <c r="C67" s="133"/>
      <c r="D67" s="134" t="s">
        <v>125</v>
      </c>
      <c r="E67" s="135"/>
      <c r="F67" s="135"/>
      <c r="G67" s="135"/>
      <c r="H67" s="135"/>
      <c r="I67" s="136"/>
      <c r="J67" s="137">
        <f>J244</f>
        <v>0</v>
      </c>
      <c r="K67" s="138"/>
    </row>
    <row r="68" spans="2:11" s="8" customFormat="1" ht="19.9" customHeight="1">
      <c r="B68" s="139"/>
      <c r="C68" s="140"/>
      <c r="D68" s="141" t="s">
        <v>126</v>
      </c>
      <c r="E68" s="142"/>
      <c r="F68" s="142"/>
      <c r="G68" s="142"/>
      <c r="H68" s="142"/>
      <c r="I68" s="143"/>
      <c r="J68" s="144">
        <f>J245</f>
        <v>0</v>
      </c>
      <c r="K68" s="145"/>
    </row>
    <row r="69" spans="2:11" s="8" customFormat="1" ht="19.9" customHeight="1">
      <c r="B69" s="139"/>
      <c r="C69" s="140"/>
      <c r="D69" s="141" t="s">
        <v>127</v>
      </c>
      <c r="E69" s="142"/>
      <c r="F69" s="142"/>
      <c r="G69" s="142"/>
      <c r="H69" s="142"/>
      <c r="I69" s="143"/>
      <c r="J69" s="144">
        <f>J247</f>
        <v>0</v>
      </c>
      <c r="K69" s="145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05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23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24"/>
      <c r="J75" s="59"/>
      <c r="K75" s="59"/>
      <c r="L75" s="40"/>
    </row>
    <row r="76" spans="2:12" s="1" customFormat="1" ht="36.95" customHeight="1">
      <c r="B76" s="40"/>
      <c r="C76" s="60" t="s">
        <v>128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22.5" customHeight="1">
      <c r="B79" s="40"/>
      <c r="E79" s="343" t="str">
        <f>E7</f>
        <v>Výměna střešní krytiny BD čp.838-840, ul. P.J.Šafaříka, Vrchlabí - vzorové výkazy</v>
      </c>
      <c r="F79" s="344"/>
      <c r="G79" s="344"/>
      <c r="H79" s="344"/>
      <c r="L79" s="40"/>
    </row>
    <row r="80" spans="2:12" s="1" customFormat="1" ht="14.45" customHeight="1">
      <c r="B80" s="40"/>
      <c r="C80" s="62" t="s">
        <v>102</v>
      </c>
      <c r="L80" s="40"/>
    </row>
    <row r="81" spans="2:12" s="1" customFormat="1" ht="23.25" customHeight="1">
      <c r="B81" s="40"/>
      <c r="E81" s="332" t="str">
        <f>E9</f>
        <v>11 - Vchodová přístavba rohová</v>
      </c>
      <c r="F81" s="345"/>
      <c r="G81" s="345"/>
      <c r="H81" s="345"/>
      <c r="L81" s="40"/>
    </row>
    <row r="82" spans="2:12" s="1" customFormat="1" ht="6.95" customHeight="1">
      <c r="B82" s="40"/>
      <c r="L82" s="40"/>
    </row>
    <row r="83" spans="2:12" s="1" customFormat="1" ht="18" customHeight="1">
      <c r="B83" s="40"/>
      <c r="C83" s="62" t="s">
        <v>23</v>
      </c>
      <c r="F83" s="146" t="str">
        <f>F12</f>
        <v xml:space="preserve"> </v>
      </c>
      <c r="I83" s="147" t="s">
        <v>25</v>
      </c>
      <c r="J83" s="66" t="str">
        <f>IF(J12="","",J12)</f>
        <v>8. 7. 2017</v>
      </c>
      <c r="L83" s="40"/>
    </row>
    <row r="84" spans="2:12" s="1" customFormat="1" ht="6.95" customHeight="1">
      <c r="B84" s="40"/>
      <c r="L84" s="40"/>
    </row>
    <row r="85" spans="2:12" s="1" customFormat="1" ht="15">
      <c r="B85" s="40"/>
      <c r="C85" s="62" t="s">
        <v>27</v>
      </c>
      <c r="F85" s="146" t="str">
        <f>E15</f>
        <v>Město Vrchlabí</v>
      </c>
      <c r="I85" s="147" t="s">
        <v>33</v>
      </c>
      <c r="J85" s="146" t="str">
        <f>E21</f>
        <v>Ing. Pavel Starý</v>
      </c>
      <c r="L85" s="40"/>
    </row>
    <row r="86" spans="2:12" s="1" customFormat="1" ht="14.45" customHeight="1">
      <c r="B86" s="40"/>
      <c r="C86" s="62" t="s">
        <v>31</v>
      </c>
      <c r="F86" s="146" t="str">
        <f>IF(E18="","",E18)</f>
        <v/>
      </c>
      <c r="L86" s="40"/>
    </row>
    <row r="87" spans="2:12" s="1" customFormat="1" ht="10.35" customHeight="1">
      <c r="B87" s="40"/>
      <c r="L87" s="40"/>
    </row>
    <row r="88" spans="2:20" s="9" customFormat="1" ht="29.25" customHeight="1">
      <c r="B88" s="148"/>
      <c r="C88" s="149" t="s">
        <v>129</v>
      </c>
      <c r="D88" s="150" t="s">
        <v>58</v>
      </c>
      <c r="E88" s="150" t="s">
        <v>54</v>
      </c>
      <c r="F88" s="150" t="s">
        <v>130</v>
      </c>
      <c r="G88" s="150" t="s">
        <v>131</v>
      </c>
      <c r="H88" s="150" t="s">
        <v>132</v>
      </c>
      <c r="I88" s="151" t="s">
        <v>133</v>
      </c>
      <c r="J88" s="150" t="s">
        <v>106</v>
      </c>
      <c r="K88" s="152" t="s">
        <v>134</v>
      </c>
      <c r="L88" s="148"/>
      <c r="M88" s="71" t="s">
        <v>135</v>
      </c>
      <c r="N88" s="72" t="s">
        <v>43</v>
      </c>
      <c r="O88" s="72" t="s">
        <v>136</v>
      </c>
      <c r="P88" s="72" t="s">
        <v>137</v>
      </c>
      <c r="Q88" s="72" t="s">
        <v>138</v>
      </c>
      <c r="R88" s="72" t="s">
        <v>139</v>
      </c>
      <c r="S88" s="72" t="s">
        <v>140</v>
      </c>
      <c r="T88" s="73" t="s">
        <v>141</v>
      </c>
    </row>
    <row r="89" spans="2:63" s="1" customFormat="1" ht="29.25" customHeight="1">
      <c r="B89" s="40"/>
      <c r="C89" s="75" t="s">
        <v>107</v>
      </c>
      <c r="J89" s="153">
        <f>BK89</f>
        <v>0</v>
      </c>
      <c r="L89" s="40"/>
      <c r="M89" s="74"/>
      <c r="N89" s="67"/>
      <c r="O89" s="67"/>
      <c r="P89" s="154">
        <f>P90+P100+P244</f>
        <v>0</v>
      </c>
      <c r="Q89" s="67"/>
      <c r="R89" s="154">
        <f>R90+R100+R244</f>
        <v>1.1845228499999998</v>
      </c>
      <c r="S89" s="67"/>
      <c r="T89" s="155">
        <f>T90+T100+T244</f>
        <v>1.0147633200000001</v>
      </c>
      <c r="AT89" s="23" t="s">
        <v>72</v>
      </c>
      <c r="AU89" s="23" t="s">
        <v>108</v>
      </c>
      <c r="BK89" s="156">
        <f>BK90+BK100+BK244</f>
        <v>0</v>
      </c>
    </row>
    <row r="90" spans="2:63" s="10" customFormat="1" ht="37.35" customHeight="1">
      <c r="B90" s="157"/>
      <c r="D90" s="158" t="s">
        <v>72</v>
      </c>
      <c r="E90" s="159" t="s">
        <v>142</v>
      </c>
      <c r="F90" s="159" t="s">
        <v>143</v>
      </c>
      <c r="I90" s="161"/>
      <c r="J90" s="162">
        <f>BK90</f>
        <v>0</v>
      </c>
      <c r="L90" s="157"/>
      <c r="M90" s="163"/>
      <c r="N90" s="164"/>
      <c r="O90" s="164"/>
      <c r="P90" s="165">
        <f>P91+P94</f>
        <v>0</v>
      </c>
      <c r="Q90" s="164"/>
      <c r="R90" s="165">
        <f>R91+R94</f>
        <v>0.0033075</v>
      </c>
      <c r="S90" s="164"/>
      <c r="T90" s="166">
        <f>T91+T94</f>
        <v>0</v>
      </c>
      <c r="AR90" s="158" t="s">
        <v>80</v>
      </c>
      <c r="AT90" s="167" t="s">
        <v>72</v>
      </c>
      <c r="AU90" s="167" t="s">
        <v>73</v>
      </c>
      <c r="AY90" s="158" t="s">
        <v>144</v>
      </c>
      <c r="BK90" s="168">
        <f>BK91+BK94</f>
        <v>0</v>
      </c>
    </row>
    <row r="91" spans="2:63" s="10" customFormat="1" ht="19.9" customHeight="1">
      <c r="B91" s="157"/>
      <c r="D91" s="169" t="s">
        <v>72</v>
      </c>
      <c r="E91" s="170" t="s">
        <v>161</v>
      </c>
      <c r="F91" s="170" t="s">
        <v>162</v>
      </c>
      <c r="I91" s="161"/>
      <c r="J91" s="171">
        <f>BK91</f>
        <v>0</v>
      </c>
      <c r="L91" s="157"/>
      <c r="M91" s="163"/>
      <c r="N91" s="164"/>
      <c r="O91" s="164"/>
      <c r="P91" s="165">
        <f>SUM(P92:P93)</f>
        <v>0</v>
      </c>
      <c r="Q91" s="164"/>
      <c r="R91" s="165">
        <f>SUM(R92:R93)</f>
        <v>0.0033075</v>
      </c>
      <c r="S91" s="164"/>
      <c r="T91" s="166">
        <f>SUM(T92:T93)</f>
        <v>0</v>
      </c>
      <c r="AR91" s="158" t="s">
        <v>80</v>
      </c>
      <c r="AT91" s="167" t="s">
        <v>72</v>
      </c>
      <c r="AU91" s="167" t="s">
        <v>80</v>
      </c>
      <c r="AY91" s="158" t="s">
        <v>144</v>
      </c>
      <c r="BK91" s="168">
        <f>SUM(BK92:BK93)</f>
        <v>0</v>
      </c>
    </row>
    <row r="92" spans="2:65" s="1" customFormat="1" ht="31.5" customHeight="1">
      <c r="B92" s="172"/>
      <c r="C92" s="173" t="s">
        <v>80</v>
      </c>
      <c r="D92" s="173" t="s">
        <v>147</v>
      </c>
      <c r="E92" s="174" t="s">
        <v>688</v>
      </c>
      <c r="F92" s="175" t="s">
        <v>689</v>
      </c>
      <c r="G92" s="176" t="s">
        <v>150</v>
      </c>
      <c r="H92" s="177">
        <v>15.75</v>
      </c>
      <c r="I92" s="178"/>
      <c r="J92" s="179">
        <f>ROUND(I92*H92,2)</f>
        <v>0</v>
      </c>
      <c r="K92" s="175" t="s">
        <v>151</v>
      </c>
      <c r="L92" s="40"/>
      <c r="M92" s="180" t="s">
        <v>5</v>
      </c>
      <c r="N92" s="181" t="s">
        <v>45</v>
      </c>
      <c r="O92" s="41"/>
      <c r="P92" s="182">
        <f>O92*H92</f>
        <v>0</v>
      </c>
      <c r="Q92" s="182">
        <v>0.00021</v>
      </c>
      <c r="R92" s="182">
        <f>Q92*H92</f>
        <v>0.0033075</v>
      </c>
      <c r="S92" s="182">
        <v>0</v>
      </c>
      <c r="T92" s="183">
        <f>S92*H92</f>
        <v>0</v>
      </c>
      <c r="AR92" s="23" t="s">
        <v>152</v>
      </c>
      <c r="AT92" s="23" t="s">
        <v>147</v>
      </c>
      <c r="AU92" s="23" t="s">
        <v>94</v>
      </c>
      <c r="AY92" s="23" t="s">
        <v>144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3" t="s">
        <v>94</v>
      </c>
      <c r="BK92" s="184">
        <f>ROUND(I92*H92,2)</f>
        <v>0</v>
      </c>
      <c r="BL92" s="23" t="s">
        <v>152</v>
      </c>
      <c r="BM92" s="23" t="s">
        <v>690</v>
      </c>
    </row>
    <row r="93" spans="2:51" s="11" customFormat="1" ht="13.5">
      <c r="B93" s="185"/>
      <c r="D93" s="186" t="s">
        <v>154</v>
      </c>
      <c r="E93" s="187" t="s">
        <v>5</v>
      </c>
      <c r="F93" s="188" t="s">
        <v>691</v>
      </c>
      <c r="H93" s="189">
        <v>15.75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87" t="s">
        <v>154</v>
      </c>
      <c r="AU93" s="187" t="s">
        <v>94</v>
      </c>
      <c r="AV93" s="11" t="s">
        <v>94</v>
      </c>
      <c r="AW93" s="11" t="s">
        <v>37</v>
      </c>
      <c r="AX93" s="11" t="s">
        <v>80</v>
      </c>
      <c r="AY93" s="187" t="s">
        <v>144</v>
      </c>
    </row>
    <row r="94" spans="2:63" s="10" customFormat="1" ht="29.85" customHeight="1">
      <c r="B94" s="157"/>
      <c r="D94" s="169" t="s">
        <v>72</v>
      </c>
      <c r="E94" s="170" t="s">
        <v>198</v>
      </c>
      <c r="F94" s="170" t="s">
        <v>199</v>
      </c>
      <c r="I94" s="161"/>
      <c r="J94" s="171">
        <f>BK94</f>
        <v>0</v>
      </c>
      <c r="L94" s="157"/>
      <c r="M94" s="163"/>
      <c r="N94" s="164"/>
      <c r="O94" s="164"/>
      <c r="P94" s="165">
        <f>SUM(P95:P99)</f>
        <v>0</v>
      </c>
      <c r="Q94" s="164"/>
      <c r="R94" s="165">
        <f>SUM(R95:R99)</f>
        <v>0</v>
      </c>
      <c r="S94" s="164"/>
      <c r="T94" s="166">
        <f>SUM(T95:T99)</f>
        <v>0</v>
      </c>
      <c r="AR94" s="158" t="s">
        <v>80</v>
      </c>
      <c r="AT94" s="167" t="s">
        <v>72</v>
      </c>
      <c r="AU94" s="167" t="s">
        <v>80</v>
      </c>
      <c r="AY94" s="158" t="s">
        <v>144</v>
      </c>
      <c r="BK94" s="168">
        <f>SUM(BK95:BK99)</f>
        <v>0</v>
      </c>
    </row>
    <row r="95" spans="2:65" s="1" customFormat="1" ht="31.5" customHeight="1">
      <c r="B95" s="172"/>
      <c r="C95" s="173" t="s">
        <v>94</v>
      </c>
      <c r="D95" s="173" t="s">
        <v>147</v>
      </c>
      <c r="E95" s="174" t="s">
        <v>200</v>
      </c>
      <c r="F95" s="175" t="s">
        <v>201</v>
      </c>
      <c r="G95" s="176" t="s">
        <v>202</v>
      </c>
      <c r="H95" s="177">
        <v>1.015</v>
      </c>
      <c r="I95" s="178"/>
      <c r="J95" s="179">
        <f>ROUND(I95*H95,2)</f>
        <v>0</v>
      </c>
      <c r="K95" s="175" t="s">
        <v>151</v>
      </c>
      <c r="L95" s="40"/>
      <c r="M95" s="180" t="s">
        <v>5</v>
      </c>
      <c r="N95" s="181" t="s">
        <v>45</v>
      </c>
      <c r="O95" s="41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23" t="s">
        <v>152</v>
      </c>
      <c r="AT95" s="23" t="s">
        <v>147</v>
      </c>
      <c r="AU95" s="23" t="s">
        <v>94</v>
      </c>
      <c r="AY95" s="23" t="s">
        <v>144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3" t="s">
        <v>94</v>
      </c>
      <c r="BK95" s="184">
        <f>ROUND(I95*H95,2)</f>
        <v>0</v>
      </c>
      <c r="BL95" s="23" t="s">
        <v>152</v>
      </c>
      <c r="BM95" s="23" t="s">
        <v>203</v>
      </c>
    </row>
    <row r="96" spans="2:65" s="1" customFormat="1" ht="22.5" customHeight="1">
      <c r="B96" s="172"/>
      <c r="C96" s="173" t="s">
        <v>145</v>
      </c>
      <c r="D96" s="173" t="s">
        <v>147</v>
      </c>
      <c r="E96" s="174" t="s">
        <v>209</v>
      </c>
      <c r="F96" s="175" t="s">
        <v>210</v>
      </c>
      <c r="G96" s="176" t="s">
        <v>202</v>
      </c>
      <c r="H96" s="177">
        <v>0.145</v>
      </c>
      <c r="I96" s="178"/>
      <c r="J96" s="179">
        <f>ROUND(I96*H96,2)</f>
        <v>0</v>
      </c>
      <c r="K96" s="175" t="s">
        <v>5</v>
      </c>
      <c r="L96" s="40"/>
      <c r="M96" s="180" t="s">
        <v>5</v>
      </c>
      <c r="N96" s="181" t="s">
        <v>45</v>
      </c>
      <c r="O96" s="41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3" t="s">
        <v>152</v>
      </c>
      <c r="AT96" s="23" t="s">
        <v>147</v>
      </c>
      <c r="AU96" s="23" t="s">
        <v>94</v>
      </c>
      <c r="AY96" s="23" t="s">
        <v>144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3" t="s">
        <v>94</v>
      </c>
      <c r="BK96" s="184">
        <f>ROUND(I96*H96,2)</f>
        <v>0</v>
      </c>
      <c r="BL96" s="23" t="s">
        <v>152</v>
      </c>
      <c r="BM96" s="23" t="s">
        <v>692</v>
      </c>
    </row>
    <row r="97" spans="2:65" s="1" customFormat="1" ht="22.5" customHeight="1">
      <c r="B97" s="172"/>
      <c r="C97" s="173" t="s">
        <v>152</v>
      </c>
      <c r="D97" s="173" t="s">
        <v>147</v>
      </c>
      <c r="E97" s="174" t="s">
        <v>213</v>
      </c>
      <c r="F97" s="175" t="s">
        <v>214</v>
      </c>
      <c r="G97" s="176" t="s">
        <v>202</v>
      </c>
      <c r="H97" s="177">
        <v>0.19</v>
      </c>
      <c r="I97" s="178"/>
      <c r="J97" s="179">
        <f>ROUND(I97*H97,2)</f>
        <v>0</v>
      </c>
      <c r="K97" s="175" t="s">
        <v>5</v>
      </c>
      <c r="L97" s="40"/>
      <c r="M97" s="180" t="s">
        <v>5</v>
      </c>
      <c r="N97" s="181" t="s">
        <v>45</v>
      </c>
      <c r="O97" s="41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3" t="s">
        <v>152</v>
      </c>
      <c r="AT97" s="23" t="s">
        <v>147</v>
      </c>
      <c r="AU97" s="23" t="s">
        <v>94</v>
      </c>
      <c r="AY97" s="23" t="s">
        <v>144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3" t="s">
        <v>94</v>
      </c>
      <c r="BK97" s="184">
        <f>ROUND(I97*H97,2)</f>
        <v>0</v>
      </c>
      <c r="BL97" s="23" t="s">
        <v>152</v>
      </c>
      <c r="BM97" s="23" t="s">
        <v>693</v>
      </c>
    </row>
    <row r="98" spans="2:65" s="1" customFormat="1" ht="22.5" customHeight="1">
      <c r="B98" s="172"/>
      <c r="C98" s="173" t="s">
        <v>170</v>
      </c>
      <c r="D98" s="173" t="s">
        <v>147</v>
      </c>
      <c r="E98" s="174" t="s">
        <v>216</v>
      </c>
      <c r="F98" s="175" t="s">
        <v>217</v>
      </c>
      <c r="G98" s="176" t="s">
        <v>202</v>
      </c>
      <c r="H98" s="177">
        <v>0.116</v>
      </c>
      <c r="I98" s="178"/>
      <c r="J98" s="179">
        <f>ROUND(I98*H98,2)</f>
        <v>0</v>
      </c>
      <c r="K98" s="175" t="s">
        <v>5</v>
      </c>
      <c r="L98" s="40"/>
      <c r="M98" s="180" t="s">
        <v>5</v>
      </c>
      <c r="N98" s="181" t="s">
        <v>45</v>
      </c>
      <c r="O98" s="41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152</v>
      </c>
      <c r="AT98" s="23" t="s">
        <v>147</v>
      </c>
      <c r="AU98" s="23" t="s">
        <v>94</v>
      </c>
      <c r="AY98" s="23" t="s">
        <v>144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94</v>
      </c>
      <c r="BK98" s="184">
        <f>ROUND(I98*H98,2)</f>
        <v>0</v>
      </c>
      <c r="BL98" s="23" t="s">
        <v>152</v>
      </c>
      <c r="BM98" s="23" t="s">
        <v>694</v>
      </c>
    </row>
    <row r="99" spans="2:65" s="1" customFormat="1" ht="31.5" customHeight="1">
      <c r="B99" s="172"/>
      <c r="C99" s="173" t="s">
        <v>156</v>
      </c>
      <c r="D99" s="173" t="s">
        <v>147</v>
      </c>
      <c r="E99" s="174" t="s">
        <v>220</v>
      </c>
      <c r="F99" s="175" t="s">
        <v>221</v>
      </c>
      <c r="G99" s="176" t="s">
        <v>202</v>
      </c>
      <c r="H99" s="177">
        <v>0.564</v>
      </c>
      <c r="I99" s="178"/>
      <c r="J99" s="179">
        <f>ROUND(I99*H99,2)</f>
        <v>0</v>
      </c>
      <c r="K99" s="175" t="s">
        <v>5</v>
      </c>
      <c r="L99" s="40"/>
      <c r="M99" s="180" t="s">
        <v>5</v>
      </c>
      <c r="N99" s="181" t="s">
        <v>45</v>
      </c>
      <c r="O99" s="41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3" t="s">
        <v>152</v>
      </c>
      <c r="AT99" s="23" t="s">
        <v>147</v>
      </c>
      <c r="AU99" s="23" t="s">
        <v>94</v>
      </c>
      <c r="AY99" s="23" t="s">
        <v>144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3" t="s">
        <v>94</v>
      </c>
      <c r="BK99" s="184">
        <f>ROUND(I99*H99,2)</f>
        <v>0</v>
      </c>
      <c r="BL99" s="23" t="s">
        <v>152</v>
      </c>
      <c r="BM99" s="23" t="s">
        <v>695</v>
      </c>
    </row>
    <row r="100" spans="2:63" s="10" customFormat="1" ht="37.35" customHeight="1">
      <c r="B100" s="157"/>
      <c r="D100" s="158" t="s">
        <v>72</v>
      </c>
      <c r="E100" s="159" t="s">
        <v>229</v>
      </c>
      <c r="F100" s="159" t="s">
        <v>230</v>
      </c>
      <c r="I100" s="161"/>
      <c r="J100" s="162">
        <f>BK100</f>
        <v>0</v>
      </c>
      <c r="L100" s="157"/>
      <c r="M100" s="163"/>
      <c r="N100" s="164"/>
      <c r="O100" s="164"/>
      <c r="P100" s="165">
        <f>P101+P104+P146+P194+P215+P227</f>
        <v>0</v>
      </c>
      <c r="Q100" s="164"/>
      <c r="R100" s="165">
        <f>R101+R104+R146+R194+R215+R227</f>
        <v>1.1812153499999998</v>
      </c>
      <c r="S100" s="164"/>
      <c r="T100" s="166">
        <f>T101+T104+T146+T194+T215+T227</f>
        <v>1.0147633200000001</v>
      </c>
      <c r="AR100" s="158" t="s">
        <v>94</v>
      </c>
      <c r="AT100" s="167" t="s">
        <v>72</v>
      </c>
      <c r="AU100" s="167" t="s">
        <v>73</v>
      </c>
      <c r="AY100" s="158" t="s">
        <v>144</v>
      </c>
      <c r="BK100" s="168">
        <f>BK101+BK104+BK146+BK194+BK215+BK227</f>
        <v>0</v>
      </c>
    </row>
    <row r="101" spans="2:63" s="10" customFormat="1" ht="19.9" customHeight="1">
      <c r="B101" s="157"/>
      <c r="D101" s="169" t="s">
        <v>72</v>
      </c>
      <c r="E101" s="170" t="s">
        <v>231</v>
      </c>
      <c r="F101" s="170" t="s">
        <v>232</v>
      </c>
      <c r="I101" s="161"/>
      <c r="J101" s="171">
        <f>BK101</f>
        <v>0</v>
      </c>
      <c r="L101" s="157"/>
      <c r="M101" s="163"/>
      <c r="N101" s="164"/>
      <c r="O101" s="164"/>
      <c r="P101" s="165">
        <f>SUM(P102:P103)</f>
        <v>0</v>
      </c>
      <c r="Q101" s="164"/>
      <c r="R101" s="165">
        <f>SUM(R102:R103)</f>
        <v>0</v>
      </c>
      <c r="S101" s="164"/>
      <c r="T101" s="166">
        <f>SUM(T102:T103)</f>
        <v>0.190164</v>
      </c>
      <c r="AR101" s="158" t="s">
        <v>94</v>
      </c>
      <c r="AT101" s="167" t="s">
        <v>72</v>
      </c>
      <c r="AU101" s="167" t="s">
        <v>80</v>
      </c>
      <c r="AY101" s="158" t="s">
        <v>144</v>
      </c>
      <c r="BK101" s="168">
        <f>SUM(BK102:BK103)</f>
        <v>0</v>
      </c>
    </row>
    <row r="102" spans="2:65" s="1" customFormat="1" ht="22.5" customHeight="1">
      <c r="B102" s="172"/>
      <c r="C102" s="173" t="s">
        <v>177</v>
      </c>
      <c r="D102" s="173" t="s">
        <v>147</v>
      </c>
      <c r="E102" s="174" t="s">
        <v>234</v>
      </c>
      <c r="F102" s="175" t="s">
        <v>235</v>
      </c>
      <c r="G102" s="176" t="s">
        <v>150</v>
      </c>
      <c r="H102" s="177">
        <v>31.694</v>
      </c>
      <c r="I102" s="178"/>
      <c r="J102" s="179">
        <f>ROUND(I102*H102,2)</f>
        <v>0</v>
      </c>
      <c r="K102" s="175" t="s">
        <v>151</v>
      </c>
      <c r="L102" s="40"/>
      <c r="M102" s="180" t="s">
        <v>5</v>
      </c>
      <c r="N102" s="181" t="s">
        <v>45</v>
      </c>
      <c r="O102" s="41"/>
      <c r="P102" s="182">
        <f>O102*H102</f>
        <v>0</v>
      </c>
      <c r="Q102" s="182">
        <v>0</v>
      </c>
      <c r="R102" s="182">
        <f>Q102*H102</f>
        <v>0</v>
      </c>
      <c r="S102" s="182">
        <v>0.006</v>
      </c>
      <c r="T102" s="183">
        <f>S102*H102</f>
        <v>0.190164</v>
      </c>
      <c r="AR102" s="23" t="s">
        <v>219</v>
      </c>
      <c r="AT102" s="23" t="s">
        <v>147</v>
      </c>
      <c r="AU102" s="23" t="s">
        <v>94</v>
      </c>
      <c r="AY102" s="23" t="s">
        <v>144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3" t="s">
        <v>94</v>
      </c>
      <c r="BK102" s="184">
        <f>ROUND(I102*H102,2)</f>
        <v>0</v>
      </c>
      <c r="BL102" s="23" t="s">
        <v>219</v>
      </c>
      <c r="BM102" s="23" t="s">
        <v>236</v>
      </c>
    </row>
    <row r="103" spans="2:51" s="11" customFormat="1" ht="13.5">
      <c r="B103" s="185"/>
      <c r="D103" s="186" t="s">
        <v>154</v>
      </c>
      <c r="E103" s="187" t="s">
        <v>5</v>
      </c>
      <c r="F103" s="188" t="s">
        <v>92</v>
      </c>
      <c r="H103" s="189">
        <v>31.694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87" t="s">
        <v>154</v>
      </c>
      <c r="AU103" s="187" t="s">
        <v>94</v>
      </c>
      <c r="AV103" s="11" t="s">
        <v>94</v>
      </c>
      <c r="AW103" s="11" t="s">
        <v>37</v>
      </c>
      <c r="AX103" s="11" t="s">
        <v>80</v>
      </c>
      <c r="AY103" s="187" t="s">
        <v>144</v>
      </c>
    </row>
    <row r="104" spans="2:63" s="10" customFormat="1" ht="29.85" customHeight="1">
      <c r="B104" s="157"/>
      <c r="D104" s="169" t="s">
        <v>72</v>
      </c>
      <c r="E104" s="170" t="s">
        <v>266</v>
      </c>
      <c r="F104" s="170" t="s">
        <v>267</v>
      </c>
      <c r="I104" s="161"/>
      <c r="J104" s="171">
        <f>BK104</f>
        <v>0</v>
      </c>
      <c r="L104" s="157"/>
      <c r="M104" s="163"/>
      <c r="N104" s="164"/>
      <c r="O104" s="164"/>
      <c r="P104" s="165">
        <f>SUM(P105:P145)</f>
        <v>0</v>
      </c>
      <c r="Q104" s="164"/>
      <c r="R104" s="165">
        <f>SUM(R105:R145)</f>
        <v>0.8977295899999999</v>
      </c>
      <c r="S104" s="164"/>
      <c r="T104" s="166">
        <f>SUM(T105:T145)</f>
        <v>0.145452</v>
      </c>
      <c r="AR104" s="158" t="s">
        <v>94</v>
      </c>
      <c r="AT104" s="167" t="s">
        <v>72</v>
      </c>
      <c r="AU104" s="167" t="s">
        <v>80</v>
      </c>
      <c r="AY104" s="158" t="s">
        <v>144</v>
      </c>
      <c r="BK104" s="168">
        <f>SUM(BK105:BK145)</f>
        <v>0</v>
      </c>
    </row>
    <row r="105" spans="2:65" s="1" customFormat="1" ht="31.5" customHeight="1">
      <c r="B105" s="172"/>
      <c r="C105" s="173" t="s">
        <v>182</v>
      </c>
      <c r="D105" s="173" t="s">
        <v>147</v>
      </c>
      <c r="E105" s="174" t="s">
        <v>269</v>
      </c>
      <c r="F105" s="175" t="s">
        <v>270</v>
      </c>
      <c r="G105" s="176" t="s">
        <v>250</v>
      </c>
      <c r="H105" s="177">
        <v>17</v>
      </c>
      <c r="I105" s="178"/>
      <c r="J105" s="179">
        <f>ROUND(I105*H105,2)</f>
        <v>0</v>
      </c>
      <c r="K105" s="175" t="s">
        <v>151</v>
      </c>
      <c r="L105" s="40"/>
      <c r="M105" s="180" t="s">
        <v>5</v>
      </c>
      <c r="N105" s="181" t="s">
        <v>45</v>
      </c>
      <c r="O105" s="41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3" t="s">
        <v>219</v>
      </c>
      <c r="AT105" s="23" t="s">
        <v>147</v>
      </c>
      <c r="AU105" s="23" t="s">
        <v>94</v>
      </c>
      <c r="AY105" s="23" t="s">
        <v>144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3" t="s">
        <v>94</v>
      </c>
      <c r="BK105" s="184">
        <f>ROUND(I105*H105,2)</f>
        <v>0</v>
      </c>
      <c r="BL105" s="23" t="s">
        <v>219</v>
      </c>
      <c r="BM105" s="23" t="s">
        <v>271</v>
      </c>
    </row>
    <row r="106" spans="2:51" s="11" customFormat="1" ht="13.5">
      <c r="B106" s="185"/>
      <c r="D106" s="194" t="s">
        <v>154</v>
      </c>
      <c r="E106" s="195" t="s">
        <v>5</v>
      </c>
      <c r="F106" s="196" t="s">
        <v>696</v>
      </c>
      <c r="H106" s="197">
        <v>17</v>
      </c>
      <c r="I106" s="190"/>
      <c r="L106" s="185"/>
      <c r="M106" s="191"/>
      <c r="N106" s="192"/>
      <c r="O106" s="192"/>
      <c r="P106" s="192"/>
      <c r="Q106" s="192"/>
      <c r="R106" s="192"/>
      <c r="S106" s="192"/>
      <c r="T106" s="193"/>
      <c r="AT106" s="187" t="s">
        <v>154</v>
      </c>
      <c r="AU106" s="187" t="s">
        <v>94</v>
      </c>
      <c r="AV106" s="11" t="s">
        <v>94</v>
      </c>
      <c r="AW106" s="11" t="s">
        <v>37</v>
      </c>
      <c r="AX106" s="11" t="s">
        <v>80</v>
      </c>
      <c r="AY106" s="187" t="s">
        <v>144</v>
      </c>
    </row>
    <row r="107" spans="2:65" s="1" customFormat="1" ht="31.5" customHeight="1">
      <c r="B107" s="172"/>
      <c r="C107" s="173" t="s">
        <v>161</v>
      </c>
      <c r="D107" s="173" t="s">
        <v>147</v>
      </c>
      <c r="E107" s="174" t="s">
        <v>273</v>
      </c>
      <c r="F107" s="175" t="s">
        <v>274</v>
      </c>
      <c r="G107" s="176" t="s">
        <v>275</v>
      </c>
      <c r="H107" s="177">
        <v>1.183</v>
      </c>
      <c r="I107" s="178"/>
      <c r="J107" s="179">
        <f>ROUND(I107*H107,2)</f>
        <v>0</v>
      </c>
      <c r="K107" s="175" t="s">
        <v>151</v>
      </c>
      <c r="L107" s="40"/>
      <c r="M107" s="180" t="s">
        <v>5</v>
      </c>
      <c r="N107" s="181" t="s">
        <v>45</v>
      </c>
      <c r="O107" s="41"/>
      <c r="P107" s="182">
        <f>O107*H107</f>
        <v>0</v>
      </c>
      <c r="Q107" s="182">
        <v>0.00189</v>
      </c>
      <c r="R107" s="182">
        <f>Q107*H107</f>
        <v>0.00223587</v>
      </c>
      <c r="S107" s="182">
        <v>0</v>
      </c>
      <c r="T107" s="183">
        <f>S107*H107</f>
        <v>0</v>
      </c>
      <c r="AR107" s="23" t="s">
        <v>219</v>
      </c>
      <c r="AT107" s="23" t="s">
        <v>147</v>
      </c>
      <c r="AU107" s="23" t="s">
        <v>94</v>
      </c>
      <c r="AY107" s="23" t="s">
        <v>144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3" t="s">
        <v>94</v>
      </c>
      <c r="BK107" s="184">
        <f>ROUND(I107*H107,2)</f>
        <v>0</v>
      </c>
      <c r="BL107" s="23" t="s">
        <v>219</v>
      </c>
      <c r="BM107" s="23" t="s">
        <v>697</v>
      </c>
    </row>
    <row r="108" spans="2:51" s="11" customFormat="1" ht="13.5">
      <c r="B108" s="185"/>
      <c r="D108" s="194" t="s">
        <v>154</v>
      </c>
      <c r="E108" s="195" t="s">
        <v>5</v>
      </c>
      <c r="F108" s="196" t="s">
        <v>698</v>
      </c>
      <c r="H108" s="197">
        <v>1.183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154</v>
      </c>
      <c r="AU108" s="187" t="s">
        <v>94</v>
      </c>
      <c r="AV108" s="11" t="s">
        <v>94</v>
      </c>
      <c r="AW108" s="11" t="s">
        <v>37</v>
      </c>
      <c r="AX108" s="11" t="s">
        <v>80</v>
      </c>
      <c r="AY108" s="187" t="s">
        <v>144</v>
      </c>
    </row>
    <row r="109" spans="2:65" s="1" customFormat="1" ht="22.5" customHeight="1">
      <c r="B109" s="172"/>
      <c r="C109" s="173" t="s">
        <v>191</v>
      </c>
      <c r="D109" s="173" t="s">
        <v>147</v>
      </c>
      <c r="E109" s="174" t="s">
        <v>278</v>
      </c>
      <c r="F109" s="175" t="s">
        <v>279</v>
      </c>
      <c r="G109" s="176" t="s">
        <v>250</v>
      </c>
      <c r="H109" s="177">
        <v>18</v>
      </c>
      <c r="I109" s="178"/>
      <c r="J109" s="179">
        <f>ROUND(I109*H109,2)</f>
        <v>0</v>
      </c>
      <c r="K109" s="175" t="s">
        <v>151</v>
      </c>
      <c r="L109" s="40"/>
      <c r="M109" s="180" t="s">
        <v>5</v>
      </c>
      <c r="N109" s="181" t="s">
        <v>45</v>
      </c>
      <c r="O109" s="41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3" t="s">
        <v>219</v>
      </c>
      <c r="AT109" s="23" t="s">
        <v>147</v>
      </c>
      <c r="AU109" s="23" t="s">
        <v>94</v>
      </c>
      <c r="AY109" s="23" t="s">
        <v>144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3" t="s">
        <v>94</v>
      </c>
      <c r="BK109" s="184">
        <f>ROUND(I109*H109,2)</f>
        <v>0</v>
      </c>
      <c r="BL109" s="23" t="s">
        <v>219</v>
      </c>
      <c r="BM109" s="23" t="s">
        <v>280</v>
      </c>
    </row>
    <row r="110" spans="2:51" s="11" customFormat="1" ht="13.5">
      <c r="B110" s="185"/>
      <c r="D110" s="194" t="s">
        <v>154</v>
      </c>
      <c r="E110" s="195" t="s">
        <v>5</v>
      </c>
      <c r="F110" s="196" t="s">
        <v>699</v>
      </c>
      <c r="H110" s="197">
        <v>18</v>
      </c>
      <c r="I110" s="190"/>
      <c r="L110" s="185"/>
      <c r="M110" s="191"/>
      <c r="N110" s="192"/>
      <c r="O110" s="192"/>
      <c r="P110" s="192"/>
      <c r="Q110" s="192"/>
      <c r="R110" s="192"/>
      <c r="S110" s="192"/>
      <c r="T110" s="193"/>
      <c r="AT110" s="187" t="s">
        <v>154</v>
      </c>
      <c r="AU110" s="187" t="s">
        <v>94</v>
      </c>
      <c r="AV110" s="11" t="s">
        <v>94</v>
      </c>
      <c r="AW110" s="11" t="s">
        <v>37</v>
      </c>
      <c r="AX110" s="11" t="s">
        <v>80</v>
      </c>
      <c r="AY110" s="187" t="s">
        <v>144</v>
      </c>
    </row>
    <row r="111" spans="2:65" s="1" customFormat="1" ht="22.5" customHeight="1">
      <c r="B111" s="172"/>
      <c r="C111" s="206" t="s">
        <v>84</v>
      </c>
      <c r="D111" s="206" t="s">
        <v>242</v>
      </c>
      <c r="E111" s="207" t="s">
        <v>283</v>
      </c>
      <c r="F111" s="208" t="s">
        <v>284</v>
      </c>
      <c r="G111" s="209" t="s">
        <v>250</v>
      </c>
      <c r="H111" s="210">
        <v>18</v>
      </c>
      <c r="I111" s="211"/>
      <c r="J111" s="212">
        <f>ROUND(I111*H111,2)</f>
        <v>0</v>
      </c>
      <c r="K111" s="208" t="s">
        <v>5</v>
      </c>
      <c r="L111" s="213"/>
      <c r="M111" s="214" t="s">
        <v>5</v>
      </c>
      <c r="N111" s="215" t="s">
        <v>45</v>
      </c>
      <c r="O111" s="41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3" t="s">
        <v>245</v>
      </c>
      <c r="AT111" s="23" t="s">
        <v>242</v>
      </c>
      <c r="AU111" s="23" t="s">
        <v>94</v>
      </c>
      <c r="AY111" s="23" t="s">
        <v>144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3" t="s">
        <v>94</v>
      </c>
      <c r="BK111" s="184">
        <f>ROUND(I111*H111,2)</f>
        <v>0</v>
      </c>
      <c r="BL111" s="23" t="s">
        <v>219</v>
      </c>
      <c r="BM111" s="23" t="s">
        <v>285</v>
      </c>
    </row>
    <row r="112" spans="2:65" s="1" customFormat="1" ht="31.5" customHeight="1">
      <c r="B112" s="172"/>
      <c r="C112" s="173" t="s">
        <v>204</v>
      </c>
      <c r="D112" s="173" t="s">
        <v>147</v>
      </c>
      <c r="E112" s="174" t="s">
        <v>700</v>
      </c>
      <c r="F112" s="175" t="s">
        <v>701</v>
      </c>
      <c r="G112" s="176" t="s">
        <v>250</v>
      </c>
      <c r="H112" s="177">
        <v>1</v>
      </c>
      <c r="I112" s="178"/>
      <c r="J112" s="179">
        <f>ROUND(I112*H112,2)</f>
        <v>0</v>
      </c>
      <c r="K112" s="175" t="s">
        <v>5</v>
      </c>
      <c r="L112" s="40"/>
      <c r="M112" s="180" t="s">
        <v>5</v>
      </c>
      <c r="N112" s="181" t="s">
        <v>45</v>
      </c>
      <c r="O112" s="41"/>
      <c r="P112" s="182">
        <f>O112*H112</f>
        <v>0</v>
      </c>
      <c r="Q112" s="182">
        <v>0.00267</v>
      </c>
      <c r="R112" s="182">
        <f>Q112*H112</f>
        <v>0.00267</v>
      </c>
      <c r="S112" s="182">
        <v>0</v>
      </c>
      <c r="T112" s="183">
        <f>S112*H112</f>
        <v>0</v>
      </c>
      <c r="AR112" s="23" t="s">
        <v>219</v>
      </c>
      <c r="AT112" s="23" t="s">
        <v>147</v>
      </c>
      <c r="AU112" s="23" t="s">
        <v>94</v>
      </c>
      <c r="AY112" s="23" t="s">
        <v>144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23" t="s">
        <v>94</v>
      </c>
      <c r="BK112" s="184">
        <f>ROUND(I112*H112,2)</f>
        <v>0</v>
      </c>
      <c r="BL112" s="23" t="s">
        <v>219</v>
      </c>
      <c r="BM112" s="23" t="s">
        <v>702</v>
      </c>
    </row>
    <row r="113" spans="2:65" s="1" customFormat="1" ht="22.5" customHeight="1">
      <c r="B113" s="172"/>
      <c r="C113" s="173" t="s">
        <v>208</v>
      </c>
      <c r="D113" s="173" t="s">
        <v>147</v>
      </c>
      <c r="E113" s="174" t="s">
        <v>287</v>
      </c>
      <c r="F113" s="175" t="s">
        <v>288</v>
      </c>
      <c r="G113" s="176" t="s">
        <v>188</v>
      </c>
      <c r="H113" s="177">
        <v>14.05</v>
      </c>
      <c r="I113" s="178"/>
      <c r="J113" s="179">
        <f>ROUND(I113*H113,2)</f>
        <v>0</v>
      </c>
      <c r="K113" s="175" t="s">
        <v>151</v>
      </c>
      <c r="L113" s="40"/>
      <c r="M113" s="180" t="s">
        <v>5</v>
      </c>
      <c r="N113" s="181" t="s">
        <v>45</v>
      </c>
      <c r="O113" s="41"/>
      <c r="P113" s="182">
        <f>O113*H113</f>
        <v>0</v>
      </c>
      <c r="Q113" s="182">
        <v>6E-05</v>
      </c>
      <c r="R113" s="182">
        <f>Q113*H113</f>
        <v>0.0008430000000000001</v>
      </c>
      <c r="S113" s="182">
        <v>0</v>
      </c>
      <c r="T113" s="183">
        <f>S113*H113</f>
        <v>0</v>
      </c>
      <c r="AR113" s="23" t="s">
        <v>219</v>
      </c>
      <c r="AT113" s="23" t="s">
        <v>147</v>
      </c>
      <c r="AU113" s="23" t="s">
        <v>94</v>
      </c>
      <c r="AY113" s="23" t="s">
        <v>144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3" t="s">
        <v>94</v>
      </c>
      <c r="BK113" s="184">
        <f>ROUND(I113*H113,2)</f>
        <v>0</v>
      </c>
      <c r="BL113" s="23" t="s">
        <v>219</v>
      </c>
      <c r="BM113" s="23" t="s">
        <v>289</v>
      </c>
    </row>
    <row r="114" spans="2:51" s="11" customFormat="1" ht="13.5">
      <c r="B114" s="185"/>
      <c r="D114" s="186" t="s">
        <v>154</v>
      </c>
      <c r="E114" s="187" t="s">
        <v>5</v>
      </c>
      <c r="F114" s="188" t="s">
        <v>703</v>
      </c>
      <c r="H114" s="189">
        <v>9.6</v>
      </c>
      <c r="I114" s="190"/>
      <c r="L114" s="185"/>
      <c r="M114" s="191"/>
      <c r="N114" s="192"/>
      <c r="O114" s="192"/>
      <c r="P114" s="192"/>
      <c r="Q114" s="192"/>
      <c r="R114" s="192"/>
      <c r="S114" s="192"/>
      <c r="T114" s="193"/>
      <c r="AT114" s="187" t="s">
        <v>154</v>
      </c>
      <c r="AU114" s="187" t="s">
        <v>94</v>
      </c>
      <c r="AV114" s="11" t="s">
        <v>94</v>
      </c>
      <c r="AW114" s="11" t="s">
        <v>37</v>
      </c>
      <c r="AX114" s="11" t="s">
        <v>73</v>
      </c>
      <c r="AY114" s="187" t="s">
        <v>144</v>
      </c>
    </row>
    <row r="115" spans="2:51" s="11" customFormat="1" ht="13.5">
      <c r="B115" s="185"/>
      <c r="D115" s="186" t="s">
        <v>154</v>
      </c>
      <c r="E115" s="187" t="s">
        <v>5</v>
      </c>
      <c r="F115" s="188" t="s">
        <v>704</v>
      </c>
      <c r="H115" s="189">
        <v>1.2</v>
      </c>
      <c r="I115" s="190"/>
      <c r="L115" s="185"/>
      <c r="M115" s="191"/>
      <c r="N115" s="192"/>
      <c r="O115" s="192"/>
      <c r="P115" s="192"/>
      <c r="Q115" s="192"/>
      <c r="R115" s="192"/>
      <c r="S115" s="192"/>
      <c r="T115" s="193"/>
      <c r="AT115" s="187" t="s">
        <v>154</v>
      </c>
      <c r="AU115" s="187" t="s">
        <v>94</v>
      </c>
      <c r="AV115" s="11" t="s">
        <v>94</v>
      </c>
      <c r="AW115" s="11" t="s">
        <v>37</v>
      </c>
      <c r="AX115" s="11" t="s">
        <v>73</v>
      </c>
      <c r="AY115" s="187" t="s">
        <v>144</v>
      </c>
    </row>
    <row r="116" spans="2:51" s="11" customFormat="1" ht="13.5">
      <c r="B116" s="185"/>
      <c r="D116" s="186" t="s">
        <v>154</v>
      </c>
      <c r="E116" s="187" t="s">
        <v>5</v>
      </c>
      <c r="F116" s="188" t="s">
        <v>705</v>
      </c>
      <c r="H116" s="189">
        <v>3.25</v>
      </c>
      <c r="I116" s="190"/>
      <c r="L116" s="185"/>
      <c r="M116" s="191"/>
      <c r="N116" s="192"/>
      <c r="O116" s="192"/>
      <c r="P116" s="192"/>
      <c r="Q116" s="192"/>
      <c r="R116" s="192"/>
      <c r="S116" s="192"/>
      <c r="T116" s="193"/>
      <c r="AT116" s="187" t="s">
        <v>154</v>
      </c>
      <c r="AU116" s="187" t="s">
        <v>94</v>
      </c>
      <c r="AV116" s="11" t="s">
        <v>94</v>
      </c>
      <c r="AW116" s="11" t="s">
        <v>37</v>
      </c>
      <c r="AX116" s="11" t="s">
        <v>73</v>
      </c>
      <c r="AY116" s="187" t="s">
        <v>144</v>
      </c>
    </row>
    <row r="117" spans="2:51" s="12" customFormat="1" ht="13.5">
      <c r="B117" s="198"/>
      <c r="D117" s="194" t="s">
        <v>154</v>
      </c>
      <c r="E117" s="216" t="s">
        <v>5</v>
      </c>
      <c r="F117" s="217" t="s">
        <v>197</v>
      </c>
      <c r="H117" s="218">
        <v>14.05</v>
      </c>
      <c r="I117" s="202"/>
      <c r="L117" s="198"/>
      <c r="M117" s="203"/>
      <c r="N117" s="204"/>
      <c r="O117" s="204"/>
      <c r="P117" s="204"/>
      <c r="Q117" s="204"/>
      <c r="R117" s="204"/>
      <c r="S117" s="204"/>
      <c r="T117" s="205"/>
      <c r="AT117" s="199" t="s">
        <v>154</v>
      </c>
      <c r="AU117" s="199" t="s">
        <v>94</v>
      </c>
      <c r="AV117" s="12" t="s">
        <v>145</v>
      </c>
      <c r="AW117" s="12" t="s">
        <v>37</v>
      </c>
      <c r="AX117" s="12" t="s">
        <v>80</v>
      </c>
      <c r="AY117" s="199" t="s">
        <v>144</v>
      </c>
    </row>
    <row r="118" spans="2:65" s="1" customFormat="1" ht="22.5" customHeight="1">
      <c r="B118" s="172"/>
      <c r="C118" s="206" t="s">
        <v>212</v>
      </c>
      <c r="D118" s="206" t="s">
        <v>242</v>
      </c>
      <c r="E118" s="207" t="s">
        <v>292</v>
      </c>
      <c r="F118" s="208" t="s">
        <v>293</v>
      </c>
      <c r="G118" s="209" t="s">
        <v>275</v>
      </c>
      <c r="H118" s="210">
        <v>0.131</v>
      </c>
      <c r="I118" s="211"/>
      <c r="J118" s="212">
        <f>ROUND(I118*H118,2)</f>
        <v>0</v>
      </c>
      <c r="K118" s="208" t="s">
        <v>151</v>
      </c>
      <c r="L118" s="213"/>
      <c r="M118" s="214" t="s">
        <v>5</v>
      </c>
      <c r="N118" s="215" t="s">
        <v>45</v>
      </c>
      <c r="O118" s="41"/>
      <c r="P118" s="182">
        <f>O118*H118</f>
        <v>0</v>
      </c>
      <c r="Q118" s="182">
        <v>0.55</v>
      </c>
      <c r="R118" s="182">
        <f>Q118*H118</f>
        <v>0.07205</v>
      </c>
      <c r="S118" s="182">
        <v>0</v>
      </c>
      <c r="T118" s="183">
        <f>S118*H118</f>
        <v>0</v>
      </c>
      <c r="AR118" s="23" t="s">
        <v>245</v>
      </c>
      <c r="AT118" s="23" t="s">
        <v>242</v>
      </c>
      <c r="AU118" s="23" t="s">
        <v>94</v>
      </c>
      <c r="AY118" s="23" t="s">
        <v>144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3" t="s">
        <v>94</v>
      </c>
      <c r="BK118" s="184">
        <f>ROUND(I118*H118,2)</f>
        <v>0</v>
      </c>
      <c r="BL118" s="23" t="s">
        <v>219</v>
      </c>
      <c r="BM118" s="23" t="s">
        <v>294</v>
      </c>
    </row>
    <row r="119" spans="2:51" s="11" customFormat="1" ht="13.5">
      <c r="B119" s="185"/>
      <c r="D119" s="186" t="s">
        <v>154</v>
      </c>
      <c r="E119" s="187" t="s">
        <v>5</v>
      </c>
      <c r="F119" s="188" t="s">
        <v>706</v>
      </c>
      <c r="H119" s="189">
        <v>0.082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154</v>
      </c>
      <c r="AU119" s="187" t="s">
        <v>94</v>
      </c>
      <c r="AV119" s="11" t="s">
        <v>94</v>
      </c>
      <c r="AW119" s="11" t="s">
        <v>37</v>
      </c>
      <c r="AX119" s="11" t="s">
        <v>73</v>
      </c>
      <c r="AY119" s="187" t="s">
        <v>144</v>
      </c>
    </row>
    <row r="120" spans="2:51" s="11" customFormat="1" ht="13.5">
      <c r="B120" s="185"/>
      <c r="D120" s="186" t="s">
        <v>154</v>
      </c>
      <c r="E120" s="187" t="s">
        <v>5</v>
      </c>
      <c r="F120" s="188" t="s">
        <v>707</v>
      </c>
      <c r="H120" s="189">
        <v>0.049</v>
      </c>
      <c r="I120" s="190"/>
      <c r="L120" s="185"/>
      <c r="M120" s="191"/>
      <c r="N120" s="192"/>
      <c r="O120" s="192"/>
      <c r="P120" s="192"/>
      <c r="Q120" s="192"/>
      <c r="R120" s="192"/>
      <c r="S120" s="192"/>
      <c r="T120" s="193"/>
      <c r="AT120" s="187" t="s">
        <v>154</v>
      </c>
      <c r="AU120" s="187" t="s">
        <v>94</v>
      </c>
      <c r="AV120" s="11" t="s">
        <v>94</v>
      </c>
      <c r="AW120" s="11" t="s">
        <v>37</v>
      </c>
      <c r="AX120" s="11" t="s">
        <v>73</v>
      </c>
      <c r="AY120" s="187" t="s">
        <v>144</v>
      </c>
    </row>
    <row r="121" spans="2:51" s="12" customFormat="1" ht="13.5">
      <c r="B121" s="198"/>
      <c r="D121" s="194" t="s">
        <v>154</v>
      </c>
      <c r="E121" s="216" t="s">
        <v>5</v>
      </c>
      <c r="F121" s="217" t="s">
        <v>197</v>
      </c>
      <c r="H121" s="218">
        <v>0.131</v>
      </c>
      <c r="I121" s="202"/>
      <c r="L121" s="198"/>
      <c r="M121" s="203"/>
      <c r="N121" s="204"/>
      <c r="O121" s="204"/>
      <c r="P121" s="204"/>
      <c r="Q121" s="204"/>
      <c r="R121" s="204"/>
      <c r="S121" s="204"/>
      <c r="T121" s="205"/>
      <c r="AT121" s="199" t="s">
        <v>154</v>
      </c>
      <c r="AU121" s="199" t="s">
        <v>94</v>
      </c>
      <c r="AV121" s="12" t="s">
        <v>145</v>
      </c>
      <c r="AW121" s="12" t="s">
        <v>37</v>
      </c>
      <c r="AX121" s="12" t="s">
        <v>80</v>
      </c>
      <c r="AY121" s="199" t="s">
        <v>144</v>
      </c>
    </row>
    <row r="122" spans="2:65" s="1" customFormat="1" ht="22.5" customHeight="1">
      <c r="B122" s="172"/>
      <c r="C122" s="173" t="s">
        <v>11</v>
      </c>
      <c r="D122" s="173" t="s">
        <v>147</v>
      </c>
      <c r="E122" s="174" t="s">
        <v>708</v>
      </c>
      <c r="F122" s="175" t="s">
        <v>709</v>
      </c>
      <c r="G122" s="176" t="s">
        <v>150</v>
      </c>
      <c r="H122" s="177">
        <v>33.782</v>
      </c>
      <c r="I122" s="178"/>
      <c r="J122" s="179">
        <f>ROUND(I122*H122,2)</f>
        <v>0</v>
      </c>
      <c r="K122" s="175" t="s">
        <v>151</v>
      </c>
      <c r="L122" s="40"/>
      <c r="M122" s="180" t="s">
        <v>5</v>
      </c>
      <c r="N122" s="181" t="s">
        <v>45</v>
      </c>
      <c r="O122" s="41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3" t="s">
        <v>219</v>
      </c>
      <c r="AT122" s="23" t="s">
        <v>147</v>
      </c>
      <c r="AU122" s="23" t="s">
        <v>94</v>
      </c>
      <c r="AY122" s="23" t="s">
        <v>144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3" t="s">
        <v>94</v>
      </c>
      <c r="BK122" s="184">
        <f>ROUND(I122*H122,2)</f>
        <v>0</v>
      </c>
      <c r="BL122" s="23" t="s">
        <v>219</v>
      </c>
      <c r="BM122" s="23" t="s">
        <v>710</v>
      </c>
    </row>
    <row r="123" spans="2:51" s="11" customFormat="1" ht="13.5">
      <c r="B123" s="185"/>
      <c r="D123" s="194" t="s">
        <v>154</v>
      </c>
      <c r="E123" s="195" t="s">
        <v>5</v>
      </c>
      <c r="F123" s="196" t="s">
        <v>98</v>
      </c>
      <c r="H123" s="197">
        <v>33.782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87" t="s">
        <v>154</v>
      </c>
      <c r="AU123" s="187" t="s">
        <v>94</v>
      </c>
      <c r="AV123" s="11" t="s">
        <v>94</v>
      </c>
      <c r="AW123" s="11" t="s">
        <v>37</v>
      </c>
      <c r="AX123" s="11" t="s">
        <v>80</v>
      </c>
      <c r="AY123" s="187" t="s">
        <v>144</v>
      </c>
    </row>
    <row r="124" spans="2:65" s="1" customFormat="1" ht="22.5" customHeight="1">
      <c r="B124" s="172"/>
      <c r="C124" s="206" t="s">
        <v>219</v>
      </c>
      <c r="D124" s="206" t="s">
        <v>242</v>
      </c>
      <c r="E124" s="207" t="s">
        <v>711</v>
      </c>
      <c r="F124" s="208" t="s">
        <v>712</v>
      </c>
      <c r="G124" s="209" t="s">
        <v>275</v>
      </c>
      <c r="H124" s="210">
        <v>0.892</v>
      </c>
      <c r="I124" s="211"/>
      <c r="J124" s="212">
        <f>ROUND(I124*H124,2)</f>
        <v>0</v>
      </c>
      <c r="K124" s="208" t="s">
        <v>151</v>
      </c>
      <c r="L124" s="213"/>
      <c r="M124" s="214" t="s">
        <v>5</v>
      </c>
      <c r="N124" s="215" t="s">
        <v>45</v>
      </c>
      <c r="O124" s="41"/>
      <c r="P124" s="182">
        <f>O124*H124</f>
        <v>0</v>
      </c>
      <c r="Q124" s="182">
        <v>0.55</v>
      </c>
      <c r="R124" s="182">
        <f>Q124*H124</f>
        <v>0.49060000000000004</v>
      </c>
      <c r="S124" s="182">
        <v>0</v>
      </c>
      <c r="T124" s="183">
        <f>S124*H124</f>
        <v>0</v>
      </c>
      <c r="AR124" s="23" t="s">
        <v>245</v>
      </c>
      <c r="AT124" s="23" t="s">
        <v>242</v>
      </c>
      <c r="AU124" s="23" t="s">
        <v>94</v>
      </c>
      <c r="AY124" s="23" t="s">
        <v>144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3" t="s">
        <v>94</v>
      </c>
      <c r="BK124" s="184">
        <f>ROUND(I124*H124,2)</f>
        <v>0</v>
      </c>
      <c r="BL124" s="23" t="s">
        <v>219</v>
      </c>
      <c r="BM124" s="23" t="s">
        <v>713</v>
      </c>
    </row>
    <row r="125" spans="2:51" s="11" customFormat="1" ht="13.5">
      <c r="B125" s="185"/>
      <c r="D125" s="194" t="s">
        <v>154</v>
      </c>
      <c r="E125" s="195" t="s">
        <v>5</v>
      </c>
      <c r="F125" s="196" t="s">
        <v>714</v>
      </c>
      <c r="H125" s="197">
        <v>0.892</v>
      </c>
      <c r="I125" s="190"/>
      <c r="L125" s="185"/>
      <c r="M125" s="191"/>
      <c r="N125" s="192"/>
      <c r="O125" s="192"/>
      <c r="P125" s="192"/>
      <c r="Q125" s="192"/>
      <c r="R125" s="192"/>
      <c r="S125" s="192"/>
      <c r="T125" s="193"/>
      <c r="AT125" s="187" t="s">
        <v>154</v>
      </c>
      <c r="AU125" s="187" t="s">
        <v>94</v>
      </c>
      <c r="AV125" s="11" t="s">
        <v>94</v>
      </c>
      <c r="AW125" s="11" t="s">
        <v>37</v>
      </c>
      <c r="AX125" s="11" t="s">
        <v>80</v>
      </c>
      <c r="AY125" s="187" t="s">
        <v>144</v>
      </c>
    </row>
    <row r="126" spans="2:65" s="1" customFormat="1" ht="31.5" customHeight="1">
      <c r="B126" s="172"/>
      <c r="C126" s="173" t="s">
        <v>225</v>
      </c>
      <c r="D126" s="173" t="s">
        <v>147</v>
      </c>
      <c r="E126" s="174" t="s">
        <v>301</v>
      </c>
      <c r="F126" s="175" t="s">
        <v>302</v>
      </c>
      <c r="G126" s="176" t="s">
        <v>150</v>
      </c>
      <c r="H126" s="177">
        <v>9.6</v>
      </c>
      <c r="I126" s="178"/>
      <c r="J126" s="179">
        <f>ROUND(I126*H126,2)</f>
        <v>0</v>
      </c>
      <c r="K126" s="175" t="s">
        <v>5</v>
      </c>
      <c r="L126" s="40"/>
      <c r="M126" s="180" t="s">
        <v>5</v>
      </c>
      <c r="N126" s="181" t="s">
        <v>45</v>
      </c>
      <c r="O126" s="41"/>
      <c r="P126" s="182">
        <f>O126*H126</f>
        <v>0</v>
      </c>
      <c r="Q126" s="182">
        <v>0</v>
      </c>
      <c r="R126" s="182">
        <f>Q126*H126</f>
        <v>0</v>
      </c>
      <c r="S126" s="182">
        <v>0.01173</v>
      </c>
      <c r="T126" s="183">
        <f>S126*H126</f>
        <v>0.112608</v>
      </c>
      <c r="AR126" s="23" t="s">
        <v>219</v>
      </c>
      <c r="AT126" s="23" t="s">
        <v>147</v>
      </c>
      <c r="AU126" s="23" t="s">
        <v>94</v>
      </c>
      <c r="AY126" s="23" t="s">
        <v>144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23" t="s">
        <v>94</v>
      </c>
      <c r="BK126" s="184">
        <f>ROUND(I126*H126,2)</f>
        <v>0</v>
      </c>
      <c r="BL126" s="23" t="s">
        <v>219</v>
      </c>
      <c r="BM126" s="23" t="s">
        <v>303</v>
      </c>
    </row>
    <row r="127" spans="2:51" s="11" customFormat="1" ht="13.5">
      <c r="B127" s="185"/>
      <c r="D127" s="194" t="s">
        <v>154</v>
      </c>
      <c r="E127" s="195" t="s">
        <v>5</v>
      </c>
      <c r="F127" s="196" t="s">
        <v>715</v>
      </c>
      <c r="H127" s="197">
        <v>9.6</v>
      </c>
      <c r="I127" s="190"/>
      <c r="L127" s="185"/>
      <c r="M127" s="191"/>
      <c r="N127" s="192"/>
      <c r="O127" s="192"/>
      <c r="P127" s="192"/>
      <c r="Q127" s="192"/>
      <c r="R127" s="192"/>
      <c r="S127" s="192"/>
      <c r="T127" s="193"/>
      <c r="AT127" s="187" t="s">
        <v>154</v>
      </c>
      <c r="AU127" s="187" t="s">
        <v>94</v>
      </c>
      <c r="AV127" s="11" t="s">
        <v>94</v>
      </c>
      <c r="AW127" s="11" t="s">
        <v>37</v>
      </c>
      <c r="AX127" s="11" t="s">
        <v>80</v>
      </c>
      <c r="AY127" s="187" t="s">
        <v>144</v>
      </c>
    </row>
    <row r="128" spans="2:65" s="1" customFormat="1" ht="22.5" customHeight="1">
      <c r="B128" s="172"/>
      <c r="C128" s="173" t="s">
        <v>233</v>
      </c>
      <c r="D128" s="173" t="s">
        <v>147</v>
      </c>
      <c r="E128" s="174" t="s">
        <v>306</v>
      </c>
      <c r="F128" s="175" t="s">
        <v>307</v>
      </c>
      <c r="G128" s="176" t="s">
        <v>188</v>
      </c>
      <c r="H128" s="177">
        <v>2.8</v>
      </c>
      <c r="I128" s="178"/>
      <c r="J128" s="179">
        <f>ROUND(I128*H128,2)</f>
        <v>0</v>
      </c>
      <c r="K128" s="175" t="s">
        <v>5</v>
      </c>
      <c r="L128" s="40"/>
      <c r="M128" s="180" t="s">
        <v>5</v>
      </c>
      <c r="N128" s="181" t="s">
        <v>45</v>
      </c>
      <c r="O128" s="41"/>
      <c r="P128" s="182">
        <f>O128*H128</f>
        <v>0</v>
      </c>
      <c r="Q128" s="182">
        <v>0</v>
      </c>
      <c r="R128" s="182">
        <f>Q128*H128</f>
        <v>0</v>
      </c>
      <c r="S128" s="182">
        <v>0.01173</v>
      </c>
      <c r="T128" s="183">
        <f>S128*H128</f>
        <v>0.032844</v>
      </c>
      <c r="AR128" s="23" t="s">
        <v>219</v>
      </c>
      <c r="AT128" s="23" t="s">
        <v>147</v>
      </c>
      <c r="AU128" s="23" t="s">
        <v>94</v>
      </c>
      <c r="AY128" s="23" t="s">
        <v>144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3" t="s">
        <v>94</v>
      </c>
      <c r="BK128" s="184">
        <f>ROUND(I128*H128,2)</f>
        <v>0</v>
      </c>
      <c r="BL128" s="23" t="s">
        <v>219</v>
      </c>
      <c r="BM128" s="23" t="s">
        <v>716</v>
      </c>
    </row>
    <row r="129" spans="2:65" s="1" customFormat="1" ht="22.5" customHeight="1">
      <c r="B129" s="172"/>
      <c r="C129" s="173" t="s">
        <v>237</v>
      </c>
      <c r="D129" s="173" t="s">
        <v>147</v>
      </c>
      <c r="E129" s="174" t="s">
        <v>312</v>
      </c>
      <c r="F129" s="175" t="s">
        <v>313</v>
      </c>
      <c r="G129" s="176" t="s">
        <v>150</v>
      </c>
      <c r="H129" s="177">
        <v>22.094</v>
      </c>
      <c r="I129" s="178"/>
      <c r="J129" s="179">
        <f>ROUND(I129*H129,2)</f>
        <v>0</v>
      </c>
      <c r="K129" s="175" t="s">
        <v>5</v>
      </c>
      <c r="L129" s="40"/>
      <c r="M129" s="180" t="s">
        <v>5</v>
      </c>
      <c r="N129" s="181" t="s">
        <v>45</v>
      </c>
      <c r="O129" s="41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3" t="s">
        <v>219</v>
      </c>
      <c r="AT129" s="23" t="s">
        <v>147</v>
      </c>
      <c r="AU129" s="23" t="s">
        <v>94</v>
      </c>
      <c r="AY129" s="23" t="s">
        <v>144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3" t="s">
        <v>94</v>
      </c>
      <c r="BK129" s="184">
        <f>ROUND(I129*H129,2)</f>
        <v>0</v>
      </c>
      <c r="BL129" s="23" t="s">
        <v>219</v>
      </c>
      <c r="BM129" s="23" t="s">
        <v>314</v>
      </c>
    </row>
    <row r="130" spans="2:51" s="11" customFormat="1" ht="13.5">
      <c r="B130" s="185"/>
      <c r="D130" s="186" t="s">
        <v>154</v>
      </c>
      <c r="E130" s="187" t="s">
        <v>5</v>
      </c>
      <c r="F130" s="188" t="s">
        <v>92</v>
      </c>
      <c r="H130" s="189">
        <v>31.694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87" t="s">
        <v>154</v>
      </c>
      <c r="AU130" s="187" t="s">
        <v>94</v>
      </c>
      <c r="AV130" s="11" t="s">
        <v>94</v>
      </c>
      <c r="AW130" s="11" t="s">
        <v>37</v>
      </c>
      <c r="AX130" s="11" t="s">
        <v>73</v>
      </c>
      <c r="AY130" s="187" t="s">
        <v>144</v>
      </c>
    </row>
    <row r="131" spans="2:51" s="11" customFormat="1" ht="13.5">
      <c r="B131" s="185"/>
      <c r="D131" s="186" t="s">
        <v>154</v>
      </c>
      <c r="E131" s="187" t="s">
        <v>5</v>
      </c>
      <c r="F131" s="188" t="s">
        <v>717</v>
      </c>
      <c r="H131" s="189">
        <v>-9.6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154</v>
      </c>
      <c r="AU131" s="187" t="s">
        <v>94</v>
      </c>
      <c r="AV131" s="11" t="s">
        <v>94</v>
      </c>
      <c r="AW131" s="11" t="s">
        <v>37</v>
      </c>
      <c r="AX131" s="11" t="s">
        <v>73</v>
      </c>
      <c r="AY131" s="187" t="s">
        <v>144</v>
      </c>
    </row>
    <row r="132" spans="2:51" s="12" customFormat="1" ht="13.5">
      <c r="B132" s="198"/>
      <c r="D132" s="194" t="s">
        <v>154</v>
      </c>
      <c r="E132" s="216" t="s">
        <v>5</v>
      </c>
      <c r="F132" s="217" t="s">
        <v>197</v>
      </c>
      <c r="H132" s="218">
        <v>22.094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154</v>
      </c>
      <c r="AU132" s="199" t="s">
        <v>94</v>
      </c>
      <c r="AV132" s="12" t="s">
        <v>145</v>
      </c>
      <c r="AW132" s="12" t="s">
        <v>37</v>
      </c>
      <c r="AX132" s="12" t="s">
        <v>80</v>
      </c>
      <c r="AY132" s="199" t="s">
        <v>144</v>
      </c>
    </row>
    <row r="133" spans="2:65" s="1" customFormat="1" ht="22.5" customHeight="1">
      <c r="B133" s="172"/>
      <c r="C133" s="173" t="s">
        <v>241</v>
      </c>
      <c r="D133" s="173" t="s">
        <v>147</v>
      </c>
      <c r="E133" s="174" t="s">
        <v>718</v>
      </c>
      <c r="F133" s="175" t="s">
        <v>719</v>
      </c>
      <c r="G133" s="176" t="s">
        <v>188</v>
      </c>
      <c r="H133" s="177">
        <v>48.55</v>
      </c>
      <c r="I133" s="178"/>
      <c r="J133" s="179">
        <f>ROUND(I133*H133,2)</f>
        <v>0</v>
      </c>
      <c r="K133" s="175" t="s">
        <v>151</v>
      </c>
      <c r="L133" s="40"/>
      <c r="M133" s="180" t="s">
        <v>5</v>
      </c>
      <c r="N133" s="181" t="s">
        <v>45</v>
      </c>
      <c r="O133" s="41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23" t="s">
        <v>219</v>
      </c>
      <c r="AT133" s="23" t="s">
        <v>147</v>
      </c>
      <c r="AU133" s="23" t="s">
        <v>94</v>
      </c>
      <c r="AY133" s="23" t="s">
        <v>144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3" t="s">
        <v>94</v>
      </c>
      <c r="BK133" s="184">
        <f>ROUND(I133*H133,2)</f>
        <v>0</v>
      </c>
      <c r="BL133" s="23" t="s">
        <v>219</v>
      </c>
      <c r="BM133" s="23" t="s">
        <v>720</v>
      </c>
    </row>
    <row r="134" spans="2:51" s="11" customFormat="1" ht="13.5">
      <c r="B134" s="185"/>
      <c r="D134" s="194" t="s">
        <v>154</v>
      </c>
      <c r="E134" s="195" t="s">
        <v>5</v>
      </c>
      <c r="F134" s="196" t="s">
        <v>721</v>
      </c>
      <c r="H134" s="197">
        <v>48.55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87" t="s">
        <v>154</v>
      </c>
      <c r="AU134" s="187" t="s">
        <v>94</v>
      </c>
      <c r="AV134" s="11" t="s">
        <v>94</v>
      </c>
      <c r="AW134" s="11" t="s">
        <v>37</v>
      </c>
      <c r="AX134" s="11" t="s">
        <v>80</v>
      </c>
      <c r="AY134" s="187" t="s">
        <v>144</v>
      </c>
    </row>
    <row r="135" spans="2:65" s="1" customFormat="1" ht="22.5" customHeight="1">
      <c r="B135" s="172"/>
      <c r="C135" s="206" t="s">
        <v>10</v>
      </c>
      <c r="D135" s="206" t="s">
        <v>242</v>
      </c>
      <c r="E135" s="207" t="s">
        <v>722</v>
      </c>
      <c r="F135" s="208" t="s">
        <v>723</v>
      </c>
      <c r="G135" s="209" t="s">
        <v>275</v>
      </c>
      <c r="H135" s="210">
        <v>0.16</v>
      </c>
      <c r="I135" s="211"/>
      <c r="J135" s="212">
        <f>ROUND(I135*H135,2)</f>
        <v>0</v>
      </c>
      <c r="K135" s="208" t="s">
        <v>151</v>
      </c>
      <c r="L135" s="213"/>
      <c r="M135" s="214" t="s">
        <v>5</v>
      </c>
      <c r="N135" s="215" t="s">
        <v>45</v>
      </c>
      <c r="O135" s="41"/>
      <c r="P135" s="182">
        <f>O135*H135</f>
        <v>0</v>
      </c>
      <c r="Q135" s="182">
        <v>0.55</v>
      </c>
      <c r="R135" s="182">
        <f>Q135*H135</f>
        <v>0.08800000000000001</v>
      </c>
      <c r="S135" s="182">
        <v>0</v>
      </c>
      <c r="T135" s="183">
        <f>S135*H135</f>
        <v>0</v>
      </c>
      <c r="AR135" s="23" t="s">
        <v>245</v>
      </c>
      <c r="AT135" s="23" t="s">
        <v>242</v>
      </c>
      <c r="AU135" s="23" t="s">
        <v>94</v>
      </c>
      <c r="AY135" s="23" t="s">
        <v>144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3" t="s">
        <v>94</v>
      </c>
      <c r="BK135" s="184">
        <f>ROUND(I135*H135,2)</f>
        <v>0</v>
      </c>
      <c r="BL135" s="23" t="s">
        <v>219</v>
      </c>
      <c r="BM135" s="23" t="s">
        <v>724</v>
      </c>
    </row>
    <row r="136" spans="2:51" s="11" customFormat="1" ht="13.5">
      <c r="B136" s="185"/>
      <c r="D136" s="194" t="s">
        <v>154</v>
      </c>
      <c r="E136" s="195" t="s">
        <v>5</v>
      </c>
      <c r="F136" s="196" t="s">
        <v>725</v>
      </c>
      <c r="H136" s="197">
        <v>0.16</v>
      </c>
      <c r="I136" s="190"/>
      <c r="L136" s="185"/>
      <c r="M136" s="191"/>
      <c r="N136" s="192"/>
      <c r="O136" s="192"/>
      <c r="P136" s="192"/>
      <c r="Q136" s="192"/>
      <c r="R136" s="192"/>
      <c r="S136" s="192"/>
      <c r="T136" s="193"/>
      <c r="AT136" s="187" t="s">
        <v>154</v>
      </c>
      <c r="AU136" s="187" t="s">
        <v>94</v>
      </c>
      <c r="AV136" s="11" t="s">
        <v>94</v>
      </c>
      <c r="AW136" s="11" t="s">
        <v>37</v>
      </c>
      <c r="AX136" s="11" t="s">
        <v>80</v>
      </c>
      <c r="AY136" s="187" t="s">
        <v>144</v>
      </c>
    </row>
    <row r="137" spans="2:65" s="1" customFormat="1" ht="31.5" customHeight="1">
      <c r="B137" s="172"/>
      <c r="C137" s="173" t="s">
        <v>252</v>
      </c>
      <c r="D137" s="173" t="s">
        <v>147</v>
      </c>
      <c r="E137" s="174" t="s">
        <v>317</v>
      </c>
      <c r="F137" s="175" t="s">
        <v>726</v>
      </c>
      <c r="G137" s="176" t="s">
        <v>150</v>
      </c>
      <c r="H137" s="177">
        <v>1.538</v>
      </c>
      <c r="I137" s="178"/>
      <c r="J137" s="179">
        <f>ROUND(I137*H137,2)</f>
        <v>0</v>
      </c>
      <c r="K137" s="175" t="s">
        <v>151</v>
      </c>
      <c r="L137" s="40"/>
      <c r="M137" s="180" t="s">
        <v>5</v>
      </c>
      <c r="N137" s="181" t="s">
        <v>45</v>
      </c>
      <c r="O137" s="41"/>
      <c r="P137" s="182">
        <f>O137*H137</f>
        <v>0</v>
      </c>
      <c r="Q137" s="182">
        <v>0.01946</v>
      </c>
      <c r="R137" s="182">
        <f>Q137*H137</f>
        <v>0.029929480000000005</v>
      </c>
      <c r="S137" s="182">
        <v>0</v>
      </c>
      <c r="T137" s="183">
        <f>S137*H137</f>
        <v>0</v>
      </c>
      <c r="AR137" s="23" t="s">
        <v>219</v>
      </c>
      <c r="AT137" s="23" t="s">
        <v>147</v>
      </c>
      <c r="AU137" s="23" t="s">
        <v>94</v>
      </c>
      <c r="AY137" s="23" t="s">
        <v>144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3" t="s">
        <v>94</v>
      </c>
      <c r="BK137" s="184">
        <f>ROUND(I137*H137,2)</f>
        <v>0</v>
      </c>
      <c r="BL137" s="23" t="s">
        <v>219</v>
      </c>
      <c r="BM137" s="23" t="s">
        <v>727</v>
      </c>
    </row>
    <row r="138" spans="2:51" s="11" customFormat="1" ht="13.5">
      <c r="B138" s="185"/>
      <c r="D138" s="186" t="s">
        <v>154</v>
      </c>
      <c r="E138" s="187" t="s">
        <v>5</v>
      </c>
      <c r="F138" s="188" t="s">
        <v>728</v>
      </c>
      <c r="H138" s="189">
        <v>1.538</v>
      </c>
      <c r="I138" s="190"/>
      <c r="L138" s="185"/>
      <c r="M138" s="191"/>
      <c r="N138" s="192"/>
      <c r="O138" s="192"/>
      <c r="P138" s="192"/>
      <c r="Q138" s="192"/>
      <c r="R138" s="192"/>
      <c r="S138" s="192"/>
      <c r="T138" s="193"/>
      <c r="AT138" s="187" t="s">
        <v>154</v>
      </c>
      <c r="AU138" s="187" t="s">
        <v>94</v>
      </c>
      <c r="AV138" s="11" t="s">
        <v>94</v>
      </c>
      <c r="AW138" s="11" t="s">
        <v>37</v>
      </c>
      <c r="AX138" s="11" t="s">
        <v>73</v>
      </c>
      <c r="AY138" s="187" t="s">
        <v>144</v>
      </c>
    </row>
    <row r="139" spans="2:51" s="12" customFormat="1" ht="13.5">
      <c r="B139" s="198"/>
      <c r="D139" s="194" t="s">
        <v>154</v>
      </c>
      <c r="E139" s="216" t="s">
        <v>5</v>
      </c>
      <c r="F139" s="217" t="s">
        <v>197</v>
      </c>
      <c r="H139" s="218">
        <v>1.538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154</v>
      </c>
      <c r="AU139" s="199" t="s">
        <v>94</v>
      </c>
      <c r="AV139" s="12" t="s">
        <v>145</v>
      </c>
      <c r="AW139" s="12" t="s">
        <v>37</v>
      </c>
      <c r="AX139" s="12" t="s">
        <v>80</v>
      </c>
      <c r="AY139" s="199" t="s">
        <v>144</v>
      </c>
    </row>
    <row r="140" spans="2:65" s="1" customFormat="1" ht="31.5" customHeight="1">
      <c r="B140" s="172"/>
      <c r="C140" s="173" t="s">
        <v>256</v>
      </c>
      <c r="D140" s="173" t="s">
        <v>147</v>
      </c>
      <c r="E140" s="174" t="s">
        <v>327</v>
      </c>
      <c r="F140" s="175" t="s">
        <v>328</v>
      </c>
      <c r="G140" s="176" t="s">
        <v>150</v>
      </c>
      <c r="H140" s="177">
        <v>9.6</v>
      </c>
      <c r="I140" s="178"/>
      <c r="J140" s="179">
        <f>ROUND(I140*H140,2)</f>
        <v>0</v>
      </c>
      <c r="K140" s="175" t="s">
        <v>151</v>
      </c>
      <c r="L140" s="40"/>
      <c r="M140" s="180" t="s">
        <v>5</v>
      </c>
      <c r="N140" s="181" t="s">
        <v>45</v>
      </c>
      <c r="O140" s="41"/>
      <c r="P140" s="182">
        <f>O140*H140</f>
        <v>0</v>
      </c>
      <c r="Q140" s="182">
        <v>0.01946</v>
      </c>
      <c r="R140" s="182">
        <f>Q140*H140</f>
        <v>0.186816</v>
      </c>
      <c r="S140" s="182">
        <v>0</v>
      </c>
      <c r="T140" s="183">
        <f>S140*H140</f>
        <v>0</v>
      </c>
      <c r="AR140" s="23" t="s">
        <v>219</v>
      </c>
      <c r="AT140" s="23" t="s">
        <v>147</v>
      </c>
      <c r="AU140" s="23" t="s">
        <v>94</v>
      </c>
      <c r="AY140" s="23" t="s">
        <v>144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3" t="s">
        <v>94</v>
      </c>
      <c r="BK140" s="184">
        <f>ROUND(I140*H140,2)</f>
        <v>0</v>
      </c>
      <c r="BL140" s="23" t="s">
        <v>219</v>
      </c>
      <c r="BM140" s="23" t="s">
        <v>329</v>
      </c>
    </row>
    <row r="141" spans="2:65" s="1" customFormat="1" ht="22.5" customHeight="1">
      <c r="B141" s="172"/>
      <c r="C141" s="173" t="s">
        <v>262</v>
      </c>
      <c r="D141" s="173" t="s">
        <v>147</v>
      </c>
      <c r="E141" s="174" t="s">
        <v>729</v>
      </c>
      <c r="F141" s="175" t="s">
        <v>730</v>
      </c>
      <c r="G141" s="176" t="s">
        <v>275</v>
      </c>
      <c r="H141" s="177">
        <v>1.052</v>
      </c>
      <c r="I141" s="178"/>
      <c r="J141" s="179">
        <f>ROUND(I141*H141,2)</f>
        <v>0</v>
      </c>
      <c r="K141" s="175" t="s">
        <v>151</v>
      </c>
      <c r="L141" s="40"/>
      <c r="M141" s="180" t="s">
        <v>5</v>
      </c>
      <c r="N141" s="181" t="s">
        <v>45</v>
      </c>
      <c r="O141" s="41"/>
      <c r="P141" s="182">
        <f>O141*H141</f>
        <v>0</v>
      </c>
      <c r="Q141" s="182">
        <v>0.02337</v>
      </c>
      <c r="R141" s="182">
        <f>Q141*H141</f>
        <v>0.024585239999999998</v>
      </c>
      <c r="S141" s="182">
        <v>0</v>
      </c>
      <c r="T141" s="183">
        <f>S141*H141</f>
        <v>0</v>
      </c>
      <c r="AR141" s="23" t="s">
        <v>219</v>
      </c>
      <c r="AT141" s="23" t="s">
        <v>147</v>
      </c>
      <c r="AU141" s="23" t="s">
        <v>94</v>
      </c>
      <c r="AY141" s="23" t="s">
        <v>144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3" t="s">
        <v>94</v>
      </c>
      <c r="BK141" s="184">
        <f>ROUND(I141*H141,2)</f>
        <v>0</v>
      </c>
      <c r="BL141" s="23" t="s">
        <v>219</v>
      </c>
      <c r="BM141" s="23" t="s">
        <v>731</v>
      </c>
    </row>
    <row r="142" spans="2:51" s="11" customFormat="1" ht="13.5">
      <c r="B142" s="185"/>
      <c r="D142" s="194" t="s">
        <v>154</v>
      </c>
      <c r="E142" s="195" t="s">
        <v>5</v>
      </c>
      <c r="F142" s="196" t="s">
        <v>732</v>
      </c>
      <c r="H142" s="197">
        <v>1.052</v>
      </c>
      <c r="I142" s="190"/>
      <c r="L142" s="185"/>
      <c r="M142" s="191"/>
      <c r="N142" s="192"/>
      <c r="O142" s="192"/>
      <c r="P142" s="192"/>
      <c r="Q142" s="192"/>
      <c r="R142" s="192"/>
      <c r="S142" s="192"/>
      <c r="T142" s="193"/>
      <c r="AT142" s="187" t="s">
        <v>154</v>
      </c>
      <c r="AU142" s="187" t="s">
        <v>94</v>
      </c>
      <c r="AV142" s="11" t="s">
        <v>94</v>
      </c>
      <c r="AW142" s="11" t="s">
        <v>37</v>
      </c>
      <c r="AX142" s="11" t="s">
        <v>80</v>
      </c>
      <c r="AY142" s="187" t="s">
        <v>144</v>
      </c>
    </row>
    <row r="143" spans="2:65" s="1" customFormat="1" ht="31.5" customHeight="1">
      <c r="B143" s="172"/>
      <c r="C143" s="173" t="s">
        <v>268</v>
      </c>
      <c r="D143" s="173" t="s">
        <v>147</v>
      </c>
      <c r="E143" s="174" t="s">
        <v>733</v>
      </c>
      <c r="F143" s="175" t="s">
        <v>734</v>
      </c>
      <c r="G143" s="176" t="s">
        <v>250</v>
      </c>
      <c r="H143" s="177">
        <v>1</v>
      </c>
      <c r="I143" s="178"/>
      <c r="J143" s="179">
        <f>ROUND(I143*H143,2)</f>
        <v>0</v>
      </c>
      <c r="K143" s="175" t="s">
        <v>5</v>
      </c>
      <c r="L143" s="40"/>
      <c r="M143" s="180" t="s">
        <v>5</v>
      </c>
      <c r="N143" s="181" t="s">
        <v>45</v>
      </c>
      <c r="O143" s="41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3" t="s">
        <v>219</v>
      </c>
      <c r="AT143" s="23" t="s">
        <v>147</v>
      </c>
      <c r="AU143" s="23" t="s">
        <v>94</v>
      </c>
      <c r="AY143" s="23" t="s">
        <v>144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3" t="s">
        <v>94</v>
      </c>
      <c r="BK143" s="184">
        <f>ROUND(I143*H143,2)</f>
        <v>0</v>
      </c>
      <c r="BL143" s="23" t="s">
        <v>219</v>
      </c>
      <c r="BM143" s="23" t="s">
        <v>735</v>
      </c>
    </row>
    <row r="144" spans="2:65" s="1" customFormat="1" ht="22.5" customHeight="1">
      <c r="B144" s="172"/>
      <c r="C144" s="173" t="s">
        <v>272</v>
      </c>
      <c r="D144" s="173" t="s">
        <v>147</v>
      </c>
      <c r="E144" s="174" t="s">
        <v>336</v>
      </c>
      <c r="F144" s="175" t="s">
        <v>337</v>
      </c>
      <c r="G144" s="176" t="s">
        <v>202</v>
      </c>
      <c r="H144" s="177">
        <v>0.898</v>
      </c>
      <c r="I144" s="178"/>
      <c r="J144" s="179">
        <f>ROUND(I144*H144,2)</f>
        <v>0</v>
      </c>
      <c r="K144" s="175" t="s">
        <v>151</v>
      </c>
      <c r="L144" s="40"/>
      <c r="M144" s="180" t="s">
        <v>5</v>
      </c>
      <c r="N144" s="181" t="s">
        <v>45</v>
      </c>
      <c r="O144" s="41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3" t="s">
        <v>219</v>
      </c>
      <c r="AT144" s="23" t="s">
        <v>147</v>
      </c>
      <c r="AU144" s="23" t="s">
        <v>94</v>
      </c>
      <c r="AY144" s="23" t="s">
        <v>144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3" t="s">
        <v>94</v>
      </c>
      <c r="BK144" s="184">
        <f>ROUND(I144*H144,2)</f>
        <v>0</v>
      </c>
      <c r="BL144" s="23" t="s">
        <v>219</v>
      </c>
      <c r="BM144" s="23" t="s">
        <v>338</v>
      </c>
    </row>
    <row r="145" spans="2:65" s="1" customFormat="1" ht="22.5" customHeight="1">
      <c r="B145" s="172"/>
      <c r="C145" s="173" t="s">
        <v>277</v>
      </c>
      <c r="D145" s="173" t="s">
        <v>147</v>
      </c>
      <c r="E145" s="174" t="s">
        <v>340</v>
      </c>
      <c r="F145" s="175" t="s">
        <v>341</v>
      </c>
      <c r="G145" s="176" t="s">
        <v>202</v>
      </c>
      <c r="H145" s="177">
        <v>0.898</v>
      </c>
      <c r="I145" s="178"/>
      <c r="J145" s="179">
        <f>ROUND(I145*H145,2)</f>
        <v>0</v>
      </c>
      <c r="K145" s="175" t="s">
        <v>151</v>
      </c>
      <c r="L145" s="40"/>
      <c r="M145" s="180" t="s">
        <v>5</v>
      </c>
      <c r="N145" s="181" t="s">
        <v>45</v>
      </c>
      <c r="O145" s="41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23" t="s">
        <v>219</v>
      </c>
      <c r="AT145" s="23" t="s">
        <v>147</v>
      </c>
      <c r="AU145" s="23" t="s">
        <v>94</v>
      </c>
      <c r="AY145" s="23" t="s">
        <v>144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3" t="s">
        <v>94</v>
      </c>
      <c r="BK145" s="184">
        <f>ROUND(I145*H145,2)</f>
        <v>0</v>
      </c>
      <c r="BL145" s="23" t="s">
        <v>219</v>
      </c>
      <c r="BM145" s="23" t="s">
        <v>342</v>
      </c>
    </row>
    <row r="146" spans="2:63" s="10" customFormat="1" ht="29.85" customHeight="1">
      <c r="B146" s="157"/>
      <c r="D146" s="169" t="s">
        <v>72</v>
      </c>
      <c r="E146" s="170" t="s">
        <v>343</v>
      </c>
      <c r="F146" s="170" t="s">
        <v>344</v>
      </c>
      <c r="I146" s="161"/>
      <c r="J146" s="171">
        <f>BK146</f>
        <v>0</v>
      </c>
      <c r="L146" s="157"/>
      <c r="M146" s="163"/>
      <c r="N146" s="164"/>
      <c r="O146" s="164"/>
      <c r="P146" s="165">
        <f>SUM(P147:P193)</f>
        <v>0</v>
      </c>
      <c r="Q146" s="164"/>
      <c r="R146" s="165">
        <f>SUM(R147:R193)</f>
        <v>0.15361249999999999</v>
      </c>
      <c r="S146" s="164"/>
      <c r="T146" s="166">
        <f>SUM(T147:T193)</f>
        <v>0.11562800000000001</v>
      </c>
      <c r="AR146" s="158" t="s">
        <v>94</v>
      </c>
      <c r="AT146" s="167" t="s">
        <v>72</v>
      </c>
      <c r="AU146" s="167" t="s">
        <v>80</v>
      </c>
      <c r="AY146" s="158" t="s">
        <v>144</v>
      </c>
      <c r="BK146" s="168">
        <f>SUM(BK147:BK193)</f>
        <v>0</v>
      </c>
    </row>
    <row r="147" spans="2:65" s="1" customFormat="1" ht="31.5" customHeight="1">
      <c r="B147" s="172"/>
      <c r="C147" s="173" t="s">
        <v>282</v>
      </c>
      <c r="D147" s="173" t="s">
        <v>147</v>
      </c>
      <c r="E147" s="174" t="s">
        <v>346</v>
      </c>
      <c r="F147" s="175" t="s">
        <v>347</v>
      </c>
      <c r="G147" s="176" t="s">
        <v>348</v>
      </c>
      <c r="H147" s="177">
        <v>0</v>
      </c>
      <c r="I147" s="178"/>
      <c r="J147" s="179">
        <f>ROUND(I147*H147,2)</f>
        <v>0</v>
      </c>
      <c r="K147" s="175" t="s">
        <v>5</v>
      </c>
      <c r="L147" s="40"/>
      <c r="M147" s="180" t="s">
        <v>5</v>
      </c>
      <c r="N147" s="181" t="s">
        <v>45</v>
      </c>
      <c r="O147" s="41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3" t="s">
        <v>219</v>
      </c>
      <c r="AT147" s="23" t="s">
        <v>147</v>
      </c>
      <c r="AU147" s="23" t="s">
        <v>94</v>
      </c>
      <c r="AY147" s="23" t="s">
        <v>144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3" t="s">
        <v>94</v>
      </c>
      <c r="BK147" s="184">
        <f>ROUND(I147*H147,2)</f>
        <v>0</v>
      </c>
      <c r="BL147" s="23" t="s">
        <v>219</v>
      </c>
      <c r="BM147" s="23" t="s">
        <v>736</v>
      </c>
    </row>
    <row r="148" spans="2:65" s="1" customFormat="1" ht="22.5" customHeight="1">
      <c r="B148" s="172"/>
      <c r="C148" s="173" t="s">
        <v>286</v>
      </c>
      <c r="D148" s="173" t="s">
        <v>147</v>
      </c>
      <c r="E148" s="174" t="s">
        <v>351</v>
      </c>
      <c r="F148" s="175" t="s">
        <v>352</v>
      </c>
      <c r="G148" s="176" t="s">
        <v>188</v>
      </c>
      <c r="H148" s="177">
        <v>15.3</v>
      </c>
      <c r="I148" s="178"/>
      <c r="J148" s="179">
        <f>ROUND(I148*H148,2)</f>
        <v>0</v>
      </c>
      <c r="K148" s="175" t="s">
        <v>151</v>
      </c>
      <c r="L148" s="40"/>
      <c r="M148" s="180" t="s">
        <v>5</v>
      </c>
      <c r="N148" s="181" t="s">
        <v>45</v>
      </c>
      <c r="O148" s="41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3" t="s">
        <v>219</v>
      </c>
      <c r="AT148" s="23" t="s">
        <v>147</v>
      </c>
      <c r="AU148" s="23" t="s">
        <v>94</v>
      </c>
      <c r="AY148" s="23" t="s">
        <v>144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3" t="s">
        <v>94</v>
      </c>
      <c r="BK148" s="184">
        <f>ROUND(I148*H148,2)</f>
        <v>0</v>
      </c>
      <c r="BL148" s="23" t="s">
        <v>219</v>
      </c>
      <c r="BM148" s="23" t="s">
        <v>353</v>
      </c>
    </row>
    <row r="149" spans="2:51" s="11" customFormat="1" ht="13.5">
      <c r="B149" s="185"/>
      <c r="D149" s="186" t="s">
        <v>154</v>
      </c>
      <c r="E149" s="187" t="s">
        <v>5</v>
      </c>
      <c r="F149" s="188" t="s">
        <v>737</v>
      </c>
      <c r="H149" s="189">
        <v>7.65</v>
      </c>
      <c r="I149" s="190"/>
      <c r="L149" s="185"/>
      <c r="M149" s="191"/>
      <c r="N149" s="192"/>
      <c r="O149" s="192"/>
      <c r="P149" s="192"/>
      <c r="Q149" s="192"/>
      <c r="R149" s="192"/>
      <c r="S149" s="192"/>
      <c r="T149" s="193"/>
      <c r="AT149" s="187" t="s">
        <v>154</v>
      </c>
      <c r="AU149" s="187" t="s">
        <v>94</v>
      </c>
      <c r="AV149" s="11" t="s">
        <v>94</v>
      </c>
      <c r="AW149" s="11" t="s">
        <v>37</v>
      </c>
      <c r="AX149" s="11" t="s">
        <v>73</v>
      </c>
      <c r="AY149" s="187" t="s">
        <v>144</v>
      </c>
    </row>
    <row r="150" spans="2:51" s="11" customFormat="1" ht="13.5">
      <c r="B150" s="185"/>
      <c r="D150" s="186" t="s">
        <v>154</v>
      </c>
      <c r="E150" s="187" t="s">
        <v>5</v>
      </c>
      <c r="F150" s="188" t="s">
        <v>738</v>
      </c>
      <c r="H150" s="189">
        <v>7.65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154</v>
      </c>
      <c r="AU150" s="187" t="s">
        <v>94</v>
      </c>
      <c r="AV150" s="11" t="s">
        <v>94</v>
      </c>
      <c r="AW150" s="11" t="s">
        <v>37</v>
      </c>
      <c r="AX150" s="11" t="s">
        <v>73</v>
      </c>
      <c r="AY150" s="187" t="s">
        <v>144</v>
      </c>
    </row>
    <row r="151" spans="2:51" s="12" customFormat="1" ht="13.5">
      <c r="B151" s="198"/>
      <c r="D151" s="194" t="s">
        <v>154</v>
      </c>
      <c r="E151" s="216" t="s">
        <v>5</v>
      </c>
      <c r="F151" s="217" t="s">
        <v>197</v>
      </c>
      <c r="H151" s="218">
        <v>15.3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154</v>
      </c>
      <c r="AU151" s="199" t="s">
        <v>94</v>
      </c>
      <c r="AV151" s="12" t="s">
        <v>145</v>
      </c>
      <c r="AW151" s="12" t="s">
        <v>37</v>
      </c>
      <c r="AX151" s="12" t="s">
        <v>80</v>
      </c>
      <c r="AY151" s="199" t="s">
        <v>144</v>
      </c>
    </row>
    <row r="152" spans="2:65" s="1" customFormat="1" ht="22.5" customHeight="1">
      <c r="B152" s="172"/>
      <c r="C152" s="206" t="s">
        <v>291</v>
      </c>
      <c r="D152" s="206" t="s">
        <v>242</v>
      </c>
      <c r="E152" s="207" t="s">
        <v>356</v>
      </c>
      <c r="F152" s="208" t="s">
        <v>357</v>
      </c>
      <c r="G152" s="209" t="s">
        <v>358</v>
      </c>
      <c r="H152" s="210">
        <v>16</v>
      </c>
      <c r="I152" s="211"/>
      <c r="J152" s="212">
        <f>ROUND(I152*H152,2)</f>
        <v>0</v>
      </c>
      <c r="K152" s="208" t="s">
        <v>151</v>
      </c>
      <c r="L152" s="213"/>
      <c r="M152" s="214" t="s">
        <v>5</v>
      </c>
      <c r="N152" s="215" t="s">
        <v>45</v>
      </c>
      <c r="O152" s="41"/>
      <c r="P152" s="182">
        <f>O152*H152</f>
        <v>0</v>
      </c>
      <c r="Q152" s="182">
        <v>0.00022</v>
      </c>
      <c r="R152" s="182">
        <f>Q152*H152</f>
        <v>0.00352</v>
      </c>
      <c r="S152" s="182">
        <v>0</v>
      </c>
      <c r="T152" s="183">
        <f>S152*H152</f>
        <v>0</v>
      </c>
      <c r="AR152" s="23" t="s">
        <v>245</v>
      </c>
      <c r="AT152" s="23" t="s">
        <v>242</v>
      </c>
      <c r="AU152" s="23" t="s">
        <v>94</v>
      </c>
      <c r="AY152" s="23" t="s">
        <v>144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3" t="s">
        <v>94</v>
      </c>
      <c r="BK152" s="184">
        <f>ROUND(I152*H152,2)</f>
        <v>0</v>
      </c>
      <c r="BL152" s="23" t="s">
        <v>219</v>
      </c>
      <c r="BM152" s="23" t="s">
        <v>359</v>
      </c>
    </row>
    <row r="153" spans="2:51" s="11" customFormat="1" ht="13.5">
      <c r="B153" s="185"/>
      <c r="D153" s="194" t="s">
        <v>154</v>
      </c>
      <c r="F153" s="196" t="s">
        <v>739</v>
      </c>
      <c r="H153" s="197">
        <v>16</v>
      </c>
      <c r="I153" s="190"/>
      <c r="L153" s="185"/>
      <c r="M153" s="191"/>
      <c r="N153" s="192"/>
      <c r="O153" s="192"/>
      <c r="P153" s="192"/>
      <c r="Q153" s="192"/>
      <c r="R153" s="192"/>
      <c r="S153" s="192"/>
      <c r="T153" s="193"/>
      <c r="AT153" s="187" t="s">
        <v>154</v>
      </c>
      <c r="AU153" s="187" t="s">
        <v>94</v>
      </c>
      <c r="AV153" s="11" t="s">
        <v>94</v>
      </c>
      <c r="AW153" s="11" t="s">
        <v>6</v>
      </c>
      <c r="AX153" s="11" t="s">
        <v>80</v>
      </c>
      <c r="AY153" s="187" t="s">
        <v>144</v>
      </c>
    </row>
    <row r="154" spans="2:65" s="1" customFormat="1" ht="22.5" customHeight="1">
      <c r="B154" s="172"/>
      <c r="C154" s="173" t="s">
        <v>296</v>
      </c>
      <c r="D154" s="173" t="s">
        <v>147</v>
      </c>
      <c r="E154" s="174" t="s">
        <v>362</v>
      </c>
      <c r="F154" s="175" t="s">
        <v>363</v>
      </c>
      <c r="G154" s="176" t="s">
        <v>188</v>
      </c>
      <c r="H154" s="177">
        <v>2.8</v>
      </c>
      <c r="I154" s="178"/>
      <c r="J154" s="179">
        <f>ROUND(I154*H154,2)</f>
        <v>0</v>
      </c>
      <c r="K154" s="175" t="s">
        <v>151</v>
      </c>
      <c r="L154" s="40"/>
      <c r="M154" s="180" t="s">
        <v>5</v>
      </c>
      <c r="N154" s="181" t="s">
        <v>45</v>
      </c>
      <c r="O154" s="41"/>
      <c r="P154" s="182">
        <f>O154*H154</f>
        <v>0</v>
      </c>
      <c r="Q154" s="182">
        <v>0</v>
      </c>
      <c r="R154" s="182">
        <f>Q154*H154</f>
        <v>0</v>
      </c>
      <c r="S154" s="182">
        <v>0.00338</v>
      </c>
      <c r="T154" s="183">
        <f>S154*H154</f>
        <v>0.009464</v>
      </c>
      <c r="AR154" s="23" t="s">
        <v>219</v>
      </c>
      <c r="AT154" s="23" t="s">
        <v>147</v>
      </c>
      <c r="AU154" s="23" t="s">
        <v>94</v>
      </c>
      <c r="AY154" s="23" t="s">
        <v>144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23" t="s">
        <v>94</v>
      </c>
      <c r="BK154" s="184">
        <f>ROUND(I154*H154,2)</f>
        <v>0</v>
      </c>
      <c r="BL154" s="23" t="s">
        <v>219</v>
      </c>
      <c r="BM154" s="23" t="s">
        <v>364</v>
      </c>
    </row>
    <row r="155" spans="2:65" s="1" customFormat="1" ht="22.5" customHeight="1">
      <c r="B155" s="172"/>
      <c r="C155" s="173" t="s">
        <v>245</v>
      </c>
      <c r="D155" s="173" t="s">
        <v>147</v>
      </c>
      <c r="E155" s="174" t="s">
        <v>366</v>
      </c>
      <c r="F155" s="175" t="s">
        <v>367</v>
      </c>
      <c r="G155" s="176" t="s">
        <v>188</v>
      </c>
      <c r="H155" s="177">
        <v>12.5</v>
      </c>
      <c r="I155" s="178"/>
      <c r="J155" s="179">
        <f>ROUND(I155*H155,2)</f>
        <v>0</v>
      </c>
      <c r="K155" s="175" t="s">
        <v>151</v>
      </c>
      <c r="L155" s="40"/>
      <c r="M155" s="180" t="s">
        <v>5</v>
      </c>
      <c r="N155" s="181" t="s">
        <v>45</v>
      </c>
      <c r="O155" s="41"/>
      <c r="P155" s="182">
        <f>O155*H155</f>
        <v>0</v>
      </c>
      <c r="Q155" s="182">
        <v>0</v>
      </c>
      <c r="R155" s="182">
        <f>Q155*H155</f>
        <v>0</v>
      </c>
      <c r="S155" s="182">
        <v>0.0017</v>
      </c>
      <c r="T155" s="183">
        <f>S155*H155</f>
        <v>0.021249999999999998</v>
      </c>
      <c r="AR155" s="23" t="s">
        <v>219</v>
      </c>
      <c r="AT155" s="23" t="s">
        <v>147</v>
      </c>
      <c r="AU155" s="23" t="s">
        <v>94</v>
      </c>
      <c r="AY155" s="23" t="s">
        <v>144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3" t="s">
        <v>94</v>
      </c>
      <c r="BK155" s="184">
        <f>ROUND(I155*H155,2)</f>
        <v>0</v>
      </c>
      <c r="BL155" s="23" t="s">
        <v>219</v>
      </c>
      <c r="BM155" s="23" t="s">
        <v>368</v>
      </c>
    </row>
    <row r="156" spans="2:51" s="11" customFormat="1" ht="13.5">
      <c r="B156" s="185"/>
      <c r="D156" s="194" t="s">
        <v>154</v>
      </c>
      <c r="E156" s="195" t="s">
        <v>5</v>
      </c>
      <c r="F156" s="196" t="s">
        <v>740</v>
      </c>
      <c r="H156" s="197">
        <v>12.5</v>
      </c>
      <c r="I156" s="190"/>
      <c r="L156" s="185"/>
      <c r="M156" s="191"/>
      <c r="N156" s="192"/>
      <c r="O156" s="192"/>
      <c r="P156" s="192"/>
      <c r="Q156" s="192"/>
      <c r="R156" s="192"/>
      <c r="S156" s="192"/>
      <c r="T156" s="193"/>
      <c r="AT156" s="187" t="s">
        <v>154</v>
      </c>
      <c r="AU156" s="187" t="s">
        <v>94</v>
      </c>
      <c r="AV156" s="11" t="s">
        <v>94</v>
      </c>
      <c r="AW156" s="11" t="s">
        <v>37</v>
      </c>
      <c r="AX156" s="11" t="s">
        <v>80</v>
      </c>
      <c r="AY156" s="187" t="s">
        <v>144</v>
      </c>
    </row>
    <row r="157" spans="2:65" s="1" customFormat="1" ht="22.5" customHeight="1">
      <c r="B157" s="172"/>
      <c r="C157" s="173" t="s">
        <v>305</v>
      </c>
      <c r="D157" s="173" t="s">
        <v>147</v>
      </c>
      <c r="E157" s="174" t="s">
        <v>371</v>
      </c>
      <c r="F157" s="175" t="s">
        <v>372</v>
      </c>
      <c r="G157" s="176" t="s">
        <v>188</v>
      </c>
      <c r="H157" s="177">
        <v>7.65</v>
      </c>
      <c r="I157" s="178"/>
      <c r="J157" s="179">
        <f>ROUND(I157*H157,2)</f>
        <v>0</v>
      </c>
      <c r="K157" s="175" t="s">
        <v>151</v>
      </c>
      <c r="L157" s="40"/>
      <c r="M157" s="180" t="s">
        <v>5</v>
      </c>
      <c r="N157" s="181" t="s">
        <v>45</v>
      </c>
      <c r="O157" s="41"/>
      <c r="P157" s="182">
        <f>O157*H157</f>
        <v>0</v>
      </c>
      <c r="Q157" s="182">
        <v>0</v>
      </c>
      <c r="R157" s="182">
        <f>Q157*H157</f>
        <v>0</v>
      </c>
      <c r="S157" s="182">
        <v>0.00177</v>
      </c>
      <c r="T157" s="183">
        <f>S157*H157</f>
        <v>0.0135405</v>
      </c>
      <c r="AR157" s="23" t="s">
        <v>219</v>
      </c>
      <c r="AT157" s="23" t="s">
        <v>147</v>
      </c>
      <c r="AU157" s="23" t="s">
        <v>94</v>
      </c>
      <c r="AY157" s="23" t="s">
        <v>144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3" t="s">
        <v>94</v>
      </c>
      <c r="BK157" s="184">
        <f>ROUND(I157*H157,2)</f>
        <v>0</v>
      </c>
      <c r="BL157" s="23" t="s">
        <v>219</v>
      </c>
      <c r="BM157" s="23" t="s">
        <v>373</v>
      </c>
    </row>
    <row r="158" spans="2:51" s="11" customFormat="1" ht="13.5">
      <c r="B158" s="185"/>
      <c r="D158" s="194" t="s">
        <v>154</v>
      </c>
      <c r="E158" s="195" t="s">
        <v>5</v>
      </c>
      <c r="F158" s="196" t="s">
        <v>741</v>
      </c>
      <c r="H158" s="197">
        <v>7.65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154</v>
      </c>
      <c r="AU158" s="187" t="s">
        <v>94</v>
      </c>
      <c r="AV158" s="11" t="s">
        <v>94</v>
      </c>
      <c r="AW158" s="11" t="s">
        <v>37</v>
      </c>
      <c r="AX158" s="11" t="s">
        <v>80</v>
      </c>
      <c r="AY158" s="187" t="s">
        <v>144</v>
      </c>
    </row>
    <row r="159" spans="2:65" s="1" customFormat="1" ht="22.5" customHeight="1">
      <c r="B159" s="172"/>
      <c r="C159" s="173" t="s">
        <v>311</v>
      </c>
      <c r="D159" s="173" t="s">
        <v>147</v>
      </c>
      <c r="E159" s="174" t="s">
        <v>380</v>
      </c>
      <c r="F159" s="175" t="s">
        <v>381</v>
      </c>
      <c r="G159" s="176" t="s">
        <v>188</v>
      </c>
      <c r="H159" s="177">
        <v>7.65</v>
      </c>
      <c r="I159" s="178"/>
      <c r="J159" s="179">
        <f>ROUND(I159*H159,2)</f>
        <v>0</v>
      </c>
      <c r="K159" s="175" t="s">
        <v>151</v>
      </c>
      <c r="L159" s="40"/>
      <c r="M159" s="180" t="s">
        <v>5</v>
      </c>
      <c r="N159" s="181" t="s">
        <v>45</v>
      </c>
      <c r="O159" s="41"/>
      <c r="P159" s="182">
        <f>O159*H159</f>
        <v>0</v>
      </c>
      <c r="Q159" s="182">
        <v>0</v>
      </c>
      <c r="R159" s="182">
        <f>Q159*H159</f>
        <v>0</v>
      </c>
      <c r="S159" s="182">
        <v>0.002</v>
      </c>
      <c r="T159" s="183">
        <f>S159*H159</f>
        <v>0.015300000000000001</v>
      </c>
      <c r="AR159" s="23" t="s">
        <v>219</v>
      </c>
      <c r="AT159" s="23" t="s">
        <v>147</v>
      </c>
      <c r="AU159" s="23" t="s">
        <v>94</v>
      </c>
      <c r="AY159" s="23" t="s">
        <v>144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3" t="s">
        <v>94</v>
      </c>
      <c r="BK159" s="184">
        <f>ROUND(I159*H159,2)</f>
        <v>0</v>
      </c>
      <c r="BL159" s="23" t="s">
        <v>219</v>
      </c>
      <c r="BM159" s="23" t="s">
        <v>382</v>
      </c>
    </row>
    <row r="160" spans="2:65" s="1" customFormat="1" ht="22.5" customHeight="1">
      <c r="B160" s="172"/>
      <c r="C160" s="173" t="s">
        <v>316</v>
      </c>
      <c r="D160" s="173" t="s">
        <v>147</v>
      </c>
      <c r="E160" s="174" t="s">
        <v>742</v>
      </c>
      <c r="F160" s="175" t="s">
        <v>743</v>
      </c>
      <c r="G160" s="176" t="s">
        <v>188</v>
      </c>
      <c r="H160" s="177">
        <v>8.37</v>
      </c>
      <c r="I160" s="178"/>
      <c r="J160" s="179">
        <f>ROUND(I160*H160,2)</f>
        <v>0</v>
      </c>
      <c r="K160" s="175" t="s">
        <v>151</v>
      </c>
      <c r="L160" s="40"/>
      <c r="M160" s="180" t="s">
        <v>5</v>
      </c>
      <c r="N160" s="181" t="s">
        <v>45</v>
      </c>
      <c r="O160" s="41"/>
      <c r="P160" s="182">
        <f>O160*H160</f>
        <v>0</v>
      </c>
      <c r="Q160" s="182">
        <v>0</v>
      </c>
      <c r="R160" s="182">
        <f>Q160*H160</f>
        <v>0</v>
      </c>
      <c r="S160" s="182">
        <v>0.00175</v>
      </c>
      <c r="T160" s="183">
        <f>S160*H160</f>
        <v>0.014647499999999999</v>
      </c>
      <c r="AR160" s="23" t="s">
        <v>219</v>
      </c>
      <c r="AT160" s="23" t="s">
        <v>147</v>
      </c>
      <c r="AU160" s="23" t="s">
        <v>94</v>
      </c>
      <c r="AY160" s="23" t="s">
        <v>144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3" t="s">
        <v>94</v>
      </c>
      <c r="BK160" s="184">
        <f>ROUND(I160*H160,2)</f>
        <v>0</v>
      </c>
      <c r="BL160" s="23" t="s">
        <v>219</v>
      </c>
      <c r="BM160" s="23" t="s">
        <v>744</v>
      </c>
    </row>
    <row r="161" spans="2:51" s="11" customFormat="1" ht="13.5">
      <c r="B161" s="185"/>
      <c r="D161" s="194" t="s">
        <v>154</v>
      </c>
      <c r="E161" s="195" t="s">
        <v>5</v>
      </c>
      <c r="F161" s="196" t="s">
        <v>745</v>
      </c>
      <c r="H161" s="197">
        <v>8.37</v>
      </c>
      <c r="I161" s="190"/>
      <c r="L161" s="185"/>
      <c r="M161" s="191"/>
      <c r="N161" s="192"/>
      <c r="O161" s="192"/>
      <c r="P161" s="192"/>
      <c r="Q161" s="192"/>
      <c r="R161" s="192"/>
      <c r="S161" s="192"/>
      <c r="T161" s="193"/>
      <c r="AT161" s="187" t="s">
        <v>154</v>
      </c>
      <c r="AU161" s="187" t="s">
        <v>94</v>
      </c>
      <c r="AV161" s="11" t="s">
        <v>94</v>
      </c>
      <c r="AW161" s="11" t="s">
        <v>37</v>
      </c>
      <c r="AX161" s="11" t="s">
        <v>80</v>
      </c>
      <c r="AY161" s="187" t="s">
        <v>144</v>
      </c>
    </row>
    <row r="162" spans="2:65" s="1" customFormat="1" ht="22.5" customHeight="1">
      <c r="B162" s="172"/>
      <c r="C162" s="173" t="s">
        <v>322</v>
      </c>
      <c r="D162" s="173" t="s">
        <v>147</v>
      </c>
      <c r="E162" s="174" t="s">
        <v>389</v>
      </c>
      <c r="F162" s="175" t="s">
        <v>390</v>
      </c>
      <c r="G162" s="176" t="s">
        <v>188</v>
      </c>
      <c r="H162" s="177">
        <v>7.75</v>
      </c>
      <c r="I162" s="178"/>
      <c r="J162" s="179">
        <f>ROUND(I162*H162,2)</f>
        <v>0</v>
      </c>
      <c r="K162" s="175" t="s">
        <v>151</v>
      </c>
      <c r="L162" s="40"/>
      <c r="M162" s="180" t="s">
        <v>5</v>
      </c>
      <c r="N162" s="181" t="s">
        <v>45</v>
      </c>
      <c r="O162" s="41"/>
      <c r="P162" s="182">
        <f>O162*H162</f>
        <v>0</v>
      </c>
      <c r="Q162" s="182">
        <v>0</v>
      </c>
      <c r="R162" s="182">
        <f>Q162*H162</f>
        <v>0</v>
      </c>
      <c r="S162" s="182">
        <v>0.0026</v>
      </c>
      <c r="T162" s="183">
        <f>S162*H162</f>
        <v>0.020149999999999998</v>
      </c>
      <c r="AR162" s="23" t="s">
        <v>219</v>
      </c>
      <c r="AT162" s="23" t="s">
        <v>147</v>
      </c>
      <c r="AU162" s="23" t="s">
        <v>94</v>
      </c>
      <c r="AY162" s="23" t="s">
        <v>144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3" t="s">
        <v>94</v>
      </c>
      <c r="BK162" s="184">
        <f>ROUND(I162*H162,2)</f>
        <v>0</v>
      </c>
      <c r="BL162" s="23" t="s">
        <v>219</v>
      </c>
      <c r="BM162" s="23" t="s">
        <v>391</v>
      </c>
    </row>
    <row r="163" spans="2:51" s="11" customFormat="1" ht="13.5">
      <c r="B163" s="185"/>
      <c r="D163" s="194" t="s">
        <v>154</v>
      </c>
      <c r="E163" s="195" t="s">
        <v>5</v>
      </c>
      <c r="F163" s="196" t="s">
        <v>746</v>
      </c>
      <c r="H163" s="197">
        <v>7.75</v>
      </c>
      <c r="I163" s="190"/>
      <c r="L163" s="185"/>
      <c r="M163" s="191"/>
      <c r="N163" s="192"/>
      <c r="O163" s="192"/>
      <c r="P163" s="192"/>
      <c r="Q163" s="192"/>
      <c r="R163" s="192"/>
      <c r="S163" s="192"/>
      <c r="T163" s="193"/>
      <c r="AT163" s="187" t="s">
        <v>154</v>
      </c>
      <c r="AU163" s="187" t="s">
        <v>94</v>
      </c>
      <c r="AV163" s="11" t="s">
        <v>94</v>
      </c>
      <c r="AW163" s="11" t="s">
        <v>37</v>
      </c>
      <c r="AX163" s="11" t="s">
        <v>80</v>
      </c>
      <c r="AY163" s="187" t="s">
        <v>144</v>
      </c>
    </row>
    <row r="164" spans="2:65" s="1" customFormat="1" ht="22.5" customHeight="1">
      <c r="B164" s="172"/>
      <c r="C164" s="173" t="s">
        <v>326</v>
      </c>
      <c r="D164" s="173" t="s">
        <v>147</v>
      </c>
      <c r="E164" s="174" t="s">
        <v>394</v>
      </c>
      <c r="F164" s="175" t="s">
        <v>395</v>
      </c>
      <c r="G164" s="176" t="s">
        <v>188</v>
      </c>
      <c r="H164" s="177">
        <v>5.4</v>
      </c>
      <c r="I164" s="178"/>
      <c r="J164" s="179">
        <f>ROUND(I164*H164,2)</f>
        <v>0</v>
      </c>
      <c r="K164" s="175" t="s">
        <v>151</v>
      </c>
      <c r="L164" s="40"/>
      <c r="M164" s="180" t="s">
        <v>5</v>
      </c>
      <c r="N164" s="181" t="s">
        <v>45</v>
      </c>
      <c r="O164" s="41"/>
      <c r="P164" s="182">
        <f>O164*H164</f>
        <v>0</v>
      </c>
      <c r="Q164" s="182">
        <v>0</v>
      </c>
      <c r="R164" s="182">
        <f>Q164*H164</f>
        <v>0</v>
      </c>
      <c r="S164" s="182">
        <v>0.00394</v>
      </c>
      <c r="T164" s="183">
        <f>S164*H164</f>
        <v>0.021276</v>
      </c>
      <c r="AR164" s="23" t="s">
        <v>219</v>
      </c>
      <c r="AT164" s="23" t="s">
        <v>147</v>
      </c>
      <c r="AU164" s="23" t="s">
        <v>94</v>
      </c>
      <c r="AY164" s="23" t="s">
        <v>144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23" t="s">
        <v>94</v>
      </c>
      <c r="BK164" s="184">
        <f>ROUND(I164*H164,2)</f>
        <v>0</v>
      </c>
      <c r="BL164" s="23" t="s">
        <v>219</v>
      </c>
      <c r="BM164" s="23" t="s">
        <v>396</v>
      </c>
    </row>
    <row r="165" spans="2:51" s="11" customFormat="1" ht="13.5">
      <c r="B165" s="185"/>
      <c r="D165" s="194" t="s">
        <v>154</v>
      </c>
      <c r="E165" s="195" t="s">
        <v>5</v>
      </c>
      <c r="F165" s="196" t="s">
        <v>747</v>
      </c>
      <c r="H165" s="197">
        <v>5.4</v>
      </c>
      <c r="I165" s="190"/>
      <c r="L165" s="185"/>
      <c r="M165" s="191"/>
      <c r="N165" s="192"/>
      <c r="O165" s="192"/>
      <c r="P165" s="192"/>
      <c r="Q165" s="192"/>
      <c r="R165" s="192"/>
      <c r="S165" s="192"/>
      <c r="T165" s="193"/>
      <c r="AT165" s="187" t="s">
        <v>154</v>
      </c>
      <c r="AU165" s="187" t="s">
        <v>94</v>
      </c>
      <c r="AV165" s="11" t="s">
        <v>94</v>
      </c>
      <c r="AW165" s="11" t="s">
        <v>37</v>
      </c>
      <c r="AX165" s="11" t="s">
        <v>80</v>
      </c>
      <c r="AY165" s="187" t="s">
        <v>144</v>
      </c>
    </row>
    <row r="166" spans="2:65" s="1" customFormat="1" ht="22.5" customHeight="1">
      <c r="B166" s="172"/>
      <c r="C166" s="173" t="s">
        <v>330</v>
      </c>
      <c r="D166" s="173" t="s">
        <v>147</v>
      </c>
      <c r="E166" s="174" t="s">
        <v>403</v>
      </c>
      <c r="F166" s="175" t="s">
        <v>404</v>
      </c>
      <c r="G166" s="176" t="s">
        <v>188</v>
      </c>
      <c r="H166" s="177">
        <v>12.95</v>
      </c>
      <c r="I166" s="178"/>
      <c r="J166" s="179">
        <f>ROUND(I166*H166,2)</f>
        <v>0</v>
      </c>
      <c r="K166" s="175" t="s">
        <v>5</v>
      </c>
      <c r="L166" s="40"/>
      <c r="M166" s="180" t="s">
        <v>5</v>
      </c>
      <c r="N166" s="181" t="s">
        <v>45</v>
      </c>
      <c r="O166" s="41"/>
      <c r="P166" s="182">
        <f>O166*H166</f>
        <v>0</v>
      </c>
      <c r="Q166" s="182">
        <v>0.00039</v>
      </c>
      <c r="R166" s="182">
        <f>Q166*H166</f>
        <v>0.0050504999999999994</v>
      </c>
      <c r="S166" s="182">
        <v>0</v>
      </c>
      <c r="T166" s="183">
        <f>S166*H166</f>
        <v>0</v>
      </c>
      <c r="AR166" s="23" t="s">
        <v>219</v>
      </c>
      <c r="AT166" s="23" t="s">
        <v>147</v>
      </c>
      <c r="AU166" s="23" t="s">
        <v>94</v>
      </c>
      <c r="AY166" s="23" t="s">
        <v>144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3" t="s">
        <v>94</v>
      </c>
      <c r="BK166" s="184">
        <f>ROUND(I166*H166,2)</f>
        <v>0</v>
      </c>
      <c r="BL166" s="23" t="s">
        <v>219</v>
      </c>
      <c r="BM166" s="23" t="s">
        <v>405</v>
      </c>
    </row>
    <row r="167" spans="2:65" s="1" customFormat="1" ht="22.5" customHeight="1">
      <c r="B167" s="172"/>
      <c r="C167" s="173" t="s">
        <v>335</v>
      </c>
      <c r="D167" s="173" t="s">
        <v>147</v>
      </c>
      <c r="E167" s="174" t="s">
        <v>399</v>
      </c>
      <c r="F167" s="175" t="s">
        <v>400</v>
      </c>
      <c r="G167" s="176" t="s">
        <v>188</v>
      </c>
      <c r="H167" s="177">
        <v>7.65</v>
      </c>
      <c r="I167" s="178"/>
      <c r="J167" s="179">
        <f>ROUND(I167*H167,2)</f>
        <v>0</v>
      </c>
      <c r="K167" s="175" t="s">
        <v>151</v>
      </c>
      <c r="L167" s="40"/>
      <c r="M167" s="180" t="s">
        <v>5</v>
      </c>
      <c r="N167" s="181" t="s">
        <v>45</v>
      </c>
      <c r="O167" s="41"/>
      <c r="P167" s="182">
        <f>O167*H167</f>
        <v>0</v>
      </c>
      <c r="Q167" s="182">
        <v>0.0005</v>
      </c>
      <c r="R167" s="182">
        <f>Q167*H167</f>
        <v>0.0038250000000000003</v>
      </c>
      <c r="S167" s="182">
        <v>0</v>
      </c>
      <c r="T167" s="183">
        <f>S167*H167</f>
        <v>0</v>
      </c>
      <c r="AR167" s="23" t="s">
        <v>219</v>
      </c>
      <c r="AT167" s="23" t="s">
        <v>147</v>
      </c>
      <c r="AU167" s="23" t="s">
        <v>94</v>
      </c>
      <c r="AY167" s="23" t="s">
        <v>144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94</v>
      </c>
      <c r="BK167" s="184">
        <f>ROUND(I167*H167,2)</f>
        <v>0</v>
      </c>
      <c r="BL167" s="23" t="s">
        <v>219</v>
      </c>
      <c r="BM167" s="23" t="s">
        <v>401</v>
      </c>
    </row>
    <row r="168" spans="2:65" s="1" customFormat="1" ht="22.5" customHeight="1">
      <c r="B168" s="172"/>
      <c r="C168" s="173" t="s">
        <v>339</v>
      </c>
      <c r="D168" s="173" t="s">
        <v>147</v>
      </c>
      <c r="E168" s="174" t="s">
        <v>408</v>
      </c>
      <c r="F168" s="175" t="s">
        <v>409</v>
      </c>
      <c r="G168" s="176" t="s">
        <v>188</v>
      </c>
      <c r="H168" s="177">
        <v>8.52</v>
      </c>
      <c r="I168" s="178"/>
      <c r="J168" s="179">
        <f>ROUND(I168*H168,2)</f>
        <v>0</v>
      </c>
      <c r="K168" s="175" t="s">
        <v>151</v>
      </c>
      <c r="L168" s="40"/>
      <c r="M168" s="180" t="s">
        <v>5</v>
      </c>
      <c r="N168" s="181" t="s">
        <v>45</v>
      </c>
      <c r="O168" s="41"/>
      <c r="P168" s="182">
        <f>O168*H168</f>
        <v>0</v>
      </c>
      <c r="Q168" s="182">
        <v>0.00029</v>
      </c>
      <c r="R168" s="182">
        <f>Q168*H168</f>
        <v>0.0024708</v>
      </c>
      <c r="S168" s="182">
        <v>0</v>
      </c>
      <c r="T168" s="183">
        <f>S168*H168</f>
        <v>0</v>
      </c>
      <c r="AR168" s="23" t="s">
        <v>219</v>
      </c>
      <c r="AT168" s="23" t="s">
        <v>147</v>
      </c>
      <c r="AU168" s="23" t="s">
        <v>94</v>
      </c>
      <c r="AY168" s="23" t="s">
        <v>144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23" t="s">
        <v>94</v>
      </c>
      <c r="BK168" s="184">
        <f>ROUND(I168*H168,2)</f>
        <v>0</v>
      </c>
      <c r="BL168" s="23" t="s">
        <v>219</v>
      </c>
      <c r="BM168" s="23" t="s">
        <v>410</v>
      </c>
    </row>
    <row r="169" spans="2:65" s="1" customFormat="1" ht="22.5" customHeight="1">
      <c r="B169" s="172"/>
      <c r="C169" s="173" t="s">
        <v>345</v>
      </c>
      <c r="D169" s="173" t="s">
        <v>147</v>
      </c>
      <c r="E169" s="174" t="s">
        <v>748</v>
      </c>
      <c r="F169" s="175" t="s">
        <v>749</v>
      </c>
      <c r="G169" s="176" t="s">
        <v>150</v>
      </c>
      <c r="H169" s="177">
        <v>33.782</v>
      </c>
      <c r="I169" s="178"/>
      <c r="J169" s="179">
        <f>ROUND(I169*H169,2)</f>
        <v>0</v>
      </c>
      <c r="K169" s="175" t="s">
        <v>151</v>
      </c>
      <c r="L169" s="40"/>
      <c r="M169" s="180" t="s">
        <v>5</v>
      </c>
      <c r="N169" s="181" t="s">
        <v>45</v>
      </c>
      <c r="O169" s="41"/>
      <c r="P169" s="182">
        <f>O169*H169</f>
        <v>0</v>
      </c>
      <c r="Q169" s="182">
        <v>0.00265</v>
      </c>
      <c r="R169" s="182">
        <f>Q169*H169</f>
        <v>0.08952229999999999</v>
      </c>
      <c r="S169" s="182">
        <v>0</v>
      </c>
      <c r="T169" s="183">
        <f>S169*H169</f>
        <v>0</v>
      </c>
      <c r="AR169" s="23" t="s">
        <v>219</v>
      </c>
      <c r="AT169" s="23" t="s">
        <v>147</v>
      </c>
      <c r="AU169" s="23" t="s">
        <v>94</v>
      </c>
      <c r="AY169" s="23" t="s">
        <v>144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3" t="s">
        <v>94</v>
      </c>
      <c r="BK169" s="184">
        <f>ROUND(I169*H169,2)</f>
        <v>0</v>
      </c>
      <c r="BL169" s="23" t="s">
        <v>219</v>
      </c>
      <c r="BM169" s="23" t="s">
        <v>750</v>
      </c>
    </row>
    <row r="170" spans="2:51" s="11" customFormat="1" ht="13.5">
      <c r="B170" s="185"/>
      <c r="D170" s="194" t="s">
        <v>154</v>
      </c>
      <c r="E170" s="195" t="s">
        <v>5</v>
      </c>
      <c r="F170" s="196" t="s">
        <v>98</v>
      </c>
      <c r="H170" s="197">
        <v>33.782</v>
      </c>
      <c r="I170" s="190"/>
      <c r="L170" s="185"/>
      <c r="M170" s="191"/>
      <c r="N170" s="192"/>
      <c r="O170" s="192"/>
      <c r="P170" s="192"/>
      <c r="Q170" s="192"/>
      <c r="R170" s="192"/>
      <c r="S170" s="192"/>
      <c r="T170" s="193"/>
      <c r="AT170" s="187" t="s">
        <v>154</v>
      </c>
      <c r="AU170" s="187" t="s">
        <v>94</v>
      </c>
      <c r="AV170" s="11" t="s">
        <v>94</v>
      </c>
      <c r="AW170" s="11" t="s">
        <v>37</v>
      </c>
      <c r="AX170" s="11" t="s">
        <v>80</v>
      </c>
      <c r="AY170" s="187" t="s">
        <v>144</v>
      </c>
    </row>
    <row r="171" spans="2:65" s="1" customFormat="1" ht="22.5" customHeight="1">
      <c r="B171" s="172"/>
      <c r="C171" s="173" t="s">
        <v>350</v>
      </c>
      <c r="D171" s="173" t="s">
        <v>147</v>
      </c>
      <c r="E171" s="174" t="s">
        <v>413</v>
      </c>
      <c r="F171" s="175" t="s">
        <v>414</v>
      </c>
      <c r="G171" s="176" t="s">
        <v>188</v>
      </c>
      <c r="H171" s="177">
        <v>2.8</v>
      </c>
      <c r="I171" s="178"/>
      <c r="J171" s="179">
        <f>ROUND(I171*H171,2)</f>
        <v>0</v>
      </c>
      <c r="K171" s="175" t="s">
        <v>151</v>
      </c>
      <c r="L171" s="40"/>
      <c r="M171" s="180" t="s">
        <v>5</v>
      </c>
      <c r="N171" s="181" t="s">
        <v>45</v>
      </c>
      <c r="O171" s="41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3" t="s">
        <v>219</v>
      </c>
      <c r="AT171" s="23" t="s">
        <v>147</v>
      </c>
      <c r="AU171" s="23" t="s">
        <v>94</v>
      </c>
      <c r="AY171" s="23" t="s">
        <v>144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3" t="s">
        <v>94</v>
      </c>
      <c r="BK171" s="184">
        <f>ROUND(I171*H171,2)</f>
        <v>0</v>
      </c>
      <c r="BL171" s="23" t="s">
        <v>219</v>
      </c>
      <c r="BM171" s="23" t="s">
        <v>751</v>
      </c>
    </row>
    <row r="172" spans="2:65" s="1" customFormat="1" ht="22.5" customHeight="1">
      <c r="B172" s="172"/>
      <c r="C172" s="206" t="s">
        <v>355</v>
      </c>
      <c r="D172" s="206" t="s">
        <v>242</v>
      </c>
      <c r="E172" s="207" t="s">
        <v>418</v>
      </c>
      <c r="F172" s="208" t="s">
        <v>419</v>
      </c>
      <c r="G172" s="209" t="s">
        <v>358</v>
      </c>
      <c r="H172" s="210">
        <v>3</v>
      </c>
      <c r="I172" s="211"/>
      <c r="J172" s="212">
        <f>ROUND(I172*H172,2)</f>
        <v>0</v>
      </c>
      <c r="K172" s="208" t="s">
        <v>151</v>
      </c>
      <c r="L172" s="213"/>
      <c r="M172" s="214" t="s">
        <v>5</v>
      </c>
      <c r="N172" s="215" t="s">
        <v>45</v>
      </c>
      <c r="O172" s="41"/>
      <c r="P172" s="182">
        <f>O172*H172</f>
        <v>0</v>
      </c>
      <c r="Q172" s="182">
        <v>0.0016</v>
      </c>
      <c r="R172" s="182">
        <f>Q172*H172</f>
        <v>0.0048000000000000004</v>
      </c>
      <c r="S172" s="182">
        <v>0</v>
      </c>
      <c r="T172" s="183">
        <f>S172*H172</f>
        <v>0</v>
      </c>
      <c r="AR172" s="23" t="s">
        <v>245</v>
      </c>
      <c r="AT172" s="23" t="s">
        <v>242</v>
      </c>
      <c r="AU172" s="23" t="s">
        <v>94</v>
      </c>
      <c r="AY172" s="23" t="s">
        <v>144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3" t="s">
        <v>94</v>
      </c>
      <c r="BK172" s="184">
        <f>ROUND(I172*H172,2)</f>
        <v>0</v>
      </c>
      <c r="BL172" s="23" t="s">
        <v>219</v>
      </c>
      <c r="BM172" s="23" t="s">
        <v>752</v>
      </c>
    </row>
    <row r="173" spans="2:65" s="1" customFormat="1" ht="22.5" customHeight="1">
      <c r="B173" s="172"/>
      <c r="C173" s="206" t="s">
        <v>361</v>
      </c>
      <c r="D173" s="206" t="s">
        <v>242</v>
      </c>
      <c r="E173" s="207" t="s">
        <v>422</v>
      </c>
      <c r="F173" s="208" t="s">
        <v>423</v>
      </c>
      <c r="G173" s="209" t="s">
        <v>250</v>
      </c>
      <c r="H173" s="210">
        <v>1</v>
      </c>
      <c r="I173" s="211"/>
      <c r="J173" s="212">
        <f>ROUND(I173*H173,2)</f>
        <v>0</v>
      </c>
      <c r="K173" s="208" t="s">
        <v>151</v>
      </c>
      <c r="L173" s="213"/>
      <c r="M173" s="214" t="s">
        <v>5</v>
      </c>
      <c r="N173" s="215" t="s">
        <v>45</v>
      </c>
      <c r="O173" s="41"/>
      <c r="P173" s="182">
        <f>O173*H173</f>
        <v>0</v>
      </c>
      <c r="Q173" s="182">
        <v>0.00013</v>
      </c>
      <c r="R173" s="182">
        <f>Q173*H173</f>
        <v>0.00013</v>
      </c>
      <c r="S173" s="182">
        <v>0</v>
      </c>
      <c r="T173" s="183">
        <f>S173*H173</f>
        <v>0</v>
      </c>
      <c r="AR173" s="23" t="s">
        <v>245</v>
      </c>
      <c r="AT173" s="23" t="s">
        <v>242</v>
      </c>
      <c r="AU173" s="23" t="s">
        <v>94</v>
      </c>
      <c r="AY173" s="23" t="s">
        <v>144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3" t="s">
        <v>94</v>
      </c>
      <c r="BK173" s="184">
        <f>ROUND(I173*H173,2)</f>
        <v>0</v>
      </c>
      <c r="BL173" s="23" t="s">
        <v>219</v>
      </c>
      <c r="BM173" s="23" t="s">
        <v>753</v>
      </c>
    </row>
    <row r="174" spans="2:65" s="1" customFormat="1" ht="22.5" customHeight="1">
      <c r="B174" s="172"/>
      <c r="C174" s="173" t="s">
        <v>365</v>
      </c>
      <c r="D174" s="173" t="s">
        <v>147</v>
      </c>
      <c r="E174" s="174" t="s">
        <v>426</v>
      </c>
      <c r="F174" s="175" t="s">
        <v>427</v>
      </c>
      <c r="G174" s="176" t="s">
        <v>188</v>
      </c>
      <c r="H174" s="177">
        <v>12.95</v>
      </c>
      <c r="I174" s="178"/>
      <c r="J174" s="179">
        <f>ROUND(I174*H174,2)</f>
        <v>0</v>
      </c>
      <c r="K174" s="175" t="s">
        <v>151</v>
      </c>
      <c r="L174" s="40"/>
      <c r="M174" s="180" t="s">
        <v>5</v>
      </c>
      <c r="N174" s="181" t="s">
        <v>45</v>
      </c>
      <c r="O174" s="41"/>
      <c r="P174" s="182">
        <f>O174*H174</f>
        <v>0</v>
      </c>
      <c r="Q174" s="182">
        <v>0.00074</v>
      </c>
      <c r="R174" s="182">
        <f>Q174*H174</f>
        <v>0.009583</v>
      </c>
      <c r="S174" s="182">
        <v>0</v>
      </c>
      <c r="T174" s="183">
        <f>S174*H174</f>
        <v>0</v>
      </c>
      <c r="AR174" s="23" t="s">
        <v>219</v>
      </c>
      <c r="AT174" s="23" t="s">
        <v>147</v>
      </c>
      <c r="AU174" s="23" t="s">
        <v>94</v>
      </c>
      <c r="AY174" s="23" t="s">
        <v>144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3" t="s">
        <v>94</v>
      </c>
      <c r="BK174" s="184">
        <f>ROUND(I174*H174,2)</f>
        <v>0</v>
      </c>
      <c r="BL174" s="23" t="s">
        <v>219</v>
      </c>
      <c r="BM174" s="23" t="s">
        <v>428</v>
      </c>
    </row>
    <row r="175" spans="2:51" s="11" customFormat="1" ht="13.5">
      <c r="B175" s="185"/>
      <c r="D175" s="194" t="s">
        <v>154</v>
      </c>
      <c r="E175" s="195" t="s">
        <v>5</v>
      </c>
      <c r="F175" s="196" t="s">
        <v>754</v>
      </c>
      <c r="H175" s="197">
        <v>12.95</v>
      </c>
      <c r="I175" s="190"/>
      <c r="L175" s="185"/>
      <c r="M175" s="191"/>
      <c r="N175" s="192"/>
      <c r="O175" s="192"/>
      <c r="P175" s="192"/>
      <c r="Q175" s="192"/>
      <c r="R175" s="192"/>
      <c r="S175" s="192"/>
      <c r="T175" s="193"/>
      <c r="AT175" s="187" t="s">
        <v>154</v>
      </c>
      <c r="AU175" s="187" t="s">
        <v>94</v>
      </c>
      <c r="AV175" s="11" t="s">
        <v>94</v>
      </c>
      <c r="AW175" s="11" t="s">
        <v>37</v>
      </c>
      <c r="AX175" s="11" t="s">
        <v>80</v>
      </c>
      <c r="AY175" s="187" t="s">
        <v>144</v>
      </c>
    </row>
    <row r="176" spans="2:65" s="1" customFormat="1" ht="22.5" customHeight="1">
      <c r="B176" s="172"/>
      <c r="C176" s="173" t="s">
        <v>370</v>
      </c>
      <c r="D176" s="173" t="s">
        <v>147</v>
      </c>
      <c r="E176" s="174" t="s">
        <v>755</v>
      </c>
      <c r="F176" s="175" t="s">
        <v>756</v>
      </c>
      <c r="G176" s="176" t="s">
        <v>188</v>
      </c>
      <c r="H176" s="177">
        <v>12.95</v>
      </c>
      <c r="I176" s="178"/>
      <c r="J176" s="179">
        <f>ROUND(I176*H176,2)</f>
        <v>0</v>
      </c>
      <c r="K176" s="175" t="s">
        <v>151</v>
      </c>
      <c r="L176" s="40"/>
      <c r="M176" s="180" t="s">
        <v>5</v>
      </c>
      <c r="N176" s="181" t="s">
        <v>45</v>
      </c>
      <c r="O176" s="41"/>
      <c r="P176" s="182">
        <f>O176*H176</f>
        <v>0</v>
      </c>
      <c r="Q176" s="182">
        <v>0.00048</v>
      </c>
      <c r="R176" s="182">
        <f>Q176*H176</f>
        <v>0.006216</v>
      </c>
      <c r="S176" s="182">
        <v>0</v>
      </c>
      <c r="T176" s="183">
        <f>S176*H176</f>
        <v>0</v>
      </c>
      <c r="AR176" s="23" t="s">
        <v>219</v>
      </c>
      <c r="AT176" s="23" t="s">
        <v>147</v>
      </c>
      <c r="AU176" s="23" t="s">
        <v>94</v>
      </c>
      <c r="AY176" s="23" t="s">
        <v>144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3" t="s">
        <v>94</v>
      </c>
      <c r="BK176" s="184">
        <f>ROUND(I176*H176,2)</f>
        <v>0</v>
      </c>
      <c r="BL176" s="23" t="s">
        <v>219</v>
      </c>
      <c r="BM176" s="23" t="s">
        <v>757</v>
      </c>
    </row>
    <row r="177" spans="2:51" s="11" customFormat="1" ht="13.5">
      <c r="B177" s="185"/>
      <c r="D177" s="194" t="s">
        <v>154</v>
      </c>
      <c r="E177" s="195" t="s">
        <v>5</v>
      </c>
      <c r="F177" s="196" t="s">
        <v>758</v>
      </c>
      <c r="H177" s="197">
        <v>12.95</v>
      </c>
      <c r="I177" s="190"/>
      <c r="L177" s="185"/>
      <c r="M177" s="191"/>
      <c r="N177" s="192"/>
      <c r="O177" s="192"/>
      <c r="P177" s="192"/>
      <c r="Q177" s="192"/>
      <c r="R177" s="192"/>
      <c r="S177" s="192"/>
      <c r="T177" s="193"/>
      <c r="AT177" s="187" t="s">
        <v>154</v>
      </c>
      <c r="AU177" s="187" t="s">
        <v>94</v>
      </c>
      <c r="AV177" s="11" t="s">
        <v>94</v>
      </c>
      <c r="AW177" s="11" t="s">
        <v>37</v>
      </c>
      <c r="AX177" s="11" t="s">
        <v>80</v>
      </c>
      <c r="AY177" s="187" t="s">
        <v>144</v>
      </c>
    </row>
    <row r="178" spans="2:65" s="1" customFormat="1" ht="22.5" customHeight="1">
      <c r="B178" s="172"/>
      <c r="C178" s="173" t="s">
        <v>375</v>
      </c>
      <c r="D178" s="173" t="s">
        <v>147</v>
      </c>
      <c r="E178" s="174" t="s">
        <v>430</v>
      </c>
      <c r="F178" s="175" t="s">
        <v>431</v>
      </c>
      <c r="G178" s="176" t="s">
        <v>188</v>
      </c>
      <c r="H178" s="177">
        <v>7.65</v>
      </c>
      <c r="I178" s="178"/>
      <c r="J178" s="179">
        <f>ROUND(I178*H178,2)</f>
        <v>0</v>
      </c>
      <c r="K178" s="175" t="s">
        <v>151</v>
      </c>
      <c r="L178" s="40"/>
      <c r="M178" s="180" t="s">
        <v>5</v>
      </c>
      <c r="N178" s="181" t="s">
        <v>45</v>
      </c>
      <c r="O178" s="41"/>
      <c r="P178" s="182">
        <f>O178*H178</f>
        <v>0</v>
      </c>
      <c r="Q178" s="182">
        <v>0.00113</v>
      </c>
      <c r="R178" s="182">
        <f>Q178*H178</f>
        <v>0.0086445</v>
      </c>
      <c r="S178" s="182">
        <v>0</v>
      </c>
      <c r="T178" s="183">
        <f>S178*H178</f>
        <v>0</v>
      </c>
      <c r="AR178" s="23" t="s">
        <v>219</v>
      </c>
      <c r="AT178" s="23" t="s">
        <v>147</v>
      </c>
      <c r="AU178" s="23" t="s">
        <v>94</v>
      </c>
      <c r="AY178" s="23" t="s">
        <v>144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3" t="s">
        <v>94</v>
      </c>
      <c r="BK178" s="184">
        <f>ROUND(I178*H178,2)</f>
        <v>0</v>
      </c>
      <c r="BL178" s="23" t="s">
        <v>219</v>
      </c>
      <c r="BM178" s="23" t="s">
        <v>759</v>
      </c>
    </row>
    <row r="179" spans="2:51" s="11" customFormat="1" ht="13.5">
      <c r="B179" s="185"/>
      <c r="D179" s="194" t="s">
        <v>154</v>
      </c>
      <c r="E179" s="195" t="s">
        <v>5</v>
      </c>
      <c r="F179" s="196" t="s">
        <v>741</v>
      </c>
      <c r="H179" s="197">
        <v>7.65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154</v>
      </c>
      <c r="AU179" s="187" t="s">
        <v>94</v>
      </c>
      <c r="AV179" s="11" t="s">
        <v>94</v>
      </c>
      <c r="AW179" s="11" t="s">
        <v>37</v>
      </c>
      <c r="AX179" s="11" t="s">
        <v>80</v>
      </c>
      <c r="AY179" s="187" t="s">
        <v>144</v>
      </c>
    </row>
    <row r="180" spans="2:65" s="1" customFormat="1" ht="22.5" customHeight="1">
      <c r="B180" s="172"/>
      <c r="C180" s="173" t="s">
        <v>379</v>
      </c>
      <c r="D180" s="173" t="s">
        <v>147</v>
      </c>
      <c r="E180" s="174" t="s">
        <v>434</v>
      </c>
      <c r="F180" s="175" t="s">
        <v>435</v>
      </c>
      <c r="G180" s="176" t="s">
        <v>188</v>
      </c>
      <c r="H180" s="177">
        <v>6.5</v>
      </c>
      <c r="I180" s="178"/>
      <c r="J180" s="179">
        <f>ROUND(I180*H180,2)</f>
        <v>0</v>
      </c>
      <c r="K180" s="175" t="s">
        <v>151</v>
      </c>
      <c r="L180" s="40"/>
      <c r="M180" s="180" t="s">
        <v>5</v>
      </c>
      <c r="N180" s="181" t="s">
        <v>45</v>
      </c>
      <c r="O180" s="41"/>
      <c r="P180" s="182">
        <f>O180*H180</f>
        <v>0</v>
      </c>
      <c r="Q180" s="182">
        <v>0.0019</v>
      </c>
      <c r="R180" s="182">
        <f>Q180*H180</f>
        <v>0.01235</v>
      </c>
      <c r="S180" s="182">
        <v>0</v>
      </c>
      <c r="T180" s="183">
        <f>S180*H180</f>
        <v>0</v>
      </c>
      <c r="AR180" s="23" t="s">
        <v>219</v>
      </c>
      <c r="AT180" s="23" t="s">
        <v>147</v>
      </c>
      <c r="AU180" s="23" t="s">
        <v>94</v>
      </c>
      <c r="AY180" s="23" t="s">
        <v>144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3" t="s">
        <v>94</v>
      </c>
      <c r="BK180" s="184">
        <f>ROUND(I180*H180,2)</f>
        <v>0</v>
      </c>
      <c r="BL180" s="23" t="s">
        <v>219</v>
      </c>
      <c r="BM180" s="23" t="s">
        <v>436</v>
      </c>
    </row>
    <row r="181" spans="2:51" s="11" customFormat="1" ht="13.5">
      <c r="B181" s="185"/>
      <c r="D181" s="194" t="s">
        <v>154</v>
      </c>
      <c r="E181" s="195" t="s">
        <v>5</v>
      </c>
      <c r="F181" s="196" t="s">
        <v>760</v>
      </c>
      <c r="H181" s="197">
        <v>6.5</v>
      </c>
      <c r="I181" s="190"/>
      <c r="L181" s="185"/>
      <c r="M181" s="191"/>
      <c r="N181" s="192"/>
      <c r="O181" s="192"/>
      <c r="P181" s="192"/>
      <c r="Q181" s="192"/>
      <c r="R181" s="192"/>
      <c r="S181" s="192"/>
      <c r="T181" s="193"/>
      <c r="AT181" s="187" t="s">
        <v>154</v>
      </c>
      <c r="AU181" s="187" t="s">
        <v>94</v>
      </c>
      <c r="AV181" s="11" t="s">
        <v>94</v>
      </c>
      <c r="AW181" s="11" t="s">
        <v>37</v>
      </c>
      <c r="AX181" s="11" t="s">
        <v>80</v>
      </c>
      <c r="AY181" s="187" t="s">
        <v>144</v>
      </c>
    </row>
    <row r="182" spans="2:65" s="1" customFormat="1" ht="22.5" customHeight="1">
      <c r="B182" s="172"/>
      <c r="C182" s="173" t="s">
        <v>383</v>
      </c>
      <c r="D182" s="173" t="s">
        <v>147</v>
      </c>
      <c r="E182" s="174" t="s">
        <v>761</v>
      </c>
      <c r="F182" s="175" t="s">
        <v>762</v>
      </c>
      <c r="G182" s="176" t="s">
        <v>188</v>
      </c>
      <c r="H182" s="177">
        <v>8.52</v>
      </c>
      <c r="I182" s="178"/>
      <c r="J182" s="179">
        <f>ROUND(I182*H182,2)</f>
        <v>0</v>
      </c>
      <c r="K182" s="175" t="s">
        <v>151</v>
      </c>
      <c r="L182" s="40"/>
      <c r="M182" s="180" t="s">
        <v>5</v>
      </c>
      <c r="N182" s="181" t="s">
        <v>45</v>
      </c>
      <c r="O182" s="41"/>
      <c r="P182" s="182">
        <f>O182*H182</f>
        <v>0</v>
      </c>
      <c r="Q182" s="182">
        <v>0.00077</v>
      </c>
      <c r="R182" s="182">
        <f>Q182*H182</f>
        <v>0.006560399999999999</v>
      </c>
      <c r="S182" s="182">
        <v>0</v>
      </c>
      <c r="T182" s="183">
        <f>S182*H182</f>
        <v>0</v>
      </c>
      <c r="AR182" s="23" t="s">
        <v>219</v>
      </c>
      <c r="AT182" s="23" t="s">
        <v>147</v>
      </c>
      <c r="AU182" s="23" t="s">
        <v>94</v>
      </c>
      <c r="AY182" s="23" t="s">
        <v>144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94</v>
      </c>
      <c r="BK182" s="184">
        <f>ROUND(I182*H182,2)</f>
        <v>0</v>
      </c>
      <c r="BL182" s="23" t="s">
        <v>219</v>
      </c>
      <c r="BM182" s="23" t="s">
        <v>763</v>
      </c>
    </row>
    <row r="183" spans="2:51" s="11" customFormat="1" ht="13.5">
      <c r="B183" s="185"/>
      <c r="D183" s="194" t="s">
        <v>154</v>
      </c>
      <c r="E183" s="195" t="s">
        <v>5</v>
      </c>
      <c r="F183" s="196" t="s">
        <v>764</v>
      </c>
      <c r="H183" s="197">
        <v>8.52</v>
      </c>
      <c r="I183" s="190"/>
      <c r="L183" s="185"/>
      <c r="M183" s="191"/>
      <c r="N183" s="192"/>
      <c r="O183" s="192"/>
      <c r="P183" s="192"/>
      <c r="Q183" s="192"/>
      <c r="R183" s="192"/>
      <c r="S183" s="192"/>
      <c r="T183" s="193"/>
      <c r="AT183" s="187" t="s">
        <v>154</v>
      </c>
      <c r="AU183" s="187" t="s">
        <v>94</v>
      </c>
      <c r="AV183" s="11" t="s">
        <v>94</v>
      </c>
      <c r="AW183" s="11" t="s">
        <v>37</v>
      </c>
      <c r="AX183" s="11" t="s">
        <v>80</v>
      </c>
      <c r="AY183" s="187" t="s">
        <v>144</v>
      </c>
    </row>
    <row r="184" spans="2:65" s="1" customFormat="1" ht="22.5" customHeight="1">
      <c r="B184" s="172"/>
      <c r="C184" s="173" t="s">
        <v>388</v>
      </c>
      <c r="D184" s="173" t="s">
        <v>147</v>
      </c>
      <c r="E184" s="174" t="s">
        <v>439</v>
      </c>
      <c r="F184" s="175" t="s">
        <v>440</v>
      </c>
      <c r="G184" s="176" t="s">
        <v>188</v>
      </c>
      <c r="H184" s="177">
        <v>7.75</v>
      </c>
      <c r="I184" s="178"/>
      <c r="J184" s="179">
        <f>ROUND(I184*H184,2)</f>
        <v>0</v>
      </c>
      <c r="K184" s="175" t="s">
        <v>151</v>
      </c>
      <c r="L184" s="40"/>
      <c r="M184" s="180" t="s">
        <v>5</v>
      </c>
      <c r="N184" s="181" t="s">
        <v>45</v>
      </c>
      <c r="O184" s="41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AR184" s="23" t="s">
        <v>219</v>
      </c>
      <c r="AT184" s="23" t="s">
        <v>147</v>
      </c>
      <c r="AU184" s="23" t="s">
        <v>94</v>
      </c>
      <c r="AY184" s="23" t="s">
        <v>144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23" t="s">
        <v>94</v>
      </c>
      <c r="BK184" s="184">
        <f>ROUND(I184*H184,2)</f>
        <v>0</v>
      </c>
      <c r="BL184" s="23" t="s">
        <v>219</v>
      </c>
      <c r="BM184" s="23" t="s">
        <v>441</v>
      </c>
    </row>
    <row r="185" spans="2:51" s="11" customFormat="1" ht="13.5">
      <c r="B185" s="185"/>
      <c r="D185" s="194" t="s">
        <v>154</v>
      </c>
      <c r="E185" s="195" t="s">
        <v>5</v>
      </c>
      <c r="F185" s="196" t="s">
        <v>765</v>
      </c>
      <c r="H185" s="197">
        <v>7.75</v>
      </c>
      <c r="I185" s="190"/>
      <c r="L185" s="185"/>
      <c r="M185" s="191"/>
      <c r="N185" s="192"/>
      <c r="O185" s="192"/>
      <c r="P185" s="192"/>
      <c r="Q185" s="192"/>
      <c r="R185" s="192"/>
      <c r="S185" s="192"/>
      <c r="T185" s="193"/>
      <c r="AT185" s="187" t="s">
        <v>154</v>
      </c>
      <c r="AU185" s="187" t="s">
        <v>94</v>
      </c>
      <c r="AV185" s="11" t="s">
        <v>94</v>
      </c>
      <c r="AW185" s="11" t="s">
        <v>37</v>
      </c>
      <c r="AX185" s="11" t="s">
        <v>80</v>
      </c>
      <c r="AY185" s="187" t="s">
        <v>144</v>
      </c>
    </row>
    <row r="186" spans="2:65" s="1" customFormat="1" ht="22.5" customHeight="1">
      <c r="B186" s="172"/>
      <c r="C186" s="173" t="s">
        <v>393</v>
      </c>
      <c r="D186" s="173" t="s">
        <v>147</v>
      </c>
      <c r="E186" s="174" t="s">
        <v>444</v>
      </c>
      <c r="F186" s="175" t="s">
        <v>445</v>
      </c>
      <c r="G186" s="176" t="s">
        <v>250</v>
      </c>
      <c r="H186" s="177">
        <v>8</v>
      </c>
      <c r="I186" s="178"/>
      <c r="J186" s="179">
        <f>ROUND(I186*H186,2)</f>
        <v>0</v>
      </c>
      <c r="K186" s="175" t="s">
        <v>5</v>
      </c>
      <c r="L186" s="40"/>
      <c r="M186" s="180" t="s">
        <v>5</v>
      </c>
      <c r="N186" s="181" t="s">
        <v>45</v>
      </c>
      <c r="O186" s="41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3" t="s">
        <v>219</v>
      </c>
      <c r="AT186" s="23" t="s">
        <v>147</v>
      </c>
      <c r="AU186" s="23" t="s">
        <v>94</v>
      </c>
      <c r="AY186" s="23" t="s">
        <v>144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3" t="s">
        <v>94</v>
      </c>
      <c r="BK186" s="184">
        <f>ROUND(I186*H186,2)</f>
        <v>0</v>
      </c>
      <c r="BL186" s="23" t="s">
        <v>219</v>
      </c>
      <c r="BM186" s="23" t="s">
        <v>446</v>
      </c>
    </row>
    <row r="187" spans="2:65" s="1" customFormat="1" ht="22.5" customHeight="1">
      <c r="B187" s="172"/>
      <c r="C187" s="173" t="s">
        <v>398</v>
      </c>
      <c r="D187" s="173" t="s">
        <v>147</v>
      </c>
      <c r="E187" s="174" t="s">
        <v>448</v>
      </c>
      <c r="F187" s="175" t="s">
        <v>449</v>
      </c>
      <c r="G187" s="176" t="s">
        <v>250</v>
      </c>
      <c r="H187" s="177">
        <v>9</v>
      </c>
      <c r="I187" s="178"/>
      <c r="J187" s="179">
        <f>ROUND(I187*H187,2)</f>
        <v>0</v>
      </c>
      <c r="K187" s="175" t="s">
        <v>151</v>
      </c>
      <c r="L187" s="40"/>
      <c r="M187" s="180" t="s">
        <v>5</v>
      </c>
      <c r="N187" s="181" t="s">
        <v>45</v>
      </c>
      <c r="O187" s="41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3" t="s">
        <v>219</v>
      </c>
      <c r="AT187" s="23" t="s">
        <v>147</v>
      </c>
      <c r="AU187" s="23" t="s">
        <v>94</v>
      </c>
      <c r="AY187" s="23" t="s">
        <v>144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3" t="s">
        <v>94</v>
      </c>
      <c r="BK187" s="184">
        <f>ROUND(I187*H187,2)</f>
        <v>0</v>
      </c>
      <c r="BL187" s="23" t="s">
        <v>219</v>
      </c>
      <c r="BM187" s="23" t="s">
        <v>450</v>
      </c>
    </row>
    <row r="188" spans="2:65" s="1" customFormat="1" ht="22.5" customHeight="1">
      <c r="B188" s="172"/>
      <c r="C188" s="206" t="s">
        <v>402</v>
      </c>
      <c r="D188" s="206" t="s">
        <v>242</v>
      </c>
      <c r="E188" s="207" t="s">
        <v>452</v>
      </c>
      <c r="F188" s="208" t="s">
        <v>453</v>
      </c>
      <c r="G188" s="209" t="s">
        <v>250</v>
      </c>
      <c r="H188" s="210">
        <v>1</v>
      </c>
      <c r="I188" s="211"/>
      <c r="J188" s="212">
        <f>ROUND(I188*H188,2)</f>
        <v>0</v>
      </c>
      <c r="K188" s="208" t="s">
        <v>151</v>
      </c>
      <c r="L188" s="213"/>
      <c r="M188" s="214" t="s">
        <v>5</v>
      </c>
      <c r="N188" s="215" t="s">
        <v>45</v>
      </c>
      <c r="O188" s="41"/>
      <c r="P188" s="182">
        <f>O188*H188</f>
        <v>0</v>
      </c>
      <c r="Q188" s="182">
        <v>0.00094</v>
      </c>
      <c r="R188" s="182">
        <f>Q188*H188</f>
        <v>0.00094</v>
      </c>
      <c r="S188" s="182">
        <v>0</v>
      </c>
      <c r="T188" s="183">
        <f>S188*H188</f>
        <v>0</v>
      </c>
      <c r="AR188" s="23" t="s">
        <v>245</v>
      </c>
      <c r="AT188" s="23" t="s">
        <v>242</v>
      </c>
      <c r="AU188" s="23" t="s">
        <v>94</v>
      </c>
      <c r="AY188" s="23" t="s">
        <v>144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23" t="s">
        <v>94</v>
      </c>
      <c r="BK188" s="184">
        <f>ROUND(I188*H188,2)</f>
        <v>0</v>
      </c>
      <c r="BL188" s="23" t="s">
        <v>219</v>
      </c>
      <c r="BM188" s="23" t="s">
        <v>454</v>
      </c>
    </row>
    <row r="189" spans="2:65" s="1" customFormat="1" ht="22.5" customHeight="1">
      <c r="B189" s="172"/>
      <c r="C189" s="173" t="s">
        <v>407</v>
      </c>
      <c r="D189" s="173" t="s">
        <v>147</v>
      </c>
      <c r="E189" s="174" t="s">
        <v>457</v>
      </c>
      <c r="F189" s="175" t="s">
        <v>458</v>
      </c>
      <c r="G189" s="176" t="s">
        <v>188</v>
      </c>
      <c r="H189" s="177">
        <v>5.7</v>
      </c>
      <c r="I189" s="178"/>
      <c r="J189" s="179">
        <f>ROUND(I189*H189,2)</f>
        <v>0</v>
      </c>
      <c r="K189" s="175" t="s">
        <v>151</v>
      </c>
      <c r="L189" s="40"/>
      <c r="M189" s="180" t="s">
        <v>5</v>
      </c>
      <c r="N189" s="181" t="s">
        <v>45</v>
      </c>
      <c r="O189" s="41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3" t="s">
        <v>219</v>
      </c>
      <c r="AT189" s="23" t="s">
        <v>147</v>
      </c>
      <c r="AU189" s="23" t="s">
        <v>94</v>
      </c>
      <c r="AY189" s="23" t="s">
        <v>144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3" t="s">
        <v>94</v>
      </c>
      <c r="BK189" s="184">
        <f>ROUND(I189*H189,2)</f>
        <v>0</v>
      </c>
      <c r="BL189" s="23" t="s">
        <v>219</v>
      </c>
      <c r="BM189" s="23" t="s">
        <v>766</v>
      </c>
    </row>
    <row r="190" spans="2:51" s="11" customFormat="1" ht="13.5">
      <c r="B190" s="185"/>
      <c r="D190" s="194" t="s">
        <v>154</v>
      </c>
      <c r="E190" s="195" t="s">
        <v>5</v>
      </c>
      <c r="F190" s="196" t="s">
        <v>767</v>
      </c>
      <c r="H190" s="197">
        <v>5.7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87" t="s">
        <v>154</v>
      </c>
      <c r="AU190" s="187" t="s">
        <v>94</v>
      </c>
      <c r="AV190" s="11" t="s">
        <v>94</v>
      </c>
      <c r="AW190" s="11" t="s">
        <v>37</v>
      </c>
      <c r="AX190" s="11" t="s">
        <v>80</v>
      </c>
      <c r="AY190" s="187" t="s">
        <v>144</v>
      </c>
    </row>
    <row r="191" spans="2:65" s="1" customFormat="1" ht="22.5" customHeight="1">
      <c r="B191" s="172"/>
      <c r="C191" s="173" t="s">
        <v>412</v>
      </c>
      <c r="D191" s="173" t="s">
        <v>147</v>
      </c>
      <c r="E191" s="174" t="s">
        <v>462</v>
      </c>
      <c r="F191" s="175" t="s">
        <v>463</v>
      </c>
      <c r="G191" s="176" t="s">
        <v>250</v>
      </c>
      <c r="H191" s="177">
        <v>2</v>
      </c>
      <c r="I191" s="178"/>
      <c r="J191" s="179">
        <f>ROUND(I191*H191,2)</f>
        <v>0</v>
      </c>
      <c r="K191" s="175" t="s">
        <v>5</v>
      </c>
      <c r="L191" s="40"/>
      <c r="M191" s="180" t="s">
        <v>5</v>
      </c>
      <c r="N191" s="181" t="s">
        <v>45</v>
      </c>
      <c r="O191" s="41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3" t="s">
        <v>219</v>
      </c>
      <c r="AT191" s="23" t="s">
        <v>147</v>
      </c>
      <c r="AU191" s="23" t="s">
        <v>94</v>
      </c>
      <c r="AY191" s="23" t="s">
        <v>144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3" t="s">
        <v>94</v>
      </c>
      <c r="BK191" s="184">
        <f>ROUND(I191*H191,2)</f>
        <v>0</v>
      </c>
      <c r="BL191" s="23" t="s">
        <v>219</v>
      </c>
      <c r="BM191" s="23" t="s">
        <v>768</v>
      </c>
    </row>
    <row r="192" spans="2:65" s="1" customFormat="1" ht="22.5" customHeight="1">
      <c r="B192" s="172"/>
      <c r="C192" s="173" t="s">
        <v>417</v>
      </c>
      <c r="D192" s="173" t="s">
        <v>147</v>
      </c>
      <c r="E192" s="174" t="s">
        <v>466</v>
      </c>
      <c r="F192" s="175" t="s">
        <v>467</v>
      </c>
      <c r="G192" s="176" t="s">
        <v>202</v>
      </c>
      <c r="H192" s="177">
        <v>0.154</v>
      </c>
      <c r="I192" s="178"/>
      <c r="J192" s="179">
        <f>ROUND(I192*H192,2)</f>
        <v>0</v>
      </c>
      <c r="K192" s="175" t="s">
        <v>151</v>
      </c>
      <c r="L192" s="40"/>
      <c r="M192" s="180" t="s">
        <v>5</v>
      </c>
      <c r="N192" s="181" t="s">
        <v>45</v>
      </c>
      <c r="O192" s="41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3" t="s">
        <v>219</v>
      </c>
      <c r="AT192" s="23" t="s">
        <v>147</v>
      </c>
      <c r="AU192" s="23" t="s">
        <v>94</v>
      </c>
      <c r="AY192" s="23" t="s">
        <v>144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3" t="s">
        <v>94</v>
      </c>
      <c r="BK192" s="184">
        <f>ROUND(I192*H192,2)</f>
        <v>0</v>
      </c>
      <c r="BL192" s="23" t="s">
        <v>219</v>
      </c>
      <c r="BM192" s="23" t="s">
        <v>468</v>
      </c>
    </row>
    <row r="193" spans="2:65" s="1" customFormat="1" ht="22.5" customHeight="1">
      <c r="B193" s="172"/>
      <c r="C193" s="173" t="s">
        <v>421</v>
      </c>
      <c r="D193" s="173" t="s">
        <v>147</v>
      </c>
      <c r="E193" s="174" t="s">
        <v>470</v>
      </c>
      <c r="F193" s="175" t="s">
        <v>471</v>
      </c>
      <c r="G193" s="176" t="s">
        <v>202</v>
      </c>
      <c r="H193" s="177">
        <v>0.154</v>
      </c>
      <c r="I193" s="178"/>
      <c r="J193" s="179">
        <f>ROUND(I193*H193,2)</f>
        <v>0</v>
      </c>
      <c r="K193" s="175" t="s">
        <v>151</v>
      </c>
      <c r="L193" s="40"/>
      <c r="M193" s="180" t="s">
        <v>5</v>
      </c>
      <c r="N193" s="181" t="s">
        <v>45</v>
      </c>
      <c r="O193" s="41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23" t="s">
        <v>219</v>
      </c>
      <c r="AT193" s="23" t="s">
        <v>147</v>
      </c>
      <c r="AU193" s="23" t="s">
        <v>94</v>
      </c>
      <c r="AY193" s="23" t="s">
        <v>144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3" t="s">
        <v>94</v>
      </c>
      <c r="BK193" s="184">
        <f>ROUND(I193*H193,2)</f>
        <v>0</v>
      </c>
      <c r="BL193" s="23" t="s">
        <v>219</v>
      </c>
      <c r="BM193" s="23" t="s">
        <v>472</v>
      </c>
    </row>
    <row r="194" spans="2:63" s="10" customFormat="1" ht="29.85" customHeight="1">
      <c r="B194" s="157"/>
      <c r="D194" s="169" t="s">
        <v>72</v>
      </c>
      <c r="E194" s="170" t="s">
        <v>473</v>
      </c>
      <c r="F194" s="170" t="s">
        <v>474</v>
      </c>
      <c r="I194" s="161"/>
      <c r="J194" s="171">
        <f>BK194</f>
        <v>0</v>
      </c>
      <c r="L194" s="157"/>
      <c r="M194" s="163"/>
      <c r="N194" s="164"/>
      <c r="O194" s="164"/>
      <c r="P194" s="165">
        <f>SUM(P195:P214)</f>
        <v>0</v>
      </c>
      <c r="Q194" s="164"/>
      <c r="R194" s="165">
        <f>SUM(R195:R214)</f>
        <v>0.014195119999999999</v>
      </c>
      <c r="S194" s="164"/>
      <c r="T194" s="166">
        <f>SUM(T195:T214)</f>
        <v>0.56351932</v>
      </c>
      <c r="AR194" s="158" t="s">
        <v>94</v>
      </c>
      <c r="AT194" s="167" t="s">
        <v>72</v>
      </c>
      <c r="AU194" s="167" t="s">
        <v>80</v>
      </c>
      <c r="AY194" s="158" t="s">
        <v>144</v>
      </c>
      <c r="BK194" s="168">
        <f>SUM(BK195:BK214)</f>
        <v>0</v>
      </c>
    </row>
    <row r="195" spans="2:65" s="1" customFormat="1" ht="31.5" customHeight="1">
      <c r="B195" s="172"/>
      <c r="C195" s="173" t="s">
        <v>425</v>
      </c>
      <c r="D195" s="173" t="s">
        <v>147</v>
      </c>
      <c r="E195" s="174" t="s">
        <v>476</v>
      </c>
      <c r="F195" s="175" t="s">
        <v>477</v>
      </c>
      <c r="G195" s="176" t="s">
        <v>150</v>
      </c>
      <c r="H195" s="177">
        <v>0</v>
      </c>
      <c r="I195" s="178"/>
      <c r="J195" s="179">
        <f>ROUND(I195*H195,2)</f>
        <v>0</v>
      </c>
      <c r="K195" s="175" t="s">
        <v>151</v>
      </c>
      <c r="L195" s="40"/>
      <c r="M195" s="180" t="s">
        <v>5</v>
      </c>
      <c r="N195" s="181" t="s">
        <v>45</v>
      </c>
      <c r="O195" s="41"/>
      <c r="P195" s="182">
        <f>O195*H195</f>
        <v>0</v>
      </c>
      <c r="Q195" s="182">
        <v>0.00018</v>
      </c>
      <c r="R195" s="182">
        <f>Q195*H195</f>
        <v>0</v>
      </c>
      <c r="S195" s="182">
        <v>0</v>
      </c>
      <c r="T195" s="183">
        <f>S195*H195</f>
        <v>0</v>
      </c>
      <c r="AR195" s="23" t="s">
        <v>219</v>
      </c>
      <c r="AT195" s="23" t="s">
        <v>147</v>
      </c>
      <c r="AU195" s="23" t="s">
        <v>94</v>
      </c>
      <c r="AY195" s="23" t="s">
        <v>144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3" t="s">
        <v>94</v>
      </c>
      <c r="BK195" s="184">
        <f>ROUND(I195*H195,2)</f>
        <v>0</v>
      </c>
      <c r="BL195" s="23" t="s">
        <v>219</v>
      </c>
      <c r="BM195" s="23" t="s">
        <v>478</v>
      </c>
    </row>
    <row r="196" spans="2:51" s="11" customFormat="1" ht="13.5">
      <c r="B196" s="185"/>
      <c r="D196" s="186" t="s">
        <v>154</v>
      </c>
      <c r="E196" s="187" t="s">
        <v>5</v>
      </c>
      <c r="F196" s="188" t="s">
        <v>769</v>
      </c>
      <c r="H196" s="189">
        <v>33.782</v>
      </c>
      <c r="I196" s="190"/>
      <c r="L196" s="185"/>
      <c r="M196" s="191"/>
      <c r="N196" s="192"/>
      <c r="O196" s="192"/>
      <c r="P196" s="192"/>
      <c r="Q196" s="192"/>
      <c r="R196" s="192"/>
      <c r="S196" s="192"/>
      <c r="T196" s="193"/>
      <c r="AT196" s="187" t="s">
        <v>154</v>
      </c>
      <c r="AU196" s="187" t="s">
        <v>94</v>
      </c>
      <c r="AV196" s="11" t="s">
        <v>94</v>
      </c>
      <c r="AW196" s="11" t="s">
        <v>37</v>
      </c>
      <c r="AX196" s="11" t="s">
        <v>73</v>
      </c>
      <c r="AY196" s="187" t="s">
        <v>144</v>
      </c>
    </row>
    <row r="197" spans="2:51" s="12" customFormat="1" ht="13.5">
      <c r="B197" s="198"/>
      <c r="D197" s="186" t="s">
        <v>154</v>
      </c>
      <c r="E197" s="199" t="s">
        <v>98</v>
      </c>
      <c r="F197" s="200" t="s">
        <v>197</v>
      </c>
      <c r="H197" s="201">
        <v>33.782</v>
      </c>
      <c r="I197" s="202"/>
      <c r="L197" s="198"/>
      <c r="M197" s="203"/>
      <c r="N197" s="204"/>
      <c r="O197" s="204"/>
      <c r="P197" s="204"/>
      <c r="Q197" s="204"/>
      <c r="R197" s="204"/>
      <c r="S197" s="204"/>
      <c r="T197" s="205"/>
      <c r="AT197" s="199" t="s">
        <v>154</v>
      </c>
      <c r="AU197" s="199" t="s">
        <v>94</v>
      </c>
      <c r="AV197" s="12" t="s">
        <v>145</v>
      </c>
      <c r="AW197" s="12" t="s">
        <v>37</v>
      </c>
      <c r="AX197" s="12" t="s">
        <v>73</v>
      </c>
      <c r="AY197" s="199" t="s">
        <v>144</v>
      </c>
    </row>
    <row r="198" spans="2:51" s="11" customFormat="1" ht="13.5">
      <c r="B198" s="185"/>
      <c r="D198" s="194" t="s">
        <v>154</v>
      </c>
      <c r="E198" s="195" t="s">
        <v>5</v>
      </c>
      <c r="F198" s="196" t="s">
        <v>770</v>
      </c>
      <c r="H198" s="197">
        <v>0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154</v>
      </c>
      <c r="AU198" s="187" t="s">
        <v>94</v>
      </c>
      <c r="AV198" s="11" t="s">
        <v>94</v>
      </c>
      <c r="AW198" s="11" t="s">
        <v>37</v>
      </c>
      <c r="AX198" s="11" t="s">
        <v>80</v>
      </c>
      <c r="AY198" s="187" t="s">
        <v>144</v>
      </c>
    </row>
    <row r="199" spans="2:65" s="1" customFormat="1" ht="22.5" customHeight="1">
      <c r="B199" s="172"/>
      <c r="C199" s="173" t="s">
        <v>429</v>
      </c>
      <c r="D199" s="173" t="s">
        <v>147</v>
      </c>
      <c r="E199" s="174" t="s">
        <v>487</v>
      </c>
      <c r="F199" s="175" t="s">
        <v>488</v>
      </c>
      <c r="G199" s="176" t="s">
        <v>150</v>
      </c>
      <c r="H199" s="177">
        <v>31.694</v>
      </c>
      <c r="I199" s="178"/>
      <c r="J199" s="179">
        <f>ROUND(I199*H199,2)</f>
        <v>0</v>
      </c>
      <c r="K199" s="175" t="s">
        <v>151</v>
      </c>
      <c r="L199" s="40"/>
      <c r="M199" s="180" t="s">
        <v>5</v>
      </c>
      <c r="N199" s="181" t="s">
        <v>45</v>
      </c>
      <c r="O199" s="41"/>
      <c r="P199" s="182">
        <f>O199*H199</f>
        <v>0</v>
      </c>
      <c r="Q199" s="182">
        <v>0</v>
      </c>
      <c r="R199" s="182">
        <f>Q199*H199</f>
        <v>0</v>
      </c>
      <c r="S199" s="182">
        <v>0.01778</v>
      </c>
      <c r="T199" s="183">
        <f>S199*H199</f>
        <v>0.56351932</v>
      </c>
      <c r="AR199" s="23" t="s">
        <v>219</v>
      </c>
      <c r="AT199" s="23" t="s">
        <v>147</v>
      </c>
      <c r="AU199" s="23" t="s">
        <v>94</v>
      </c>
      <c r="AY199" s="23" t="s">
        <v>144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3" t="s">
        <v>94</v>
      </c>
      <c r="BK199" s="184">
        <f>ROUND(I199*H199,2)</f>
        <v>0</v>
      </c>
      <c r="BL199" s="23" t="s">
        <v>219</v>
      </c>
      <c r="BM199" s="23" t="s">
        <v>489</v>
      </c>
    </row>
    <row r="200" spans="2:51" s="11" customFormat="1" ht="13.5">
      <c r="B200" s="185"/>
      <c r="D200" s="186" t="s">
        <v>154</v>
      </c>
      <c r="E200" s="187" t="s">
        <v>5</v>
      </c>
      <c r="F200" s="188" t="s">
        <v>771</v>
      </c>
      <c r="H200" s="189">
        <v>31.694</v>
      </c>
      <c r="I200" s="190"/>
      <c r="L200" s="185"/>
      <c r="M200" s="191"/>
      <c r="N200" s="192"/>
      <c r="O200" s="192"/>
      <c r="P200" s="192"/>
      <c r="Q200" s="192"/>
      <c r="R200" s="192"/>
      <c r="S200" s="192"/>
      <c r="T200" s="193"/>
      <c r="AT200" s="187" t="s">
        <v>154</v>
      </c>
      <c r="AU200" s="187" t="s">
        <v>94</v>
      </c>
      <c r="AV200" s="11" t="s">
        <v>94</v>
      </c>
      <c r="AW200" s="11" t="s">
        <v>37</v>
      </c>
      <c r="AX200" s="11" t="s">
        <v>73</v>
      </c>
      <c r="AY200" s="187" t="s">
        <v>144</v>
      </c>
    </row>
    <row r="201" spans="2:51" s="12" customFormat="1" ht="13.5">
      <c r="B201" s="198"/>
      <c r="D201" s="194" t="s">
        <v>154</v>
      </c>
      <c r="E201" s="216" t="s">
        <v>92</v>
      </c>
      <c r="F201" s="217" t="s">
        <v>197</v>
      </c>
      <c r="H201" s="218">
        <v>31.694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199" t="s">
        <v>154</v>
      </c>
      <c r="AU201" s="199" t="s">
        <v>94</v>
      </c>
      <c r="AV201" s="12" t="s">
        <v>145</v>
      </c>
      <c r="AW201" s="12" t="s">
        <v>37</v>
      </c>
      <c r="AX201" s="12" t="s">
        <v>80</v>
      </c>
      <c r="AY201" s="199" t="s">
        <v>144</v>
      </c>
    </row>
    <row r="202" spans="2:65" s="1" customFormat="1" ht="31.5" customHeight="1">
      <c r="B202" s="172"/>
      <c r="C202" s="173" t="s">
        <v>433</v>
      </c>
      <c r="D202" s="173" t="s">
        <v>147</v>
      </c>
      <c r="E202" s="174" t="s">
        <v>496</v>
      </c>
      <c r="F202" s="175" t="s">
        <v>497</v>
      </c>
      <c r="G202" s="176" t="s">
        <v>150</v>
      </c>
      <c r="H202" s="177">
        <v>31.694</v>
      </c>
      <c r="I202" s="178"/>
      <c r="J202" s="179">
        <f>ROUND(I202*H202,2)</f>
        <v>0</v>
      </c>
      <c r="K202" s="175" t="s">
        <v>5</v>
      </c>
      <c r="L202" s="40"/>
      <c r="M202" s="180" t="s">
        <v>5</v>
      </c>
      <c r="N202" s="181" t="s">
        <v>45</v>
      </c>
      <c r="O202" s="41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23" t="s">
        <v>219</v>
      </c>
      <c r="AT202" s="23" t="s">
        <v>147</v>
      </c>
      <c r="AU202" s="23" t="s">
        <v>94</v>
      </c>
      <c r="AY202" s="23" t="s">
        <v>144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3" t="s">
        <v>94</v>
      </c>
      <c r="BK202" s="184">
        <f>ROUND(I202*H202,2)</f>
        <v>0</v>
      </c>
      <c r="BL202" s="23" t="s">
        <v>219</v>
      </c>
      <c r="BM202" s="23" t="s">
        <v>498</v>
      </c>
    </row>
    <row r="203" spans="2:51" s="11" customFormat="1" ht="13.5">
      <c r="B203" s="185"/>
      <c r="D203" s="194" t="s">
        <v>154</v>
      </c>
      <c r="E203" s="195" t="s">
        <v>5</v>
      </c>
      <c r="F203" s="196" t="s">
        <v>92</v>
      </c>
      <c r="H203" s="197">
        <v>31.694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87" t="s">
        <v>154</v>
      </c>
      <c r="AU203" s="187" t="s">
        <v>94</v>
      </c>
      <c r="AV203" s="11" t="s">
        <v>94</v>
      </c>
      <c r="AW203" s="11" t="s">
        <v>37</v>
      </c>
      <c r="AX203" s="11" t="s">
        <v>80</v>
      </c>
      <c r="AY203" s="187" t="s">
        <v>144</v>
      </c>
    </row>
    <row r="204" spans="2:65" s="1" customFormat="1" ht="31.5" customHeight="1">
      <c r="B204" s="172"/>
      <c r="C204" s="173" t="s">
        <v>438</v>
      </c>
      <c r="D204" s="173" t="s">
        <v>147</v>
      </c>
      <c r="E204" s="174" t="s">
        <v>772</v>
      </c>
      <c r="F204" s="175" t="s">
        <v>773</v>
      </c>
      <c r="G204" s="176" t="s">
        <v>150</v>
      </c>
      <c r="H204" s="177">
        <v>33.782</v>
      </c>
      <c r="I204" s="178"/>
      <c r="J204" s="179">
        <f>ROUND(I204*H204,2)</f>
        <v>0</v>
      </c>
      <c r="K204" s="175" t="s">
        <v>151</v>
      </c>
      <c r="L204" s="40"/>
      <c r="M204" s="180" t="s">
        <v>5</v>
      </c>
      <c r="N204" s="181" t="s">
        <v>45</v>
      </c>
      <c r="O204" s="41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AR204" s="23" t="s">
        <v>219</v>
      </c>
      <c r="AT204" s="23" t="s">
        <v>147</v>
      </c>
      <c r="AU204" s="23" t="s">
        <v>94</v>
      </c>
      <c r="AY204" s="23" t="s">
        <v>144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23" t="s">
        <v>94</v>
      </c>
      <c r="BK204" s="184">
        <f>ROUND(I204*H204,2)</f>
        <v>0</v>
      </c>
      <c r="BL204" s="23" t="s">
        <v>219</v>
      </c>
      <c r="BM204" s="23" t="s">
        <v>774</v>
      </c>
    </row>
    <row r="205" spans="2:51" s="11" customFormat="1" ht="13.5">
      <c r="B205" s="185"/>
      <c r="D205" s="194" t="s">
        <v>154</v>
      </c>
      <c r="E205" s="195" t="s">
        <v>5</v>
      </c>
      <c r="F205" s="196" t="s">
        <v>98</v>
      </c>
      <c r="H205" s="197">
        <v>33.782</v>
      </c>
      <c r="I205" s="190"/>
      <c r="L205" s="185"/>
      <c r="M205" s="191"/>
      <c r="N205" s="192"/>
      <c r="O205" s="192"/>
      <c r="P205" s="192"/>
      <c r="Q205" s="192"/>
      <c r="R205" s="192"/>
      <c r="S205" s="192"/>
      <c r="T205" s="193"/>
      <c r="AT205" s="187" t="s">
        <v>154</v>
      </c>
      <c r="AU205" s="187" t="s">
        <v>94</v>
      </c>
      <c r="AV205" s="11" t="s">
        <v>94</v>
      </c>
      <c r="AW205" s="11" t="s">
        <v>37</v>
      </c>
      <c r="AX205" s="11" t="s">
        <v>80</v>
      </c>
      <c r="AY205" s="187" t="s">
        <v>144</v>
      </c>
    </row>
    <row r="206" spans="2:65" s="1" customFormat="1" ht="22.5" customHeight="1">
      <c r="B206" s="172"/>
      <c r="C206" s="206" t="s">
        <v>443</v>
      </c>
      <c r="D206" s="206" t="s">
        <v>242</v>
      </c>
      <c r="E206" s="207" t="s">
        <v>775</v>
      </c>
      <c r="F206" s="208" t="s">
        <v>776</v>
      </c>
      <c r="G206" s="209" t="s">
        <v>150</v>
      </c>
      <c r="H206" s="210">
        <v>37.16</v>
      </c>
      <c r="I206" s="211"/>
      <c r="J206" s="212">
        <f>ROUND(I206*H206,2)</f>
        <v>0</v>
      </c>
      <c r="K206" s="208" t="s">
        <v>5</v>
      </c>
      <c r="L206" s="213"/>
      <c r="M206" s="214" t="s">
        <v>5</v>
      </c>
      <c r="N206" s="215" t="s">
        <v>45</v>
      </c>
      <c r="O206" s="41"/>
      <c r="P206" s="182">
        <f>O206*H206</f>
        <v>0</v>
      </c>
      <c r="Q206" s="182">
        <v>0.00014</v>
      </c>
      <c r="R206" s="182">
        <f>Q206*H206</f>
        <v>0.005202399999999999</v>
      </c>
      <c r="S206" s="182">
        <v>0</v>
      </c>
      <c r="T206" s="183">
        <f>S206*H206</f>
        <v>0</v>
      </c>
      <c r="AR206" s="23" t="s">
        <v>245</v>
      </c>
      <c r="AT206" s="23" t="s">
        <v>242</v>
      </c>
      <c r="AU206" s="23" t="s">
        <v>94</v>
      </c>
      <c r="AY206" s="23" t="s">
        <v>144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3" t="s">
        <v>94</v>
      </c>
      <c r="BK206" s="184">
        <f>ROUND(I206*H206,2)</f>
        <v>0</v>
      </c>
      <c r="BL206" s="23" t="s">
        <v>219</v>
      </c>
      <c r="BM206" s="23" t="s">
        <v>777</v>
      </c>
    </row>
    <row r="207" spans="2:51" s="11" customFormat="1" ht="13.5">
      <c r="B207" s="185"/>
      <c r="D207" s="194" t="s">
        <v>154</v>
      </c>
      <c r="E207" s="195" t="s">
        <v>5</v>
      </c>
      <c r="F207" s="196" t="s">
        <v>778</v>
      </c>
      <c r="H207" s="197">
        <v>37.16</v>
      </c>
      <c r="I207" s="190"/>
      <c r="L207" s="185"/>
      <c r="M207" s="191"/>
      <c r="N207" s="192"/>
      <c r="O207" s="192"/>
      <c r="P207" s="192"/>
      <c r="Q207" s="192"/>
      <c r="R207" s="192"/>
      <c r="S207" s="192"/>
      <c r="T207" s="193"/>
      <c r="AT207" s="187" t="s">
        <v>154</v>
      </c>
      <c r="AU207" s="187" t="s">
        <v>94</v>
      </c>
      <c r="AV207" s="11" t="s">
        <v>94</v>
      </c>
      <c r="AW207" s="11" t="s">
        <v>37</v>
      </c>
      <c r="AX207" s="11" t="s">
        <v>80</v>
      </c>
      <c r="AY207" s="187" t="s">
        <v>144</v>
      </c>
    </row>
    <row r="208" spans="2:65" s="1" customFormat="1" ht="31.5" customHeight="1">
      <c r="B208" s="172"/>
      <c r="C208" s="173" t="s">
        <v>447</v>
      </c>
      <c r="D208" s="173" t="s">
        <v>147</v>
      </c>
      <c r="E208" s="174" t="s">
        <v>772</v>
      </c>
      <c r="F208" s="175" t="s">
        <v>773</v>
      </c>
      <c r="G208" s="176" t="s">
        <v>150</v>
      </c>
      <c r="H208" s="177">
        <v>33.782</v>
      </c>
      <c r="I208" s="178"/>
      <c r="J208" s="179">
        <f>ROUND(I208*H208,2)</f>
        <v>0</v>
      </c>
      <c r="K208" s="175" t="s">
        <v>151</v>
      </c>
      <c r="L208" s="40"/>
      <c r="M208" s="180" t="s">
        <v>5</v>
      </c>
      <c r="N208" s="181" t="s">
        <v>45</v>
      </c>
      <c r="O208" s="41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3" t="s">
        <v>219</v>
      </c>
      <c r="AT208" s="23" t="s">
        <v>147</v>
      </c>
      <c r="AU208" s="23" t="s">
        <v>94</v>
      </c>
      <c r="AY208" s="23" t="s">
        <v>144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3" t="s">
        <v>94</v>
      </c>
      <c r="BK208" s="184">
        <f>ROUND(I208*H208,2)</f>
        <v>0</v>
      </c>
      <c r="BL208" s="23" t="s">
        <v>219</v>
      </c>
      <c r="BM208" s="23" t="s">
        <v>779</v>
      </c>
    </row>
    <row r="209" spans="2:51" s="11" customFormat="1" ht="13.5">
      <c r="B209" s="185"/>
      <c r="D209" s="194" t="s">
        <v>154</v>
      </c>
      <c r="E209" s="195" t="s">
        <v>5</v>
      </c>
      <c r="F209" s="196" t="s">
        <v>98</v>
      </c>
      <c r="H209" s="197">
        <v>33.782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154</v>
      </c>
      <c r="AU209" s="187" t="s">
        <v>94</v>
      </c>
      <c r="AV209" s="11" t="s">
        <v>94</v>
      </c>
      <c r="AW209" s="11" t="s">
        <v>37</v>
      </c>
      <c r="AX209" s="11" t="s">
        <v>80</v>
      </c>
      <c r="AY209" s="187" t="s">
        <v>144</v>
      </c>
    </row>
    <row r="210" spans="2:65" s="1" customFormat="1" ht="31.5" customHeight="1">
      <c r="B210" s="172"/>
      <c r="C210" s="206" t="s">
        <v>451</v>
      </c>
      <c r="D210" s="206" t="s">
        <v>242</v>
      </c>
      <c r="E210" s="207" t="s">
        <v>780</v>
      </c>
      <c r="F210" s="208" t="s">
        <v>781</v>
      </c>
      <c r="G210" s="209" t="s">
        <v>150</v>
      </c>
      <c r="H210" s="210">
        <v>40.876</v>
      </c>
      <c r="I210" s="211"/>
      <c r="J210" s="212">
        <f>ROUND(I210*H210,2)</f>
        <v>0</v>
      </c>
      <c r="K210" s="208" t="s">
        <v>5</v>
      </c>
      <c r="L210" s="213"/>
      <c r="M210" s="214" t="s">
        <v>5</v>
      </c>
      <c r="N210" s="215" t="s">
        <v>45</v>
      </c>
      <c r="O210" s="41"/>
      <c r="P210" s="182">
        <f>O210*H210</f>
        <v>0</v>
      </c>
      <c r="Q210" s="182">
        <v>0.00022</v>
      </c>
      <c r="R210" s="182">
        <f>Q210*H210</f>
        <v>0.00899272</v>
      </c>
      <c r="S210" s="182">
        <v>0</v>
      </c>
      <c r="T210" s="183">
        <f>S210*H210</f>
        <v>0</v>
      </c>
      <c r="AR210" s="23" t="s">
        <v>245</v>
      </c>
      <c r="AT210" s="23" t="s">
        <v>242</v>
      </c>
      <c r="AU210" s="23" t="s">
        <v>94</v>
      </c>
      <c r="AY210" s="23" t="s">
        <v>144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3" t="s">
        <v>94</v>
      </c>
      <c r="BK210" s="184">
        <f>ROUND(I210*H210,2)</f>
        <v>0</v>
      </c>
      <c r="BL210" s="23" t="s">
        <v>219</v>
      </c>
      <c r="BM210" s="23" t="s">
        <v>782</v>
      </c>
    </row>
    <row r="211" spans="2:51" s="11" customFormat="1" ht="13.5">
      <c r="B211" s="185"/>
      <c r="D211" s="186" t="s">
        <v>154</v>
      </c>
      <c r="E211" s="187" t="s">
        <v>5</v>
      </c>
      <c r="F211" s="188" t="s">
        <v>778</v>
      </c>
      <c r="H211" s="189">
        <v>37.16</v>
      </c>
      <c r="I211" s="190"/>
      <c r="L211" s="185"/>
      <c r="M211" s="191"/>
      <c r="N211" s="192"/>
      <c r="O211" s="192"/>
      <c r="P211" s="192"/>
      <c r="Q211" s="192"/>
      <c r="R211" s="192"/>
      <c r="S211" s="192"/>
      <c r="T211" s="193"/>
      <c r="AT211" s="187" t="s">
        <v>154</v>
      </c>
      <c r="AU211" s="187" t="s">
        <v>94</v>
      </c>
      <c r="AV211" s="11" t="s">
        <v>94</v>
      </c>
      <c r="AW211" s="11" t="s">
        <v>37</v>
      </c>
      <c r="AX211" s="11" t="s">
        <v>80</v>
      </c>
      <c r="AY211" s="187" t="s">
        <v>144</v>
      </c>
    </row>
    <row r="212" spans="2:51" s="11" customFormat="1" ht="13.5">
      <c r="B212" s="185"/>
      <c r="D212" s="194" t="s">
        <v>154</v>
      </c>
      <c r="F212" s="196" t="s">
        <v>783</v>
      </c>
      <c r="H212" s="197">
        <v>40.876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87" t="s">
        <v>154</v>
      </c>
      <c r="AU212" s="187" t="s">
        <v>94</v>
      </c>
      <c r="AV212" s="11" t="s">
        <v>94</v>
      </c>
      <c r="AW212" s="11" t="s">
        <v>6</v>
      </c>
      <c r="AX212" s="11" t="s">
        <v>80</v>
      </c>
      <c r="AY212" s="187" t="s">
        <v>144</v>
      </c>
    </row>
    <row r="213" spans="2:65" s="1" customFormat="1" ht="22.5" customHeight="1">
      <c r="B213" s="172"/>
      <c r="C213" s="173" t="s">
        <v>456</v>
      </c>
      <c r="D213" s="173" t="s">
        <v>147</v>
      </c>
      <c r="E213" s="174" t="s">
        <v>784</v>
      </c>
      <c r="F213" s="175" t="s">
        <v>785</v>
      </c>
      <c r="G213" s="176" t="s">
        <v>202</v>
      </c>
      <c r="H213" s="177">
        <v>0.014</v>
      </c>
      <c r="I213" s="178"/>
      <c r="J213" s="179">
        <f>ROUND(I213*H213,2)</f>
        <v>0</v>
      </c>
      <c r="K213" s="175" t="s">
        <v>151</v>
      </c>
      <c r="L213" s="40"/>
      <c r="M213" s="180" t="s">
        <v>5</v>
      </c>
      <c r="N213" s="181" t="s">
        <v>45</v>
      </c>
      <c r="O213" s="41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AR213" s="23" t="s">
        <v>219</v>
      </c>
      <c r="AT213" s="23" t="s">
        <v>147</v>
      </c>
      <c r="AU213" s="23" t="s">
        <v>94</v>
      </c>
      <c r="AY213" s="23" t="s">
        <v>144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23" t="s">
        <v>94</v>
      </c>
      <c r="BK213" s="184">
        <f>ROUND(I213*H213,2)</f>
        <v>0</v>
      </c>
      <c r="BL213" s="23" t="s">
        <v>219</v>
      </c>
      <c r="BM213" s="23" t="s">
        <v>786</v>
      </c>
    </row>
    <row r="214" spans="2:65" s="1" customFormat="1" ht="22.5" customHeight="1">
      <c r="B214" s="172"/>
      <c r="C214" s="173" t="s">
        <v>461</v>
      </c>
      <c r="D214" s="173" t="s">
        <v>147</v>
      </c>
      <c r="E214" s="174" t="s">
        <v>540</v>
      </c>
      <c r="F214" s="175" t="s">
        <v>541</v>
      </c>
      <c r="G214" s="176" t="s">
        <v>202</v>
      </c>
      <c r="H214" s="177">
        <v>0.014</v>
      </c>
      <c r="I214" s="178"/>
      <c r="J214" s="179">
        <f>ROUND(I214*H214,2)</f>
        <v>0</v>
      </c>
      <c r="K214" s="175" t="s">
        <v>151</v>
      </c>
      <c r="L214" s="40"/>
      <c r="M214" s="180" t="s">
        <v>5</v>
      </c>
      <c r="N214" s="181" t="s">
        <v>45</v>
      </c>
      <c r="O214" s="41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23" t="s">
        <v>219</v>
      </c>
      <c r="AT214" s="23" t="s">
        <v>147</v>
      </c>
      <c r="AU214" s="23" t="s">
        <v>94</v>
      </c>
      <c r="AY214" s="23" t="s">
        <v>144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3" t="s">
        <v>94</v>
      </c>
      <c r="BK214" s="184">
        <f>ROUND(I214*H214,2)</f>
        <v>0</v>
      </c>
      <c r="BL214" s="23" t="s">
        <v>219</v>
      </c>
      <c r="BM214" s="23" t="s">
        <v>787</v>
      </c>
    </row>
    <row r="215" spans="2:63" s="10" customFormat="1" ht="29.85" customHeight="1">
      <c r="B215" s="157"/>
      <c r="D215" s="169" t="s">
        <v>72</v>
      </c>
      <c r="E215" s="170" t="s">
        <v>543</v>
      </c>
      <c r="F215" s="170" t="s">
        <v>544</v>
      </c>
      <c r="I215" s="161"/>
      <c r="J215" s="171">
        <f>BK215</f>
        <v>0</v>
      </c>
      <c r="L215" s="157"/>
      <c r="M215" s="163"/>
      <c r="N215" s="164"/>
      <c r="O215" s="164"/>
      <c r="P215" s="165">
        <f>SUM(P216:P226)</f>
        <v>0</v>
      </c>
      <c r="Q215" s="164"/>
      <c r="R215" s="165">
        <f>SUM(R216:R226)</f>
        <v>0.09521349999999999</v>
      </c>
      <c r="S215" s="164"/>
      <c r="T215" s="166">
        <f>SUM(T216:T226)</f>
        <v>0</v>
      </c>
      <c r="AR215" s="158" t="s">
        <v>94</v>
      </c>
      <c r="AT215" s="167" t="s">
        <v>72</v>
      </c>
      <c r="AU215" s="167" t="s">
        <v>80</v>
      </c>
      <c r="AY215" s="158" t="s">
        <v>144</v>
      </c>
      <c r="BK215" s="168">
        <f>SUM(BK216:BK226)</f>
        <v>0</v>
      </c>
    </row>
    <row r="216" spans="2:65" s="1" customFormat="1" ht="22.5" customHeight="1">
      <c r="B216" s="172"/>
      <c r="C216" s="173" t="s">
        <v>465</v>
      </c>
      <c r="D216" s="173" t="s">
        <v>147</v>
      </c>
      <c r="E216" s="174" t="s">
        <v>546</v>
      </c>
      <c r="F216" s="175" t="s">
        <v>547</v>
      </c>
      <c r="G216" s="176" t="s">
        <v>150</v>
      </c>
      <c r="H216" s="177">
        <v>7.28</v>
      </c>
      <c r="I216" s="178"/>
      <c r="J216" s="179">
        <f>ROUND(I216*H216,2)</f>
        <v>0</v>
      </c>
      <c r="K216" s="175" t="s">
        <v>151</v>
      </c>
      <c r="L216" s="40"/>
      <c r="M216" s="180" t="s">
        <v>5</v>
      </c>
      <c r="N216" s="181" t="s">
        <v>45</v>
      </c>
      <c r="O216" s="41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AR216" s="23" t="s">
        <v>219</v>
      </c>
      <c r="AT216" s="23" t="s">
        <v>147</v>
      </c>
      <c r="AU216" s="23" t="s">
        <v>94</v>
      </c>
      <c r="AY216" s="23" t="s">
        <v>144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23" t="s">
        <v>94</v>
      </c>
      <c r="BK216" s="184">
        <f>ROUND(I216*H216,2)</f>
        <v>0</v>
      </c>
      <c r="BL216" s="23" t="s">
        <v>219</v>
      </c>
      <c r="BM216" s="23" t="s">
        <v>548</v>
      </c>
    </row>
    <row r="217" spans="2:51" s="11" customFormat="1" ht="13.5">
      <c r="B217" s="185"/>
      <c r="D217" s="186" t="s">
        <v>154</v>
      </c>
      <c r="E217" s="187" t="s">
        <v>5</v>
      </c>
      <c r="F217" s="188" t="s">
        <v>788</v>
      </c>
      <c r="H217" s="189">
        <v>7.28</v>
      </c>
      <c r="I217" s="190"/>
      <c r="L217" s="185"/>
      <c r="M217" s="191"/>
      <c r="N217" s="192"/>
      <c r="O217" s="192"/>
      <c r="P217" s="192"/>
      <c r="Q217" s="192"/>
      <c r="R217" s="192"/>
      <c r="S217" s="192"/>
      <c r="T217" s="193"/>
      <c r="AT217" s="187" t="s">
        <v>154</v>
      </c>
      <c r="AU217" s="187" t="s">
        <v>94</v>
      </c>
      <c r="AV217" s="11" t="s">
        <v>94</v>
      </c>
      <c r="AW217" s="11" t="s">
        <v>37</v>
      </c>
      <c r="AX217" s="11" t="s">
        <v>73</v>
      </c>
      <c r="AY217" s="187" t="s">
        <v>144</v>
      </c>
    </row>
    <row r="218" spans="2:51" s="12" customFormat="1" ht="13.5">
      <c r="B218" s="198"/>
      <c r="D218" s="194" t="s">
        <v>154</v>
      </c>
      <c r="E218" s="216" t="s">
        <v>100</v>
      </c>
      <c r="F218" s="217" t="s">
        <v>197</v>
      </c>
      <c r="H218" s="218">
        <v>7.28</v>
      </c>
      <c r="I218" s="202"/>
      <c r="L218" s="198"/>
      <c r="M218" s="203"/>
      <c r="N218" s="204"/>
      <c r="O218" s="204"/>
      <c r="P218" s="204"/>
      <c r="Q218" s="204"/>
      <c r="R218" s="204"/>
      <c r="S218" s="204"/>
      <c r="T218" s="205"/>
      <c r="AT218" s="199" t="s">
        <v>154</v>
      </c>
      <c r="AU218" s="199" t="s">
        <v>94</v>
      </c>
      <c r="AV218" s="12" t="s">
        <v>145</v>
      </c>
      <c r="AW218" s="12" t="s">
        <v>37</v>
      </c>
      <c r="AX218" s="12" t="s">
        <v>80</v>
      </c>
      <c r="AY218" s="199" t="s">
        <v>144</v>
      </c>
    </row>
    <row r="219" spans="2:65" s="1" customFormat="1" ht="22.5" customHeight="1">
      <c r="B219" s="172"/>
      <c r="C219" s="206" t="s">
        <v>469</v>
      </c>
      <c r="D219" s="206" t="s">
        <v>242</v>
      </c>
      <c r="E219" s="207" t="s">
        <v>551</v>
      </c>
      <c r="F219" s="208" t="s">
        <v>552</v>
      </c>
      <c r="G219" s="209" t="s">
        <v>150</v>
      </c>
      <c r="H219" s="210">
        <v>9.61</v>
      </c>
      <c r="I219" s="211"/>
      <c r="J219" s="212">
        <f>ROUND(I219*H219,2)</f>
        <v>0</v>
      </c>
      <c r="K219" s="208" t="s">
        <v>151</v>
      </c>
      <c r="L219" s="213"/>
      <c r="M219" s="214" t="s">
        <v>5</v>
      </c>
      <c r="N219" s="215" t="s">
        <v>45</v>
      </c>
      <c r="O219" s="41"/>
      <c r="P219" s="182">
        <f>O219*H219</f>
        <v>0</v>
      </c>
      <c r="Q219" s="182">
        <v>0.00735</v>
      </c>
      <c r="R219" s="182">
        <f>Q219*H219</f>
        <v>0.07063349999999999</v>
      </c>
      <c r="S219" s="182">
        <v>0</v>
      </c>
      <c r="T219" s="183">
        <f>S219*H219</f>
        <v>0</v>
      </c>
      <c r="AR219" s="23" t="s">
        <v>245</v>
      </c>
      <c r="AT219" s="23" t="s">
        <v>242</v>
      </c>
      <c r="AU219" s="23" t="s">
        <v>94</v>
      </c>
      <c r="AY219" s="23" t="s">
        <v>144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23" t="s">
        <v>94</v>
      </c>
      <c r="BK219" s="184">
        <f>ROUND(I219*H219,2)</f>
        <v>0</v>
      </c>
      <c r="BL219" s="23" t="s">
        <v>219</v>
      </c>
      <c r="BM219" s="23" t="s">
        <v>553</v>
      </c>
    </row>
    <row r="220" spans="2:51" s="11" customFormat="1" ht="13.5">
      <c r="B220" s="185"/>
      <c r="D220" s="186" t="s">
        <v>154</v>
      </c>
      <c r="E220" s="187" t="s">
        <v>5</v>
      </c>
      <c r="F220" s="188" t="s">
        <v>789</v>
      </c>
      <c r="H220" s="189">
        <v>8.008</v>
      </c>
      <c r="I220" s="190"/>
      <c r="L220" s="185"/>
      <c r="M220" s="191"/>
      <c r="N220" s="192"/>
      <c r="O220" s="192"/>
      <c r="P220" s="192"/>
      <c r="Q220" s="192"/>
      <c r="R220" s="192"/>
      <c r="S220" s="192"/>
      <c r="T220" s="193"/>
      <c r="AT220" s="187" t="s">
        <v>154</v>
      </c>
      <c r="AU220" s="187" t="s">
        <v>94</v>
      </c>
      <c r="AV220" s="11" t="s">
        <v>94</v>
      </c>
      <c r="AW220" s="11" t="s">
        <v>37</v>
      </c>
      <c r="AX220" s="11" t="s">
        <v>80</v>
      </c>
      <c r="AY220" s="187" t="s">
        <v>144</v>
      </c>
    </row>
    <row r="221" spans="2:51" s="11" customFormat="1" ht="13.5">
      <c r="B221" s="185"/>
      <c r="D221" s="194" t="s">
        <v>154</v>
      </c>
      <c r="F221" s="196" t="s">
        <v>790</v>
      </c>
      <c r="H221" s="197">
        <v>9.61</v>
      </c>
      <c r="I221" s="190"/>
      <c r="L221" s="185"/>
      <c r="M221" s="191"/>
      <c r="N221" s="192"/>
      <c r="O221" s="192"/>
      <c r="P221" s="192"/>
      <c r="Q221" s="192"/>
      <c r="R221" s="192"/>
      <c r="S221" s="192"/>
      <c r="T221" s="193"/>
      <c r="AT221" s="187" t="s">
        <v>154</v>
      </c>
      <c r="AU221" s="187" t="s">
        <v>94</v>
      </c>
      <c r="AV221" s="11" t="s">
        <v>94</v>
      </c>
      <c r="AW221" s="11" t="s">
        <v>6</v>
      </c>
      <c r="AX221" s="11" t="s">
        <v>80</v>
      </c>
      <c r="AY221" s="187" t="s">
        <v>144</v>
      </c>
    </row>
    <row r="222" spans="2:65" s="1" customFormat="1" ht="22.5" customHeight="1">
      <c r="B222" s="172"/>
      <c r="C222" s="173" t="s">
        <v>475</v>
      </c>
      <c r="D222" s="173" t="s">
        <v>147</v>
      </c>
      <c r="E222" s="174" t="s">
        <v>791</v>
      </c>
      <c r="F222" s="175" t="s">
        <v>792</v>
      </c>
      <c r="G222" s="176" t="s">
        <v>250</v>
      </c>
      <c r="H222" s="177">
        <v>1</v>
      </c>
      <c r="I222" s="178"/>
      <c r="J222" s="179">
        <f>ROUND(I222*H222,2)</f>
        <v>0</v>
      </c>
      <c r="K222" s="175" t="s">
        <v>151</v>
      </c>
      <c r="L222" s="40"/>
      <c r="M222" s="180" t="s">
        <v>5</v>
      </c>
      <c r="N222" s="181" t="s">
        <v>45</v>
      </c>
      <c r="O222" s="41"/>
      <c r="P222" s="182">
        <f>O222*H222</f>
        <v>0</v>
      </c>
      <c r="Q222" s="182">
        <v>0.00026</v>
      </c>
      <c r="R222" s="182">
        <f>Q222*H222</f>
        <v>0.00026</v>
      </c>
      <c r="S222" s="182">
        <v>0</v>
      </c>
      <c r="T222" s="183">
        <f>S222*H222</f>
        <v>0</v>
      </c>
      <c r="AR222" s="23" t="s">
        <v>219</v>
      </c>
      <c r="AT222" s="23" t="s">
        <v>147</v>
      </c>
      <c r="AU222" s="23" t="s">
        <v>94</v>
      </c>
      <c r="AY222" s="23" t="s">
        <v>144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23" t="s">
        <v>94</v>
      </c>
      <c r="BK222" s="184">
        <f>ROUND(I222*H222,2)</f>
        <v>0</v>
      </c>
      <c r="BL222" s="23" t="s">
        <v>219</v>
      </c>
      <c r="BM222" s="23" t="s">
        <v>793</v>
      </c>
    </row>
    <row r="223" spans="2:65" s="1" customFormat="1" ht="22.5" customHeight="1">
      <c r="B223" s="172"/>
      <c r="C223" s="206" t="s">
        <v>481</v>
      </c>
      <c r="D223" s="206" t="s">
        <v>242</v>
      </c>
      <c r="E223" s="207" t="s">
        <v>794</v>
      </c>
      <c r="F223" s="208" t="s">
        <v>795</v>
      </c>
      <c r="G223" s="209" t="s">
        <v>250</v>
      </c>
      <c r="H223" s="210">
        <v>1</v>
      </c>
      <c r="I223" s="211"/>
      <c r="J223" s="212">
        <f>ROUND(I223*H223,2)</f>
        <v>0</v>
      </c>
      <c r="K223" s="208" t="s">
        <v>5</v>
      </c>
      <c r="L223" s="213"/>
      <c r="M223" s="214" t="s">
        <v>5</v>
      </c>
      <c r="N223" s="215" t="s">
        <v>45</v>
      </c>
      <c r="O223" s="41"/>
      <c r="P223" s="182">
        <f>O223*H223</f>
        <v>0</v>
      </c>
      <c r="Q223" s="182">
        <v>0.01882</v>
      </c>
      <c r="R223" s="182">
        <f>Q223*H223</f>
        <v>0.01882</v>
      </c>
      <c r="S223" s="182">
        <v>0</v>
      </c>
      <c r="T223" s="183">
        <f>S223*H223</f>
        <v>0</v>
      </c>
      <c r="AR223" s="23" t="s">
        <v>245</v>
      </c>
      <c r="AT223" s="23" t="s">
        <v>242</v>
      </c>
      <c r="AU223" s="23" t="s">
        <v>94</v>
      </c>
      <c r="AY223" s="23" t="s">
        <v>144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3" t="s">
        <v>94</v>
      </c>
      <c r="BK223" s="184">
        <f>ROUND(I223*H223,2)</f>
        <v>0</v>
      </c>
      <c r="BL223" s="23" t="s">
        <v>219</v>
      </c>
      <c r="BM223" s="23" t="s">
        <v>796</v>
      </c>
    </row>
    <row r="224" spans="2:65" s="1" customFormat="1" ht="22.5" customHeight="1">
      <c r="B224" s="172"/>
      <c r="C224" s="206" t="s">
        <v>486</v>
      </c>
      <c r="D224" s="206" t="s">
        <v>242</v>
      </c>
      <c r="E224" s="207" t="s">
        <v>797</v>
      </c>
      <c r="F224" s="208" t="s">
        <v>798</v>
      </c>
      <c r="G224" s="209" t="s">
        <v>250</v>
      </c>
      <c r="H224" s="210">
        <v>1</v>
      </c>
      <c r="I224" s="211"/>
      <c r="J224" s="212">
        <f>ROUND(I224*H224,2)</f>
        <v>0</v>
      </c>
      <c r="K224" s="208" t="s">
        <v>151</v>
      </c>
      <c r="L224" s="213"/>
      <c r="M224" s="214" t="s">
        <v>5</v>
      </c>
      <c r="N224" s="215" t="s">
        <v>45</v>
      </c>
      <c r="O224" s="41"/>
      <c r="P224" s="182">
        <f>O224*H224</f>
        <v>0</v>
      </c>
      <c r="Q224" s="182">
        <v>0.0055</v>
      </c>
      <c r="R224" s="182">
        <f>Q224*H224</f>
        <v>0.0055</v>
      </c>
      <c r="S224" s="182">
        <v>0</v>
      </c>
      <c r="T224" s="183">
        <f>S224*H224</f>
        <v>0</v>
      </c>
      <c r="AR224" s="23" t="s">
        <v>245</v>
      </c>
      <c r="AT224" s="23" t="s">
        <v>242</v>
      </c>
      <c r="AU224" s="23" t="s">
        <v>94</v>
      </c>
      <c r="AY224" s="23" t="s">
        <v>144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23" t="s">
        <v>94</v>
      </c>
      <c r="BK224" s="184">
        <f>ROUND(I224*H224,2)</f>
        <v>0</v>
      </c>
      <c r="BL224" s="23" t="s">
        <v>219</v>
      </c>
      <c r="BM224" s="23" t="s">
        <v>799</v>
      </c>
    </row>
    <row r="225" spans="2:65" s="1" customFormat="1" ht="22.5" customHeight="1">
      <c r="B225" s="172"/>
      <c r="C225" s="173" t="s">
        <v>491</v>
      </c>
      <c r="D225" s="173" t="s">
        <v>147</v>
      </c>
      <c r="E225" s="174" t="s">
        <v>800</v>
      </c>
      <c r="F225" s="175" t="s">
        <v>801</v>
      </c>
      <c r="G225" s="176" t="s">
        <v>202</v>
      </c>
      <c r="H225" s="177">
        <v>0.095</v>
      </c>
      <c r="I225" s="178"/>
      <c r="J225" s="179">
        <f>ROUND(I225*H225,2)</f>
        <v>0</v>
      </c>
      <c r="K225" s="175" t="s">
        <v>151</v>
      </c>
      <c r="L225" s="40"/>
      <c r="M225" s="180" t="s">
        <v>5</v>
      </c>
      <c r="N225" s="181" t="s">
        <v>45</v>
      </c>
      <c r="O225" s="41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AR225" s="23" t="s">
        <v>219</v>
      </c>
      <c r="AT225" s="23" t="s">
        <v>147</v>
      </c>
      <c r="AU225" s="23" t="s">
        <v>94</v>
      </c>
      <c r="AY225" s="23" t="s">
        <v>144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23" t="s">
        <v>94</v>
      </c>
      <c r="BK225" s="184">
        <f>ROUND(I225*H225,2)</f>
        <v>0</v>
      </c>
      <c r="BL225" s="23" t="s">
        <v>219</v>
      </c>
      <c r="BM225" s="23" t="s">
        <v>802</v>
      </c>
    </row>
    <row r="226" spans="2:65" s="1" customFormat="1" ht="22.5" customHeight="1">
      <c r="B226" s="172"/>
      <c r="C226" s="173" t="s">
        <v>495</v>
      </c>
      <c r="D226" s="173" t="s">
        <v>147</v>
      </c>
      <c r="E226" s="174" t="s">
        <v>803</v>
      </c>
      <c r="F226" s="175" t="s">
        <v>804</v>
      </c>
      <c r="G226" s="176" t="s">
        <v>202</v>
      </c>
      <c r="H226" s="177">
        <v>0.095</v>
      </c>
      <c r="I226" s="178"/>
      <c r="J226" s="179">
        <f>ROUND(I226*H226,2)</f>
        <v>0</v>
      </c>
      <c r="K226" s="175" t="s">
        <v>151</v>
      </c>
      <c r="L226" s="40"/>
      <c r="M226" s="180" t="s">
        <v>5</v>
      </c>
      <c r="N226" s="181" t="s">
        <v>45</v>
      </c>
      <c r="O226" s="41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3" t="s">
        <v>219</v>
      </c>
      <c r="AT226" s="23" t="s">
        <v>147</v>
      </c>
      <c r="AU226" s="23" t="s">
        <v>94</v>
      </c>
      <c r="AY226" s="23" t="s">
        <v>144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3" t="s">
        <v>94</v>
      </c>
      <c r="BK226" s="184">
        <f>ROUND(I226*H226,2)</f>
        <v>0</v>
      </c>
      <c r="BL226" s="23" t="s">
        <v>219</v>
      </c>
      <c r="BM226" s="23" t="s">
        <v>805</v>
      </c>
    </row>
    <row r="227" spans="2:63" s="10" customFormat="1" ht="29.85" customHeight="1">
      <c r="B227" s="157"/>
      <c r="D227" s="169" t="s">
        <v>72</v>
      </c>
      <c r="E227" s="170" t="s">
        <v>560</v>
      </c>
      <c r="F227" s="170" t="s">
        <v>561</v>
      </c>
      <c r="I227" s="161"/>
      <c r="J227" s="171">
        <f>BK227</f>
        <v>0</v>
      </c>
      <c r="L227" s="157"/>
      <c r="M227" s="163"/>
      <c r="N227" s="164"/>
      <c r="O227" s="164"/>
      <c r="P227" s="165">
        <f>SUM(P228:P243)</f>
        <v>0</v>
      </c>
      <c r="Q227" s="164"/>
      <c r="R227" s="165">
        <f>SUM(R228:R243)</f>
        <v>0.020464640000000003</v>
      </c>
      <c r="S227" s="164"/>
      <c r="T227" s="166">
        <f>SUM(T228:T243)</f>
        <v>0</v>
      </c>
      <c r="AR227" s="158" t="s">
        <v>94</v>
      </c>
      <c r="AT227" s="167" t="s">
        <v>72</v>
      </c>
      <c r="AU227" s="167" t="s">
        <v>80</v>
      </c>
      <c r="AY227" s="158" t="s">
        <v>144</v>
      </c>
      <c r="BK227" s="168">
        <f>SUM(BK228:BK243)</f>
        <v>0</v>
      </c>
    </row>
    <row r="228" spans="2:65" s="1" customFormat="1" ht="31.5" customHeight="1">
      <c r="B228" s="172"/>
      <c r="C228" s="173" t="s">
        <v>499</v>
      </c>
      <c r="D228" s="173" t="s">
        <v>147</v>
      </c>
      <c r="E228" s="174" t="s">
        <v>563</v>
      </c>
      <c r="F228" s="175" t="s">
        <v>564</v>
      </c>
      <c r="G228" s="176" t="s">
        <v>150</v>
      </c>
      <c r="H228" s="177">
        <v>17.472</v>
      </c>
      <c r="I228" s="178"/>
      <c r="J228" s="179">
        <f>ROUND(I228*H228,2)</f>
        <v>0</v>
      </c>
      <c r="K228" s="175" t="s">
        <v>151</v>
      </c>
      <c r="L228" s="40"/>
      <c r="M228" s="180" t="s">
        <v>5</v>
      </c>
      <c r="N228" s="181" t="s">
        <v>45</v>
      </c>
      <c r="O228" s="41"/>
      <c r="P228" s="182">
        <f>O228*H228</f>
        <v>0</v>
      </c>
      <c r="Q228" s="182">
        <v>0.00017</v>
      </c>
      <c r="R228" s="182">
        <f>Q228*H228</f>
        <v>0.0029702400000000003</v>
      </c>
      <c r="S228" s="182">
        <v>0</v>
      </c>
      <c r="T228" s="183">
        <f>S228*H228</f>
        <v>0</v>
      </c>
      <c r="AR228" s="23" t="s">
        <v>219</v>
      </c>
      <c r="AT228" s="23" t="s">
        <v>147</v>
      </c>
      <c r="AU228" s="23" t="s">
        <v>94</v>
      </c>
      <c r="AY228" s="23" t="s">
        <v>144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23" t="s">
        <v>94</v>
      </c>
      <c r="BK228" s="184">
        <f>ROUND(I228*H228,2)</f>
        <v>0</v>
      </c>
      <c r="BL228" s="23" t="s">
        <v>219</v>
      </c>
      <c r="BM228" s="23" t="s">
        <v>565</v>
      </c>
    </row>
    <row r="229" spans="2:51" s="11" customFormat="1" ht="13.5">
      <c r="B229" s="185"/>
      <c r="D229" s="194" t="s">
        <v>154</v>
      </c>
      <c r="E229" s="195" t="s">
        <v>5</v>
      </c>
      <c r="F229" s="196" t="s">
        <v>566</v>
      </c>
      <c r="H229" s="197">
        <v>17.472</v>
      </c>
      <c r="I229" s="190"/>
      <c r="L229" s="185"/>
      <c r="M229" s="191"/>
      <c r="N229" s="192"/>
      <c r="O229" s="192"/>
      <c r="P229" s="192"/>
      <c r="Q229" s="192"/>
      <c r="R229" s="192"/>
      <c r="S229" s="192"/>
      <c r="T229" s="193"/>
      <c r="AT229" s="187" t="s">
        <v>154</v>
      </c>
      <c r="AU229" s="187" t="s">
        <v>94</v>
      </c>
      <c r="AV229" s="11" t="s">
        <v>94</v>
      </c>
      <c r="AW229" s="11" t="s">
        <v>37</v>
      </c>
      <c r="AX229" s="11" t="s">
        <v>80</v>
      </c>
      <c r="AY229" s="187" t="s">
        <v>144</v>
      </c>
    </row>
    <row r="230" spans="2:65" s="1" customFormat="1" ht="22.5" customHeight="1">
      <c r="B230" s="172"/>
      <c r="C230" s="173" t="s">
        <v>503</v>
      </c>
      <c r="D230" s="173" t="s">
        <v>147</v>
      </c>
      <c r="E230" s="174" t="s">
        <v>568</v>
      </c>
      <c r="F230" s="175" t="s">
        <v>569</v>
      </c>
      <c r="G230" s="176" t="s">
        <v>150</v>
      </c>
      <c r="H230" s="177">
        <v>17.472</v>
      </c>
      <c r="I230" s="178"/>
      <c r="J230" s="179">
        <f>ROUND(I230*H230,2)</f>
        <v>0</v>
      </c>
      <c r="K230" s="175" t="s">
        <v>151</v>
      </c>
      <c r="L230" s="40"/>
      <c r="M230" s="180" t="s">
        <v>5</v>
      </c>
      <c r="N230" s="181" t="s">
        <v>45</v>
      </c>
      <c r="O230" s="41"/>
      <c r="P230" s="182">
        <f>O230*H230</f>
        <v>0</v>
      </c>
      <c r="Q230" s="182">
        <v>0.00017</v>
      </c>
      <c r="R230" s="182">
        <f>Q230*H230</f>
        <v>0.0029702400000000003</v>
      </c>
      <c r="S230" s="182">
        <v>0</v>
      </c>
      <c r="T230" s="183">
        <f>S230*H230</f>
        <v>0</v>
      </c>
      <c r="AR230" s="23" t="s">
        <v>219</v>
      </c>
      <c r="AT230" s="23" t="s">
        <v>147</v>
      </c>
      <c r="AU230" s="23" t="s">
        <v>94</v>
      </c>
      <c r="AY230" s="23" t="s">
        <v>144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23" t="s">
        <v>94</v>
      </c>
      <c r="BK230" s="184">
        <f>ROUND(I230*H230,2)</f>
        <v>0</v>
      </c>
      <c r="BL230" s="23" t="s">
        <v>219</v>
      </c>
      <c r="BM230" s="23" t="s">
        <v>570</v>
      </c>
    </row>
    <row r="231" spans="2:51" s="11" customFormat="1" ht="13.5">
      <c r="B231" s="185"/>
      <c r="D231" s="194" t="s">
        <v>154</v>
      </c>
      <c r="E231" s="195" t="s">
        <v>5</v>
      </c>
      <c r="F231" s="196" t="s">
        <v>571</v>
      </c>
      <c r="H231" s="197">
        <v>17.472</v>
      </c>
      <c r="I231" s="190"/>
      <c r="L231" s="185"/>
      <c r="M231" s="191"/>
      <c r="N231" s="192"/>
      <c r="O231" s="192"/>
      <c r="P231" s="192"/>
      <c r="Q231" s="192"/>
      <c r="R231" s="192"/>
      <c r="S231" s="192"/>
      <c r="T231" s="193"/>
      <c r="AT231" s="187" t="s">
        <v>154</v>
      </c>
      <c r="AU231" s="187" t="s">
        <v>94</v>
      </c>
      <c r="AV231" s="11" t="s">
        <v>94</v>
      </c>
      <c r="AW231" s="11" t="s">
        <v>37</v>
      </c>
      <c r="AX231" s="11" t="s">
        <v>80</v>
      </c>
      <c r="AY231" s="187" t="s">
        <v>144</v>
      </c>
    </row>
    <row r="232" spans="2:65" s="1" customFormat="1" ht="31.5" customHeight="1">
      <c r="B232" s="172"/>
      <c r="C232" s="173" t="s">
        <v>507</v>
      </c>
      <c r="D232" s="173" t="s">
        <v>147</v>
      </c>
      <c r="E232" s="174" t="s">
        <v>573</v>
      </c>
      <c r="F232" s="175" t="s">
        <v>574</v>
      </c>
      <c r="G232" s="176" t="s">
        <v>150</v>
      </c>
      <c r="H232" s="177">
        <v>26.352</v>
      </c>
      <c r="I232" s="178"/>
      <c r="J232" s="179">
        <f>ROUND(I232*H232,2)</f>
        <v>0</v>
      </c>
      <c r="K232" s="175" t="s">
        <v>151</v>
      </c>
      <c r="L232" s="40"/>
      <c r="M232" s="180" t="s">
        <v>5</v>
      </c>
      <c r="N232" s="181" t="s">
        <v>45</v>
      </c>
      <c r="O232" s="41"/>
      <c r="P232" s="182">
        <f>O232*H232</f>
        <v>0</v>
      </c>
      <c r="Q232" s="182">
        <v>0.00014</v>
      </c>
      <c r="R232" s="182">
        <f>Q232*H232</f>
        <v>0.0036892799999999996</v>
      </c>
      <c r="S232" s="182">
        <v>0</v>
      </c>
      <c r="T232" s="183">
        <f>S232*H232</f>
        <v>0</v>
      </c>
      <c r="AR232" s="23" t="s">
        <v>219</v>
      </c>
      <c r="AT232" s="23" t="s">
        <v>147</v>
      </c>
      <c r="AU232" s="23" t="s">
        <v>94</v>
      </c>
      <c r="AY232" s="23" t="s">
        <v>144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23" t="s">
        <v>94</v>
      </c>
      <c r="BK232" s="184">
        <f>ROUND(I232*H232,2)</f>
        <v>0</v>
      </c>
      <c r="BL232" s="23" t="s">
        <v>219</v>
      </c>
      <c r="BM232" s="23" t="s">
        <v>806</v>
      </c>
    </row>
    <row r="233" spans="2:51" s="11" customFormat="1" ht="13.5">
      <c r="B233" s="185"/>
      <c r="D233" s="194" t="s">
        <v>154</v>
      </c>
      <c r="E233" s="195" t="s">
        <v>5</v>
      </c>
      <c r="F233" s="196" t="s">
        <v>807</v>
      </c>
      <c r="H233" s="197">
        <v>26.352</v>
      </c>
      <c r="I233" s="190"/>
      <c r="L233" s="185"/>
      <c r="M233" s="191"/>
      <c r="N233" s="192"/>
      <c r="O233" s="192"/>
      <c r="P233" s="192"/>
      <c r="Q233" s="192"/>
      <c r="R233" s="192"/>
      <c r="S233" s="192"/>
      <c r="T233" s="193"/>
      <c r="AT233" s="187" t="s">
        <v>154</v>
      </c>
      <c r="AU233" s="187" t="s">
        <v>94</v>
      </c>
      <c r="AV233" s="11" t="s">
        <v>94</v>
      </c>
      <c r="AW233" s="11" t="s">
        <v>37</v>
      </c>
      <c r="AX233" s="11" t="s">
        <v>80</v>
      </c>
      <c r="AY233" s="187" t="s">
        <v>144</v>
      </c>
    </row>
    <row r="234" spans="2:65" s="1" customFormat="1" ht="31.5" customHeight="1">
      <c r="B234" s="172"/>
      <c r="C234" s="173" t="s">
        <v>511</v>
      </c>
      <c r="D234" s="173" t="s">
        <v>147</v>
      </c>
      <c r="E234" s="174" t="s">
        <v>578</v>
      </c>
      <c r="F234" s="175" t="s">
        <v>579</v>
      </c>
      <c r="G234" s="176" t="s">
        <v>150</v>
      </c>
      <c r="H234" s="177">
        <v>6.531</v>
      </c>
      <c r="I234" s="178"/>
      <c r="J234" s="179">
        <f>ROUND(I234*H234,2)</f>
        <v>0</v>
      </c>
      <c r="K234" s="175" t="s">
        <v>151</v>
      </c>
      <c r="L234" s="40"/>
      <c r="M234" s="180" t="s">
        <v>5</v>
      </c>
      <c r="N234" s="181" t="s">
        <v>45</v>
      </c>
      <c r="O234" s="41"/>
      <c r="P234" s="182">
        <f>O234*H234</f>
        <v>0</v>
      </c>
      <c r="Q234" s="182">
        <v>8E-05</v>
      </c>
      <c r="R234" s="182">
        <f>Q234*H234</f>
        <v>0.00052248</v>
      </c>
      <c r="S234" s="182">
        <v>0</v>
      </c>
      <c r="T234" s="183">
        <f>S234*H234</f>
        <v>0</v>
      </c>
      <c r="AR234" s="23" t="s">
        <v>219</v>
      </c>
      <c r="AT234" s="23" t="s">
        <v>147</v>
      </c>
      <c r="AU234" s="23" t="s">
        <v>94</v>
      </c>
      <c r="AY234" s="23" t="s">
        <v>144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23" t="s">
        <v>94</v>
      </c>
      <c r="BK234" s="184">
        <f>ROUND(I234*H234,2)</f>
        <v>0</v>
      </c>
      <c r="BL234" s="23" t="s">
        <v>219</v>
      </c>
      <c r="BM234" s="23" t="s">
        <v>580</v>
      </c>
    </row>
    <row r="235" spans="2:51" s="11" customFormat="1" ht="13.5">
      <c r="B235" s="185"/>
      <c r="D235" s="186" t="s">
        <v>154</v>
      </c>
      <c r="E235" s="187" t="s">
        <v>5</v>
      </c>
      <c r="F235" s="188" t="s">
        <v>808</v>
      </c>
      <c r="H235" s="189">
        <v>4.65</v>
      </c>
      <c r="I235" s="190"/>
      <c r="L235" s="185"/>
      <c r="M235" s="191"/>
      <c r="N235" s="192"/>
      <c r="O235" s="192"/>
      <c r="P235" s="192"/>
      <c r="Q235" s="192"/>
      <c r="R235" s="192"/>
      <c r="S235" s="192"/>
      <c r="T235" s="193"/>
      <c r="AT235" s="187" t="s">
        <v>154</v>
      </c>
      <c r="AU235" s="187" t="s">
        <v>94</v>
      </c>
      <c r="AV235" s="11" t="s">
        <v>94</v>
      </c>
      <c r="AW235" s="11" t="s">
        <v>37</v>
      </c>
      <c r="AX235" s="11" t="s">
        <v>73</v>
      </c>
      <c r="AY235" s="187" t="s">
        <v>144</v>
      </c>
    </row>
    <row r="236" spans="2:51" s="11" customFormat="1" ht="13.5">
      <c r="B236" s="185"/>
      <c r="D236" s="186" t="s">
        <v>154</v>
      </c>
      <c r="E236" s="187" t="s">
        <v>5</v>
      </c>
      <c r="F236" s="188" t="s">
        <v>809</v>
      </c>
      <c r="H236" s="189">
        <v>1.881</v>
      </c>
      <c r="I236" s="190"/>
      <c r="L236" s="185"/>
      <c r="M236" s="191"/>
      <c r="N236" s="192"/>
      <c r="O236" s="192"/>
      <c r="P236" s="192"/>
      <c r="Q236" s="192"/>
      <c r="R236" s="192"/>
      <c r="S236" s="192"/>
      <c r="T236" s="193"/>
      <c r="AT236" s="187" t="s">
        <v>154</v>
      </c>
      <c r="AU236" s="187" t="s">
        <v>94</v>
      </c>
      <c r="AV236" s="11" t="s">
        <v>94</v>
      </c>
      <c r="AW236" s="11" t="s">
        <v>37</v>
      </c>
      <c r="AX236" s="11" t="s">
        <v>73</v>
      </c>
      <c r="AY236" s="187" t="s">
        <v>144</v>
      </c>
    </row>
    <row r="237" spans="2:51" s="12" customFormat="1" ht="13.5">
      <c r="B237" s="198"/>
      <c r="D237" s="194" t="s">
        <v>154</v>
      </c>
      <c r="E237" s="216" t="s">
        <v>5</v>
      </c>
      <c r="F237" s="217" t="s">
        <v>197</v>
      </c>
      <c r="H237" s="218">
        <v>6.531</v>
      </c>
      <c r="I237" s="202"/>
      <c r="L237" s="198"/>
      <c r="M237" s="203"/>
      <c r="N237" s="204"/>
      <c r="O237" s="204"/>
      <c r="P237" s="204"/>
      <c r="Q237" s="204"/>
      <c r="R237" s="204"/>
      <c r="S237" s="204"/>
      <c r="T237" s="205"/>
      <c r="AT237" s="199" t="s">
        <v>154</v>
      </c>
      <c r="AU237" s="199" t="s">
        <v>94</v>
      </c>
      <c r="AV237" s="12" t="s">
        <v>145</v>
      </c>
      <c r="AW237" s="12" t="s">
        <v>37</v>
      </c>
      <c r="AX237" s="12" t="s">
        <v>80</v>
      </c>
      <c r="AY237" s="199" t="s">
        <v>144</v>
      </c>
    </row>
    <row r="238" spans="2:65" s="1" customFormat="1" ht="22.5" customHeight="1">
      <c r="B238" s="172"/>
      <c r="C238" s="173" t="s">
        <v>515</v>
      </c>
      <c r="D238" s="173" t="s">
        <v>147</v>
      </c>
      <c r="E238" s="174" t="s">
        <v>584</v>
      </c>
      <c r="F238" s="175" t="s">
        <v>585</v>
      </c>
      <c r="G238" s="176" t="s">
        <v>150</v>
      </c>
      <c r="H238" s="177">
        <v>6.531</v>
      </c>
      <c r="I238" s="178"/>
      <c r="J238" s="179">
        <f>ROUND(I238*H238,2)</f>
        <v>0</v>
      </c>
      <c r="K238" s="175" t="s">
        <v>151</v>
      </c>
      <c r="L238" s="40"/>
      <c r="M238" s="180" t="s">
        <v>5</v>
      </c>
      <c r="N238" s="181" t="s">
        <v>45</v>
      </c>
      <c r="O238" s="41"/>
      <c r="P238" s="182">
        <f>O238*H238</f>
        <v>0</v>
      </c>
      <c r="Q238" s="182">
        <v>0.00014</v>
      </c>
      <c r="R238" s="182">
        <f>Q238*H238</f>
        <v>0.0009143399999999999</v>
      </c>
      <c r="S238" s="182">
        <v>0</v>
      </c>
      <c r="T238" s="183">
        <f>S238*H238</f>
        <v>0</v>
      </c>
      <c r="AR238" s="23" t="s">
        <v>219</v>
      </c>
      <c r="AT238" s="23" t="s">
        <v>147</v>
      </c>
      <c r="AU238" s="23" t="s">
        <v>94</v>
      </c>
      <c r="AY238" s="23" t="s">
        <v>144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23" t="s">
        <v>94</v>
      </c>
      <c r="BK238" s="184">
        <f>ROUND(I238*H238,2)</f>
        <v>0</v>
      </c>
      <c r="BL238" s="23" t="s">
        <v>219</v>
      </c>
      <c r="BM238" s="23" t="s">
        <v>586</v>
      </c>
    </row>
    <row r="239" spans="2:65" s="1" customFormat="1" ht="22.5" customHeight="1">
      <c r="B239" s="172"/>
      <c r="C239" s="173" t="s">
        <v>519</v>
      </c>
      <c r="D239" s="173" t="s">
        <v>147</v>
      </c>
      <c r="E239" s="174" t="s">
        <v>588</v>
      </c>
      <c r="F239" s="175" t="s">
        <v>589</v>
      </c>
      <c r="G239" s="176" t="s">
        <v>150</v>
      </c>
      <c r="H239" s="177">
        <v>13.062</v>
      </c>
      <c r="I239" s="178"/>
      <c r="J239" s="179">
        <f>ROUND(I239*H239,2)</f>
        <v>0</v>
      </c>
      <c r="K239" s="175" t="s">
        <v>151</v>
      </c>
      <c r="L239" s="40"/>
      <c r="M239" s="180" t="s">
        <v>5</v>
      </c>
      <c r="N239" s="181" t="s">
        <v>45</v>
      </c>
      <c r="O239" s="41"/>
      <c r="P239" s="182">
        <f>O239*H239</f>
        <v>0</v>
      </c>
      <c r="Q239" s="182">
        <v>0.00013</v>
      </c>
      <c r="R239" s="182">
        <f>Q239*H239</f>
        <v>0.0016980599999999997</v>
      </c>
      <c r="S239" s="182">
        <v>0</v>
      </c>
      <c r="T239" s="183">
        <f>S239*H239</f>
        <v>0</v>
      </c>
      <c r="AR239" s="23" t="s">
        <v>219</v>
      </c>
      <c r="AT239" s="23" t="s">
        <v>147</v>
      </c>
      <c r="AU239" s="23" t="s">
        <v>94</v>
      </c>
      <c r="AY239" s="23" t="s">
        <v>144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3" t="s">
        <v>94</v>
      </c>
      <c r="BK239" s="184">
        <f>ROUND(I239*H239,2)</f>
        <v>0</v>
      </c>
      <c r="BL239" s="23" t="s">
        <v>219</v>
      </c>
      <c r="BM239" s="23" t="s">
        <v>590</v>
      </c>
    </row>
    <row r="240" spans="2:51" s="11" customFormat="1" ht="13.5">
      <c r="B240" s="185"/>
      <c r="D240" s="194" t="s">
        <v>154</v>
      </c>
      <c r="E240" s="195" t="s">
        <v>5</v>
      </c>
      <c r="F240" s="196" t="s">
        <v>810</v>
      </c>
      <c r="H240" s="197">
        <v>13.062</v>
      </c>
      <c r="I240" s="190"/>
      <c r="L240" s="185"/>
      <c r="M240" s="191"/>
      <c r="N240" s="192"/>
      <c r="O240" s="192"/>
      <c r="P240" s="192"/>
      <c r="Q240" s="192"/>
      <c r="R240" s="192"/>
      <c r="S240" s="192"/>
      <c r="T240" s="193"/>
      <c r="AT240" s="187" t="s">
        <v>154</v>
      </c>
      <c r="AU240" s="187" t="s">
        <v>94</v>
      </c>
      <c r="AV240" s="11" t="s">
        <v>94</v>
      </c>
      <c r="AW240" s="11" t="s">
        <v>37</v>
      </c>
      <c r="AX240" s="11" t="s">
        <v>80</v>
      </c>
      <c r="AY240" s="187" t="s">
        <v>144</v>
      </c>
    </row>
    <row r="241" spans="2:65" s="1" customFormat="1" ht="22.5" customHeight="1">
      <c r="B241" s="172"/>
      <c r="C241" s="173" t="s">
        <v>523</v>
      </c>
      <c r="D241" s="173" t="s">
        <v>147</v>
      </c>
      <c r="E241" s="174" t="s">
        <v>593</v>
      </c>
      <c r="F241" s="175" t="s">
        <v>811</v>
      </c>
      <c r="G241" s="176" t="s">
        <v>250</v>
      </c>
      <c r="H241" s="177">
        <v>14</v>
      </c>
      <c r="I241" s="178"/>
      <c r="J241" s="179">
        <f>ROUND(I241*H241,2)</f>
        <v>0</v>
      </c>
      <c r="K241" s="175" t="s">
        <v>5</v>
      </c>
      <c r="L241" s="40"/>
      <c r="M241" s="180" t="s">
        <v>5</v>
      </c>
      <c r="N241" s="181" t="s">
        <v>45</v>
      </c>
      <c r="O241" s="41"/>
      <c r="P241" s="182">
        <f>O241*H241</f>
        <v>0</v>
      </c>
      <c r="Q241" s="182">
        <v>0.00016</v>
      </c>
      <c r="R241" s="182">
        <f>Q241*H241</f>
        <v>0.0022400000000000002</v>
      </c>
      <c r="S241" s="182">
        <v>0</v>
      </c>
      <c r="T241" s="183">
        <f>S241*H241</f>
        <v>0</v>
      </c>
      <c r="AR241" s="23" t="s">
        <v>219</v>
      </c>
      <c r="AT241" s="23" t="s">
        <v>147</v>
      </c>
      <c r="AU241" s="23" t="s">
        <v>94</v>
      </c>
      <c r="AY241" s="23" t="s">
        <v>144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23" t="s">
        <v>94</v>
      </c>
      <c r="BK241" s="184">
        <f>ROUND(I241*H241,2)</f>
        <v>0</v>
      </c>
      <c r="BL241" s="23" t="s">
        <v>219</v>
      </c>
      <c r="BM241" s="23" t="s">
        <v>595</v>
      </c>
    </row>
    <row r="242" spans="2:65" s="1" customFormat="1" ht="22.5" customHeight="1">
      <c r="B242" s="172"/>
      <c r="C242" s="173" t="s">
        <v>527</v>
      </c>
      <c r="D242" s="173" t="s">
        <v>147</v>
      </c>
      <c r="E242" s="174" t="s">
        <v>597</v>
      </c>
      <c r="F242" s="175" t="s">
        <v>812</v>
      </c>
      <c r="G242" s="176" t="s">
        <v>250</v>
      </c>
      <c r="H242" s="177">
        <v>14</v>
      </c>
      <c r="I242" s="178"/>
      <c r="J242" s="179">
        <f>ROUND(I242*H242,2)</f>
        <v>0</v>
      </c>
      <c r="K242" s="175" t="s">
        <v>5</v>
      </c>
      <c r="L242" s="40"/>
      <c r="M242" s="180" t="s">
        <v>5</v>
      </c>
      <c r="N242" s="181" t="s">
        <v>45</v>
      </c>
      <c r="O242" s="41"/>
      <c r="P242" s="182">
        <f>O242*H242</f>
        <v>0</v>
      </c>
      <c r="Q242" s="182">
        <v>0.00014</v>
      </c>
      <c r="R242" s="182">
        <f>Q242*H242</f>
        <v>0.00196</v>
      </c>
      <c r="S242" s="182">
        <v>0</v>
      </c>
      <c r="T242" s="183">
        <f>S242*H242</f>
        <v>0</v>
      </c>
      <c r="AR242" s="23" t="s">
        <v>219</v>
      </c>
      <c r="AT242" s="23" t="s">
        <v>147</v>
      </c>
      <c r="AU242" s="23" t="s">
        <v>94</v>
      </c>
      <c r="AY242" s="23" t="s">
        <v>144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23" t="s">
        <v>94</v>
      </c>
      <c r="BK242" s="184">
        <f>ROUND(I242*H242,2)</f>
        <v>0</v>
      </c>
      <c r="BL242" s="23" t="s">
        <v>219</v>
      </c>
      <c r="BM242" s="23" t="s">
        <v>599</v>
      </c>
    </row>
    <row r="243" spans="2:65" s="1" customFormat="1" ht="22.5" customHeight="1">
      <c r="B243" s="172"/>
      <c r="C243" s="173" t="s">
        <v>531</v>
      </c>
      <c r="D243" s="173" t="s">
        <v>147</v>
      </c>
      <c r="E243" s="174" t="s">
        <v>601</v>
      </c>
      <c r="F243" s="175" t="s">
        <v>602</v>
      </c>
      <c r="G243" s="176" t="s">
        <v>250</v>
      </c>
      <c r="H243" s="177">
        <v>14</v>
      </c>
      <c r="I243" s="178"/>
      <c r="J243" s="179">
        <f>ROUND(I243*H243,2)</f>
        <v>0</v>
      </c>
      <c r="K243" s="175" t="s">
        <v>5</v>
      </c>
      <c r="L243" s="40"/>
      <c r="M243" s="180" t="s">
        <v>5</v>
      </c>
      <c r="N243" s="181" t="s">
        <v>45</v>
      </c>
      <c r="O243" s="41"/>
      <c r="P243" s="182">
        <f>O243*H243</f>
        <v>0</v>
      </c>
      <c r="Q243" s="182">
        <v>0.00025</v>
      </c>
      <c r="R243" s="182">
        <f>Q243*H243</f>
        <v>0.0035</v>
      </c>
      <c r="S243" s="182">
        <v>0</v>
      </c>
      <c r="T243" s="183">
        <f>S243*H243</f>
        <v>0</v>
      </c>
      <c r="AR243" s="23" t="s">
        <v>219</v>
      </c>
      <c r="AT243" s="23" t="s">
        <v>147</v>
      </c>
      <c r="AU243" s="23" t="s">
        <v>94</v>
      </c>
      <c r="AY243" s="23" t="s">
        <v>144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23" t="s">
        <v>94</v>
      </c>
      <c r="BK243" s="184">
        <f>ROUND(I243*H243,2)</f>
        <v>0</v>
      </c>
      <c r="BL243" s="23" t="s">
        <v>219</v>
      </c>
      <c r="BM243" s="23" t="s">
        <v>603</v>
      </c>
    </row>
    <row r="244" spans="2:63" s="10" customFormat="1" ht="37.35" customHeight="1">
      <c r="B244" s="157"/>
      <c r="D244" s="158" t="s">
        <v>72</v>
      </c>
      <c r="E244" s="159" t="s">
        <v>636</v>
      </c>
      <c r="F244" s="159" t="s">
        <v>637</v>
      </c>
      <c r="I244" s="161"/>
      <c r="J244" s="162">
        <f>BK244</f>
        <v>0</v>
      </c>
      <c r="L244" s="157"/>
      <c r="M244" s="163"/>
      <c r="N244" s="164"/>
      <c r="O244" s="164"/>
      <c r="P244" s="165">
        <f>P245+P247</f>
        <v>0</v>
      </c>
      <c r="Q244" s="164"/>
      <c r="R244" s="165">
        <f>R245+R247</f>
        <v>0</v>
      </c>
      <c r="S244" s="164"/>
      <c r="T244" s="166">
        <f>T245+T247</f>
        <v>0</v>
      </c>
      <c r="AR244" s="158" t="s">
        <v>170</v>
      </c>
      <c r="AT244" s="167" t="s">
        <v>72</v>
      </c>
      <c r="AU244" s="167" t="s">
        <v>73</v>
      </c>
      <c r="AY244" s="158" t="s">
        <v>144</v>
      </c>
      <c r="BK244" s="168">
        <f>BK245+BK247</f>
        <v>0</v>
      </c>
    </row>
    <row r="245" spans="2:63" s="10" customFormat="1" ht="19.9" customHeight="1">
      <c r="B245" s="157"/>
      <c r="D245" s="169" t="s">
        <v>72</v>
      </c>
      <c r="E245" s="170" t="s">
        <v>638</v>
      </c>
      <c r="F245" s="170" t="s">
        <v>639</v>
      </c>
      <c r="I245" s="161"/>
      <c r="J245" s="171">
        <f>BK245</f>
        <v>0</v>
      </c>
      <c r="L245" s="157"/>
      <c r="M245" s="163"/>
      <c r="N245" s="164"/>
      <c r="O245" s="164"/>
      <c r="P245" s="165">
        <f>P246</f>
        <v>0</v>
      </c>
      <c r="Q245" s="164"/>
      <c r="R245" s="165">
        <f>R246</f>
        <v>0</v>
      </c>
      <c r="S245" s="164"/>
      <c r="T245" s="166">
        <f>T246</f>
        <v>0</v>
      </c>
      <c r="AR245" s="158" t="s">
        <v>170</v>
      </c>
      <c r="AT245" s="167" t="s">
        <v>72</v>
      </c>
      <c r="AU245" s="167" t="s">
        <v>80</v>
      </c>
      <c r="AY245" s="158" t="s">
        <v>144</v>
      </c>
      <c r="BK245" s="168">
        <f>BK246</f>
        <v>0</v>
      </c>
    </row>
    <row r="246" spans="2:65" s="1" customFormat="1" ht="22.5" customHeight="1">
      <c r="B246" s="172"/>
      <c r="C246" s="173" t="s">
        <v>535</v>
      </c>
      <c r="D246" s="173" t="s">
        <v>147</v>
      </c>
      <c r="E246" s="174" t="s">
        <v>641</v>
      </c>
      <c r="F246" s="175" t="s">
        <v>642</v>
      </c>
      <c r="G246" s="176" t="s">
        <v>180</v>
      </c>
      <c r="H246" s="177">
        <v>1</v>
      </c>
      <c r="I246" s="178"/>
      <c r="J246" s="179">
        <f>ROUND(I246*H246,2)</f>
        <v>0</v>
      </c>
      <c r="K246" s="175" t="s">
        <v>5</v>
      </c>
      <c r="L246" s="40"/>
      <c r="M246" s="180" t="s">
        <v>5</v>
      </c>
      <c r="N246" s="181" t="s">
        <v>45</v>
      </c>
      <c r="O246" s="41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AR246" s="23" t="s">
        <v>643</v>
      </c>
      <c r="AT246" s="23" t="s">
        <v>147</v>
      </c>
      <c r="AU246" s="23" t="s">
        <v>94</v>
      </c>
      <c r="AY246" s="23" t="s">
        <v>144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23" t="s">
        <v>94</v>
      </c>
      <c r="BK246" s="184">
        <f>ROUND(I246*H246,2)</f>
        <v>0</v>
      </c>
      <c r="BL246" s="23" t="s">
        <v>643</v>
      </c>
      <c r="BM246" s="23" t="s">
        <v>813</v>
      </c>
    </row>
    <row r="247" spans="2:63" s="10" customFormat="1" ht="29.85" customHeight="1">
      <c r="B247" s="157"/>
      <c r="D247" s="169" t="s">
        <v>72</v>
      </c>
      <c r="E247" s="170" t="s">
        <v>645</v>
      </c>
      <c r="F247" s="170" t="s">
        <v>646</v>
      </c>
      <c r="I247" s="161"/>
      <c r="J247" s="171">
        <f>BK247</f>
        <v>0</v>
      </c>
      <c r="L247" s="157"/>
      <c r="M247" s="163"/>
      <c r="N247" s="164"/>
      <c r="O247" s="164"/>
      <c r="P247" s="165">
        <f>P248</f>
        <v>0</v>
      </c>
      <c r="Q247" s="164"/>
      <c r="R247" s="165">
        <f>R248</f>
        <v>0</v>
      </c>
      <c r="S247" s="164"/>
      <c r="T247" s="166">
        <f>T248</f>
        <v>0</v>
      </c>
      <c r="AR247" s="158" t="s">
        <v>170</v>
      </c>
      <c r="AT247" s="167" t="s">
        <v>72</v>
      </c>
      <c r="AU247" s="167" t="s">
        <v>80</v>
      </c>
      <c r="AY247" s="158" t="s">
        <v>144</v>
      </c>
      <c r="BK247" s="168">
        <f>BK248</f>
        <v>0</v>
      </c>
    </row>
    <row r="248" spans="2:65" s="1" customFormat="1" ht="31.5" customHeight="1">
      <c r="B248" s="172"/>
      <c r="C248" s="173" t="s">
        <v>539</v>
      </c>
      <c r="D248" s="173" t="s">
        <v>147</v>
      </c>
      <c r="E248" s="174" t="s">
        <v>648</v>
      </c>
      <c r="F248" s="175" t="s">
        <v>649</v>
      </c>
      <c r="G248" s="176" t="s">
        <v>180</v>
      </c>
      <c r="H248" s="177">
        <v>1</v>
      </c>
      <c r="I248" s="178"/>
      <c r="J248" s="179">
        <f>ROUND(I248*H248,2)</f>
        <v>0</v>
      </c>
      <c r="K248" s="175" t="s">
        <v>5</v>
      </c>
      <c r="L248" s="40"/>
      <c r="M248" s="180" t="s">
        <v>5</v>
      </c>
      <c r="N248" s="219" t="s">
        <v>45</v>
      </c>
      <c r="O248" s="220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AR248" s="23" t="s">
        <v>643</v>
      </c>
      <c r="AT248" s="23" t="s">
        <v>147</v>
      </c>
      <c r="AU248" s="23" t="s">
        <v>94</v>
      </c>
      <c r="AY248" s="23" t="s">
        <v>144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23" t="s">
        <v>94</v>
      </c>
      <c r="BK248" s="184">
        <f>ROUND(I248*H248,2)</f>
        <v>0</v>
      </c>
      <c r="BL248" s="23" t="s">
        <v>643</v>
      </c>
      <c r="BM248" s="23" t="s">
        <v>814</v>
      </c>
    </row>
    <row r="249" spans="2:12" s="1" customFormat="1" ht="6.95" customHeight="1">
      <c r="B249" s="55"/>
      <c r="C249" s="56"/>
      <c r="D249" s="56"/>
      <c r="E249" s="56"/>
      <c r="F249" s="56"/>
      <c r="G249" s="56"/>
      <c r="H249" s="56"/>
      <c r="I249" s="123"/>
      <c r="J249" s="56"/>
      <c r="K249" s="56"/>
      <c r="L249" s="40"/>
    </row>
  </sheetData>
  <autoFilter ref="C88:K24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6"/>
  <sheetViews>
    <sheetView showGridLines="0" workbookViewId="0" topLeftCell="A1">
      <pane ySplit="1" topLeftCell="A9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87</v>
      </c>
      <c r="G1" s="346" t="s">
        <v>88</v>
      </c>
      <c r="H1" s="346"/>
      <c r="I1" s="101"/>
      <c r="J1" s="100" t="s">
        <v>89</v>
      </c>
      <c r="K1" s="99" t="s">
        <v>90</v>
      </c>
      <c r="L1" s="100" t="s">
        <v>91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3" t="s">
        <v>86</v>
      </c>
      <c r="AZ2" s="102" t="s">
        <v>92</v>
      </c>
      <c r="BA2" s="102" t="s">
        <v>5</v>
      </c>
      <c r="BB2" s="102" t="s">
        <v>5</v>
      </c>
      <c r="BC2" s="102" t="s">
        <v>815</v>
      </c>
      <c r="BD2" s="102" t="s">
        <v>94</v>
      </c>
    </row>
    <row r="3" spans="2:5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  <c r="AZ3" s="102" t="s">
        <v>98</v>
      </c>
      <c r="BA3" s="102" t="s">
        <v>5</v>
      </c>
      <c r="BB3" s="102" t="s">
        <v>5</v>
      </c>
      <c r="BC3" s="102" t="s">
        <v>816</v>
      </c>
      <c r="BD3" s="102" t="s">
        <v>94</v>
      </c>
    </row>
    <row r="4" spans="2:56" ht="36.95" customHeight="1">
      <c r="B4" s="27"/>
      <c r="C4" s="28"/>
      <c r="D4" s="29" t="s">
        <v>97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  <c r="AZ4" s="102" t="s">
        <v>100</v>
      </c>
      <c r="BA4" s="102" t="s">
        <v>5</v>
      </c>
      <c r="BB4" s="102" t="s">
        <v>5</v>
      </c>
      <c r="BC4" s="102" t="s">
        <v>817</v>
      </c>
      <c r="BD4" s="102" t="s">
        <v>94</v>
      </c>
    </row>
    <row r="5" spans="2:56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  <c r="AZ5" s="102" t="s">
        <v>818</v>
      </c>
      <c r="BA5" s="102" t="s">
        <v>5</v>
      </c>
      <c r="BB5" s="102" t="s">
        <v>5</v>
      </c>
      <c r="BC5" s="102" t="s">
        <v>819</v>
      </c>
      <c r="BD5" s="102" t="s">
        <v>94</v>
      </c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47" t="str">
        <f ca="1">'Rekapitulace stavby'!K6</f>
        <v>Výměna střešní krytiny BD čp.838-840, ul. P.J.Šafaříka, Vrchlabí - vzorové výkazy</v>
      </c>
      <c r="F7" s="348"/>
      <c r="G7" s="348"/>
      <c r="H7" s="348"/>
      <c r="I7" s="104"/>
      <c r="J7" s="28"/>
      <c r="K7" s="30"/>
    </row>
    <row r="8" spans="2:11" s="1" customFormat="1" ht="15">
      <c r="B8" s="40"/>
      <c r="C8" s="41"/>
      <c r="D8" s="36" t="s">
        <v>102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9" t="s">
        <v>820</v>
      </c>
      <c r="F9" s="350"/>
      <c r="G9" s="350"/>
      <c r="H9" s="350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 ca="1">'Rekapitulace stavby'!AN8</f>
        <v>8. 7. 2017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6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 ca="1"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 ca="1"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 ca="1"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6" t="s">
        <v>30</v>
      </c>
      <c r="J21" s="34" t="s">
        <v>36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06" t="s">
        <v>5</v>
      </c>
      <c r="F24" s="306"/>
      <c r="G24" s="306"/>
      <c r="H24" s="30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39</v>
      </c>
      <c r="E27" s="41"/>
      <c r="F27" s="41"/>
      <c r="G27" s="41"/>
      <c r="H27" s="41"/>
      <c r="I27" s="105"/>
      <c r="J27" s="115">
        <f>ROUND(J89,2)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16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17">
        <f>ROUND(SUM(BE89:BE265),2)</f>
        <v>0</v>
      </c>
      <c r="G30" s="41"/>
      <c r="H30" s="41"/>
      <c r="I30" s="118">
        <v>0.21</v>
      </c>
      <c r="J30" s="117">
        <f>ROUND(ROUND((SUM(BE89:BE265)),2)*I30,2)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17">
        <f>ROUND(SUM(BF89:BF265),2)</f>
        <v>0</v>
      </c>
      <c r="G31" s="41"/>
      <c r="H31" s="41"/>
      <c r="I31" s="118">
        <v>0.15</v>
      </c>
      <c r="J31" s="117">
        <f>ROUND(ROUND((SUM(BF89:BF265)),2)*I31,2)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17">
        <f>ROUND(SUM(BG89:BG265),2)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17">
        <f>ROUND(SUM(BH89:BH265),2)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17">
        <f>ROUND(SUM(BI89:BI265),2)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50"/>
      <c r="D36" s="51" t="s">
        <v>49</v>
      </c>
      <c r="E36" s="52"/>
      <c r="F36" s="52"/>
      <c r="G36" s="119" t="s">
        <v>50</v>
      </c>
      <c r="H36" s="53" t="s">
        <v>51</v>
      </c>
      <c r="I36" s="120"/>
      <c r="J36" s="121">
        <f>SUM(J27:J34)</f>
        <v>0</v>
      </c>
      <c r="K36" s="12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4"/>
      <c r="J41" s="59"/>
      <c r="K41" s="125"/>
    </row>
    <row r="42" spans="2:11" s="1" customFormat="1" ht="36.95" customHeight="1">
      <c r="B42" s="40"/>
      <c r="C42" s="29" t="s">
        <v>104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47" t="str">
        <f>E7</f>
        <v>Výměna střešní krytiny BD čp.838-840, ul. P.J.Šafaříka, Vrchlabí - vzorové výkazy</v>
      </c>
      <c r="F45" s="348"/>
      <c r="G45" s="348"/>
      <c r="H45" s="348"/>
      <c r="I45" s="105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49" t="str">
        <f>E9</f>
        <v xml:space="preserve">21 - Vchodová přístavba průběžná </v>
      </c>
      <c r="F47" s="350"/>
      <c r="G47" s="350"/>
      <c r="H47" s="350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8. 7. 2017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Město Vrchlabí</v>
      </c>
      <c r="G51" s="41"/>
      <c r="H51" s="41"/>
      <c r="I51" s="106" t="s">
        <v>33</v>
      </c>
      <c r="J51" s="34" t="str">
        <f>E21</f>
        <v>Ing. Pavel Starý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6" t="s">
        <v>105</v>
      </c>
      <c r="D54" s="50"/>
      <c r="E54" s="50"/>
      <c r="F54" s="50"/>
      <c r="G54" s="50"/>
      <c r="H54" s="50"/>
      <c r="I54" s="129"/>
      <c r="J54" s="130" t="s">
        <v>106</v>
      </c>
      <c r="K54" s="5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1" t="s">
        <v>107</v>
      </c>
      <c r="D56" s="41"/>
      <c r="E56" s="41"/>
      <c r="F56" s="41"/>
      <c r="G56" s="41"/>
      <c r="H56" s="41"/>
      <c r="I56" s="105"/>
      <c r="J56" s="115">
        <f>J89</f>
        <v>0</v>
      </c>
      <c r="K56" s="44"/>
      <c r="AU56" s="23" t="s">
        <v>108</v>
      </c>
    </row>
    <row r="57" spans="2:11" s="7" customFormat="1" ht="24.95" customHeight="1">
      <c r="B57" s="132"/>
      <c r="C57" s="133"/>
      <c r="D57" s="134" t="s">
        <v>109</v>
      </c>
      <c r="E57" s="135"/>
      <c r="F57" s="135"/>
      <c r="G57" s="135"/>
      <c r="H57" s="135"/>
      <c r="I57" s="136"/>
      <c r="J57" s="137">
        <f>J90</f>
        <v>0</v>
      </c>
      <c r="K57" s="138"/>
    </row>
    <row r="58" spans="2:11" s="8" customFormat="1" ht="19.9" customHeight="1">
      <c r="B58" s="139"/>
      <c r="C58" s="140"/>
      <c r="D58" s="141" t="s">
        <v>112</v>
      </c>
      <c r="E58" s="142"/>
      <c r="F58" s="142"/>
      <c r="G58" s="142"/>
      <c r="H58" s="142"/>
      <c r="I58" s="143"/>
      <c r="J58" s="144">
        <f>J91</f>
        <v>0</v>
      </c>
      <c r="K58" s="145"/>
    </row>
    <row r="59" spans="2:11" s="8" customFormat="1" ht="19.9" customHeight="1">
      <c r="B59" s="139"/>
      <c r="C59" s="140"/>
      <c r="D59" s="141" t="s">
        <v>113</v>
      </c>
      <c r="E59" s="142"/>
      <c r="F59" s="142"/>
      <c r="G59" s="142"/>
      <c r="H59" s="142"/>
      <c r="I59" s="143"/>
      <c r="J59" s="144">
        <f>J94</f>
        <v>0</v>
      </c>
      <c r="K59" s="145"/>
    </row>
    <row r="60" spans="2:11" s="7" customFormat="1" ht="24.95" customHeight="1">
      <c r="B60" s="132"/>
      <c r="C60" s="133"/>
      <c r="D60" s="134" t="s">
        <v>115</v>
      </c>
      <c r="E60" s="135"/>
      <c r="F60" s="135"/>
      <c r="G60" s="135"/>
      <c r="H60" s="135"/>
      <c r="I60" s="136"/>
      <c r="J60" s="137">
        <f>J100</f>
        <v>0</v>
      </c>
      <c r="K60" s="138"/>
    </row>
    <row r="61" spans="2:11" s="8" customFormat="1" ht="19.9" customHeight="1">
      <c r="B61" s="139"/>
      <c r="C61" s="140"/>
      <c r="D61" s="141" t="s">
        <v>116</v>
      </c>
      <c r="E61" s="142"/>
      <c r="F61" s="142"/>
      <c r="G61" s="142"/>
      <c r="H61" s="142"/>
      <c r="I61" s="143"/>
      <c r="J61" s="144">
        <f>J101</f>
        <v>0</v>
      </c>
      <c r="K61" s="145"/>
    </row>
    <row r="62" spans="2:11" s="8" customFormat="1" ht="19.9" customHeight="1">
      <c r="B62" s="139"/>
      <c r="C62" s="140"/>
      <c r="D62" s="141" t="s">
        <v>118</v>
      </c>
      <c r="E62" s="142"/>
      <c r="F62" s="142"/>
      <c r="G62" s="142"/>
      <c r="H62" s="142"/>
      <c r="I62" s="143"/>
      <c r="J62" s="144">
        <f>J104</f>
        <v>0</v>
      </c>
      <c r="K62" s="145"/>
    </row>
    <row r="63" spans="2:11" s="8" customFormat="1" ht="19.9" customHeight="1">
      <c r="B63" s="139"/>
      <c r="C63" s="140"/>
      <c r="D63" s="141" t="s">
        <v>119</v>
      </c>
      <c r="E63" s="142"/>
      <c r="F63" s="142"/>
      <c r="G63" s="142"/>
      <c r="H63" s="142"/>
      <c r="I63" s="143"/>
      <c r="J63" s="144">
        <f>J147</f>
        <v>0</v>
      </c>
      <c r="K63" s="145"/>
    </row>
    <row r="64" spans="2:11" s="8" customFormat="1" ht="19.9" customHeight="1">
      <c r="B64" s="139"/>
      <c r="C64" s="140"/>
      <c r="D64" s="141" t="s">
        <v>120</v>
      </c>
      <c r="E64" s="142"/>
      <c r="F64" s="142"/>
      <c r="G64" s="142"/>
      <c r="H64" s="142"/>
      <c r="I64" s="143"/>
      <c r="J64" s="144">
        <f>J209</f>
        <v>0</v>
      </c>
      <c r="K64" s="145"/>
    </row>
    <row r="65" spans="2:11" s="8" customFormat="1" ht="19.9" customHeight="1">
      <c r="B65" s="139"/>
      <c r="C65" s="140"/>
      <c r="D65" s="141" t="s">
        <v>121</v>
      </c>
      <c r="E65" s="142"/>
      <c r="F65" s="142"/>
      <c r="G65" s="142"/>
      <c r="H65" s="142"/>
      <c r="I65" s="143"/>
      <c r="J65" s="144">
        <f>J232</f>
        <v>0</v>
      </c>
      <c r="K65" s="145"/>
    </row>
    <row r="66" spans="2:11" s="8" customFormat="1" ht="19.9" customHeight="1">
      <c r="B66" s="139"/>
      <c r="C66" s="140"/>
      <c r="D66" s="141" t="s">
        <v>122</v>
      </c>
      <c r="E66" s="142"/>
      <c r="F66" s="142"/>
      <c r="G66" s="142"/>
      <c r="H66" s="142"/>
      <c r="I66" s="143"/>
      <c r="J66" s="144">
        <f>J244</f>
        <v>0</v>
      </c>
      <c r="K66" s="145"/>
    </row>
    <row r="67" spans="2:11" s="7" customFormat="1" ht="24.95" customHeight="1">
      <c r="B67" s="132"/>
      <c r="C67" s="133"/>
      <c r="D67" s="134" t="s">
        <v>125</v>
      </c>
      <c r="E67" s="135"/>
      <c r="F67" s="135"/>
      <c r="G67" s="135"/>
      <c r="H67" s="135"/>
      <c r="I67" s="136"/>
      <c r="J67" s="137">
        <f>J261</f>
        <v>0</v>
      </c>
      <c r="K67" s="138"/>
    </row>
    <row r="68" spans="2:11" s="8" customFormat="1" ht="19.9" customHeight="1">
      <c r="B68" s="139"/>
      <c r="C68" s="140"/>
      <c r="D68" s="141" t="s">
        <v>126</v>
      </c>
      <c r="E68" s="142"/>
      <c r="F68" s="142"/>
      <c r="G68" s="142"/>
      <c r="H68" s="142"/>
      <c r="I68" s="143"/>
      <c r="J68" s="144">
        <f>J262</f>
        <v>0</v>
      </c>
      <c r="K68" s="145"/>
    </row>
    <row r="69" spans="2:11" s="8" customFormat="1" ht="19.9" customHeight="1">
      <c r="B69" s="139"/>
      <c r="C69" s="140"/>
      <c r="D69" s="141" t="s">
        <v>127</v>
      </c>
      <c r="E69" s="142"/>
      <c r="F69" s="142"/>
      <c r="G69" s="142"/>
      <c r="H69" s="142"/>
      <c r="I69" s="143"/>
      <c r="J69" s="144">
        <f>J264</f>
        <v>0</v>
      </c>
      <c r="K69" s="145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05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23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24"/>
      <c r="J75" s="59"/>
      <c r="K75" s="59"/>
      <c r="L75" s="40"/>
    </row>
    <row r="76" spans="2:12" s="1" customFormat="1" ht="36.95" customHeight="1">
      <c r="B76" s="40"/>
      <c r="C76" s="60" t="s">
        <v>128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22.5" customHeight="1">
      <c r="B79" s="40"/>
      <c r="E79" s="343" t="str">
        <f>E7</f>
        <v>Výměna střešní krytiny BD čp.838-840, ul. P.J.Šafaříka, Vrchlabí - vzorové výkazy</v>
      </c>
      <c r="F79" s="344"/>
      <c r="G79" s="344"/>
      <c r="H79" s="344"/>
      <c r="L79" s="40"/>
    </row>
    <row r="80" spans="2:12" s="1" customFormat="1" ht="14.45" customHeight="1">
      <c r="B80" s="40"/>
      <c r="C80" s="62" t="s">
        <v>102</v>
      </c>
      <c r="L80" s="40"/>
    </row>
    <row r="81" spans="2:12" s="1" customFormat="1" ht="23.25" customHeight="1">
      <c r="B81" s="40"/>
      <c r="E81" s="332" t="str">
        <f>E9</f>
        <v xml:space="preserve">21 - Vchodová přístavba průběžná </v>
      </c>
      <c r="F81" s="345"/>
      <c r="G81" s="345"/>
      <c r="H81" s="345"/>
      <c r="L81" s="40"/>
    </row>
    <row r="82" spans="2:12" s="1" customFormat="1" ht="6.95" customHeight="1">
      <c r="B82" s="40"/>
      <c r="L82" s="40"/>
    </row>
    <row r="83" spans="2:12" s="1" customFormat="1" ht="18" customHeight="1">
      <c r="B83" s="40"/>
      <c r="C83" s="62" t="s">
        <v>23</v>
      </c>
      <c r="F83" s="146" t="str">
        <f>F12</f>
        <v xml:space="preserve"> </v>
      </c>
      <c r="I83" s="147" t="s">
        <v>25</v>
      </c>
      <c r="J83" s="66" t="str">
        <f>IF(J12="","",J12)</f>
        <v>8. 7. 2017</v>
      </c>
      <c r="L83" s="40"/>
    </row>
    <row r="84" spans="2:12" s="1" customFormat="1" ht="6.95" customHeight="1">
      <c r="B84" s="40"/>
      <c r="L84" s="40"/>
    </row>
    <row r="85" spans="2:12" s="1" customFormat="1" ht="15">
      <c r="B85" s="40"/>
      <c r="C85" s="62" t="s">
        <v>27</v>
      </c>
      <c r="F85" s="146" t="str">
        <f>E15</f>
        <v>Město Vrchlabí</v>
      </c>
      <c r="I85" s="147" t="s">
        <v>33</v>
      </c>
      <c r="J85" s="146" t="str">
        <f>E21</f>
        <v>Ing. Pavel Starý</v>
      </c>
      <c r="L85" s="40"/>
    </row>
    <row r="86" spans="2:12" s="1" customFormat="1" ht="14.45" customHeight="1">
      <c r="B86" s="40"/>
      <c r="C86" s="62" t="s">
        <v>31</v>
      </c>
      <c r="F86" s="146" t="str">
        <f>IF(E18="","",E18)</f>
        <v/>
      </c>
      <c r="L86" s="40"/>
    </row>
    <row r="87" spans="2:12" s="1" customFormat="1" ht="10.35" customHeight="1">
      <c r="B87" s="40"/>
      <c r="L87" s="40"/>
    </row>
    <row r="88" spans="2:20" s="9" customFormat="1" ht="29.25" customHeight="1">
      <c r="B88" s="148"/>
      <c r="C88" s="149" t="s">
        <v>129</v>
      </c>
      <c r="D88" s="150" t="s">
        <v>58</v>
      </c>
      <c r="E88" s="150" t="s">
        <v>54</v>
      </c>
      <c r="F88" s="150" t="s">
        <v>130</v>
      </c>
      <c r="G88" s="150" t="s">
        <v>131</v>
      </c>
      <c r="H88" s="150" t="s">
        <v>132</v>
      </c>
      <c r="I88" s="151" t="s">
        <v>133</v>
      </c>
      <c r="J88" s="150" t="s">
        <v>106</v>
      </c>
      <c r="K88" s="152" t="s">
        <v>134</v>
      </c>
      <c r="L88" s="148"/>
      <c r="M88" s="71" t="s">
        <v>135</v>
      </c>
      <c r="N88" s="72" t="s">
        <v>43</v>
      </c>
      <c r="O88" s="72" t="s">
        <v>136</v>
      </c>
      <c r="P88" s="72" t="s">
        <v>137</v>
      </c>
      <c r="Q88" s="72" t="s">
        <v>138</v>
      </c>
      <c r="R88" s="72" t="s">
        <v>139</v>
      </c>
      <c r="S88" s="72" t="s">
        <v>140</v>
      </c>
      <c r="T88" s="73" t="s">
        <v>141</v>
      </c>
    </row>
    <row r="89" spans="2:63" s="1" customFormat="1" ht="29.25" customHeight="1">
      <c r="B89" s="40"/>
      <c r="C89" s="75" t="s">
        <v>107</v>
      </c>
      <c r="J89" s="153">
        <f>BK89</f>
        <v>0</v>
      </c>
      <c r="L89" s="40"/>
      <c r="M89" s="74"/>
      <c r="N89" s="67"/>
      <c r="O89" s="67"/>
      <c r="P89" s="154">
        <f>P90+P100+P261</f>
        <v>0</v>
      </c>
      <c r="Q89" s="67"/>
      <c r="R89" s="154">
        <f>R90+R100+R261</f>
        <v>2.53120647</v>
      </c>
      <c r="S89" s="67"/>
      <c r="T89" s="155">
        <f>T90+T100+T261</f>
        <v>2.9679400400000002</v>
      </c>
      <c r="AT89" s="23" t="s">
        <v>72</v>
      </c>
      <c r="AU89" s="23" t="s">
        <v>108</v>
      </c>
      <c r="BK89" s="156">
        <f>BK90+BK100+BK261</f>
        <v>0</v>
      </c>
    </row>
    <row r="90" spans="2:63" s="10" customFormat="1" ht="37.35" customHeight="1">
      <c r="B90" s="157"/>
      <c r="D90" s="158" t="s">
        <v>72</v>
      </c>
      <c r="E90" s="159" t="s">
        <v>142</v>
      </c>
      <c r="F90" s="159" t="s">
        <v>143</v>
      </c>
      <c r="I90" s="161"/>
      <c r="J90" s="162">
        <f>BK90</f>
        <v>0</v>
      </c>
      <c r="L90" s="157"/>
      <c r="M90" s="163"/>
      <c r="N90" s="164"/>
      <c r="O90" s="164"/>
      <c r="P90" s="165">
        <f>P91+P94</f>
        <v>0</v>
      </c>
      <c r="Q90" s="164"/>
      <c r="R90" s="165">
        <f>R91+R94</f>
        <v>0.006027</v>
      </c>
      <c r="S90" s="164"/>
      <c r="T90" s="166">
        <f>T91+T94</f>
        <v>0</v>
      </c>
      <c r="AR90" s="158" t="s">
        <v>80</v>
      </c>
      <c r="AT90" s="167" t="s">
        <v>72</v>
      </c>
      <c r="AU90" s="167" t="s">
        <v>73</v>
      </c>
      <c r="AY90" s="158" t="s">
        <v>144</v>
      </c>
      <c r="BK90" s="168">
        <f>BK91+BK94</f>
        <v>0</v>
      </c>
    </row>
    <row r="91" spans="2:63" s="10" customFormat="1" ht="19.9" customHeight="1">
      <c r="B91" s="157"/>
      <c r="D91" s="169" t="s">
        <v>72</v>
      </c>
      <c r="E91" s="170" t="s">
        <v>161</v>
      </c>
      <c r="F91" s="170" t="s">
        <v>162</v>
      </c>
      <c r="I91" s="161"/>
      <c r="J91" s="171">
        <f>BK91</f>
        <v>0</v>
      </c>
      <c r="L91" s="157"/>
      <c r="M91" s="163"/>
      <c r="N91" s="164"/>
      <c r="O91" s="164"/>
      <c r="P91" s="165">
        <f>SUM(P92:P93)</f>
        <v>0</v>
      </c>
      <c r="Q91" s="164"/>
      <c r="R91" s="165">
        <f>SUM(R92:R93)</f>
        <v>0.006027</v>
      </c>
      <c r="S91" s="164"/>
      <c r="T91" s="166">
        <f>SUM(T92:T93)</f>
        <v>0</v>
      </c>
      <c r="AR91" s="158" t="s">
        <v>80</v>
      </c>
      <c r="AT91" s="167" t="s">
        <v>72</v>
      </c>
      <c r="AU91" s="167" t="s">
        <v>80</v>
      </c>
      <c r="AY91" s="158" t="s">
        <v>144</v>
      </c>
      <c r="BK91" s="168">
        <f>SUM(BK92:BK93)</f>
        <v>0</v>
      </c>
    </row>
    <row r="92" spans="2:65" s="1" customFormat="1" ht="31.5" customHeight="1">
      <c r="B92" s="172"/>
      <c r="C92" s="173" t="s">
        <v>80</v>
      </c>
      <c r="D92" s="173" t="s">
        <v>147</v>
      </c>
      <c r="E92" s="174" t="s">
        <v>688</v>
      </c>
      <c r="F92" s="175" t="s">
        <v>689</v>
      </c>
      <c r="G92" s="176" t="s">
        <v>150</v>
      </c>
      <c r="H92" s="177">
        <v>28.7</v>
      </c>
      <c r="I92" s="178"/>
      <c r="J92" s="179">
        <f>ROUND(I92*H92,2)</f>
        <v>0</v>
      </c>
      <c r="K92" s="175" t="s">
        <v>151</v>
      </c>
      <c r="L92" s="40"/>
      <c r="M92" s="180" t="s">
        <v>5</v>
      </c>
      <c r="N92" s="181" t="s">
        <v>45</v>
      </c>
      <c r="O92" s="41"/>
      <c r="P92" s="182">
        <f>O92*H92</f>
        <v>0</v>
      </c>
      <c r="Q92" s="182">
        <v>0.00021</v>
      </c>
      <c r="R92" s="182">
        <f>Q92*H92</f>
        <v>0.006027</v>
      </c>
      <c r="S92" s="182">
        <v>0</v>
      </c>
      <c r="T92" s="183">
        <f>S92*H92</f>
        <v>0</v>
      </c>
      <c r="AR92" s="23" t="s">
        <v>152</v>
      </c>
      <c r="AT92" s="23" t="s">
        <v>147</v>
      </c>
      <c r="AU92" s="23" t="s">
        <v>94</v>
      </c>
      <c r="AY92" s="23" t="s">
        <v>144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3" t="s">
        <v>94</v>
      </c>
      <c r="BK92" s="184">
        <f>ROUND(I92*H92,2)</f>
        <v>0</v>
      </c>
      <c r="BL92" s="23" t="s">
        <v>152</v>
      </c>
      <c r="BM92" s="23" t="s">
        <v>690</v>
      </c>
    </row>
    <row r="93" spans="2:51" s="11" customFormat="1" ht="13.5">
      <c r="B93" s="185"/>
      <c r="D93" s="186" t="s">
        <v>154</v>
      </c>
      <c r="E93" s="187" t="s">
        <v>5</v>
      </c>
      <c r="F93" s="188" t="s">
        <v>821</v>
      </c>
      <c r="H93" s="189">
        <v>28.7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87" t="s">
        <v>154</v>
      </c>
      <c r="AU93" s="187" t="s">
        <v>94</v>
      </c>
      <c r="AV93" s="11" t="s">
        <v>94</v>
      </c>
      <c r="AW93" s="11" t="s">
        <v>37</v>
      </c>
      <c r="AX93" s="11" t="s">
        <v>80</v>
      </c>
      <c r="AY93" s="187" t="s">
        <v>144</v>
      </c>
    </row>
    <row r="94" spans="2:63" s="10" customFormat="1" ht="29.85" customHeight="1">
      <c r="B94" s="157"/>
      <c r="D94" s="169" t="s">
        <v>72</v>
      </c>
      <c r="E94" s="170" t="s">
        <v>198</v>
      </c>
      <c r="F94" s="170" t="s">
        <v>199</v>
      </c>
      <c r="I94" s="161"/>
      <c r="J94" s="171">
        <f>BK94</f>
        <v>0</v>
      </c>
      <c r="L94" s="157"/>
      <c r="M94" s="163"/>
      <c r="N94" s="164"/>
      <c r="O94" s="164"/>
      <c r="P94" s="165">
        <f>SUM(P95:P99)</f>
        <v>0</v>
      </c>
      <c r="Q94" s="164"/>
      <c r="R94" s="165">
        <f>SUM(R95:R99)</f>
        <v>0</v>
      </c>
      <c r="S94" s="164"/>
      <c r="T94" s="166">
        <f>SUM(T95:T99)</f>
        <v>0</v>
      </c>
      <c r="AR94" s="158" t="s">
        <v>80</v>
      </c>
      <c r="AT94" s="167" t="s">
        <v>72</v>
      </c>
      <c r="AU94" s="167" t="s">
        <v>80</v>
      </c>
      <c r="AY94" s="158" t="s">
        <v>144</v>
      </c>
      <c r="BK94" s="168">
        <f>SUM(BK95:BK99)</f>
        <v>0</v>
      </c>
    </row>
    <row r="95" spans="2:65" s="1" customFormat="1" ht="31.5" customHeight="1">
      <c r="B95" s="172"/>
      <c r="C95" s="173" t="s">
        <v>94</v>
      </c>
      <c r="D95" s="173" t="s">
        <v>147</v>
      </c>
      <c r="E95" s="174" t="s">
        <v>200</v>
      </c>
      <c r="F95" s="175" t="s">
        <v>201</v>
      </c>
      <c r="G95" s="176" t="s">
        <v>202</v>
      </c>
      <c r="H95" s="177">
        <v>2.968</v>
      </c>
      <c r="I95" s="178"/>
      <c r="J95" s="179">
        <f>ROUND(I95*H95,2)</f>
        <v>0</v>
      </c>
      <c r="K95" s="175" t="s">
        <v>151</v>
      </c>
      <c r="L95" s="40"/>
      <c r="M95" s="180" t="s">
        <v>5</v>
      </c>
      <c r="N95" s="181" t="s">
        <v>45</v>
      </c>
      <c r="O95" s="41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23" t="s">
        <v>152</v>
      </c>
      <c r="AT95" s="23" t="s">
        <v>147</v>
      </c>
      <c r="AU95" s="23" t="s">
        <v>94</v>
      </c>
      <c r="AY95" s="23" t="s">
        <v>144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3" t="s">
        <v>94</v>
      </c>
      <c r="BK95" s="184">
        <f>ROUND(I95*H95,2)</f>
        <v>0</v>
      </c>
      <c r="BL95" s="23" t="s">
        <v>152</v>
      </c>
      <c r="BM95" s="23" t="s">
        <v>203</v>
      </c>
    </row>
    <row r="96" spans="2:65" s="1" customFormat="1" ht="22.5" customHeight="1">
      <c r="B96" s="172"/>
      <c r="C96" s="173" t="s">
        <v>145</v>
      </c>
      <c r="D96" s="173" t="s">
        <v>147</v>
      </c>
      <c r="E96" s="174" t="s">
        <v>209</v>
      </c>
      <c r="F96" s="175" t="s">
        <v>210</v>
      </c>
      <c r="G96" s="176" t="s">
        <v>202</v>
      </c>
      <c r="H96" s="177">
        <v>0.331</v>
      </c>
      <c r="I96" s="178"/>
      <c r="J96" s="179">
        <f>ROUND(I96*H96,2)</f>
        <v>0</v>
      </c>
      <c r="K96" s="175" t="s">
        <v>5</v>
      </c>
      <c r="L96" s="40"/>
      <c r="M96" s="180" t="s">
        <v>5</v>
      </c>
      <c r="N96" s="181" t="s">
        <v>45</v>
      </c>
      <c r="O96" s="41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3" t="s">
        <v>152</v>
      </c>
      <c r="AT96" s="23" t="s">
        <v>147</v>
      </c>
      <c r="AU96" s="23" t="s">
        <v>94</v>
      </c>
      <c r="AY96" s="23" t="s">
        <v>144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3" t="s">
        <v>94</v>
      </c>
      <c r="BK96" s="184">
        <f>ROUND(I96*H96,2)</f>
        <v>0</v>
      </c>
      <c r="BL96" s="23" t="s">
        <v>152</v>
      </c>
      <c r="BM96" s="23" t="s">
        <v>692</v>
      </c>
    </row>
    <row r="97" spans="2:65" s="1" customFormat="1" ht="22.5" customHeight="1">
      <c r="B97" s="172"/>
      <c r="C97" s="173" t="s">
        <v>152</v>
      </c>
      <c r="D97" s="173" t="s">
        <v>147</v>
      </c>
      <c r="E97" s="174" t="s">
        <v>213</v>
      </c>
      <c r="F97" s="175" t="s">
        <v>214</v>
      </c>
      <c r="G97" s="176" t="s">
        <v>202</v>
      </c>
      <c r="H97" s="177">
        <v>0.589</v>
      </c>
      <c r="I97" s="178"/>
      <c r="J97" s="179">
        <f>ROUND(I97*H97,2)</f>
        <v>0</v>
      </c>
      <c r="K97" s="175" t="s">
        <v>5</v>
      </c>
      <c r="L97" s="40"/>
      <c r="M97" s="180" t="s">
        <v>5</v>
      </c>
      <c r="N97" s="181" t="s">
        <v>45</v>
      </c>
      <c r="O97" s="41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3" t="s">
        <v>152</v>
      </c>
      <c r="AT97" s="23" t="s">
        <v>147</v>
      </c>
      <c r="AU97" s="23" t="s">
        <v>94</v>
      </c>
      <c r="AY97" s="23" t="s">
        <v>144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3" t="s">
        <v>94</v>
      </c>
      <c r="BK97" s="184">
        <f>ROUND(I97*H97,2)</f>
        <v>0</v>
      </c>
      <c r="BL97" s="23" t="s">
        <v>152</v>
      </c>
      <c r="BM97" s="23" t="s">
        <v>693</v>
      </c>
    </row>
    <row r="98" spans="2:65" s="1" customFormat="1" ht="22.5" customHeight="1">
      <c r="B98" s="172"/>
      <c r="C98" s="173" t="s">
        <v>170</v>
      </c>
      <c r="D98" s="173" t="s">
        <v>147</v>
      </c>
      <c r="E98" s="174" t="s">
        <v>216</v>
      </c>
      <c r="F98" s="175" t="s">
        <v>217</v>
      </c>
      <c r="G98" s="176" t="s">
        <v>202</v>
      </c>
      <c r="H98" s="177">
        <v>0.303</v>
      </c>
      <c r="I98" s="178"/>
      <c r="J98" s="179">
        <f>ROUND(I98*H98,2)</f>
        <v>0</v>
      </c>
      <c r="K98" s="175" t="s">
        <v>5</v>
      </c>
      <c r="L98" s="40"/>
      <c r="M98" s="180" t="s">
        <v>5</v>
      </c>
      <c r="N98" s="181" t="s">
        <v>45</v>
      </c>
      <c r="O98" s="41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152</v>
      </c>
      <c r="AT98" s="23" t="s">
        <v>147</v>
      </c>
      <c r="AU98" s="23" t="s">
        <v>94</v>
      </c>
      <c r="AY98" s="23" t="s">
        <v>144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94</v>
      </c>
      <c r="BK98" s="184">
        <f>ROUND(I98*H98,2)</f>
        <v>0</v>
      </c>
      <c r="BL98" s="23" t="s">
        <v>152</v>
      </c>
      <c r="BM98" s="23" t="s">
        <v>694</v>
      </c>
    </row>
    <row r="99" spans="2:65" s="1" customFormat="1" ht="31.5" customHeight="1">
      <c r="B99" s="172"/>
      <c r="C99" s="173" t="s">
        <v>156</v>
      </c>
      <c r="D99" s="173" t="s">
        <v>147</v>
      </c>
      <c r="E99" s="174" t="s">
        <v>220</v>
      </c>
      <c r="F99" s="175" t="s">
        <v>221</v>
      </c>
      <c r="G99" s="176" t="s">
        <v>202</v>
      </c>
      <c r="H99" s="177">
        <v>1.745</v>
      </c>
      <c r="I99" s="178"/>
      <c r="J99" s="179">
        <f>ROUND(I99*H99,2)</f>
        <v>0</v>
      </c>
      <c r="K99" s="175" t="s">
        <v>5</v>
      </c>
      <c r="L99" s="40"/>
      <c r="M99" s="180" t="s">
        <v>5</v>
      </c>
      <c r="N99" s="181" t="s">
        <v>45</v>
      </c>
      <c r="O99" s="41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3" t="s">
        <v>152</v>
      </c>
      <c r="AT99" s="23" t="s">
        <v>147</v>
      </c>
      <c r="AU99" s="23" t="s">
        <v>94</v>
      </c>
      <c r="AY99" s="23" t="s">
        <v>144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3" t="s">
        <v>94</v>
      </c>
      <c r="BK99" s="184">
        <f>ROUND(I99*H99,2)</f>
        <v>0</v>
      </c>
      <c r="BL99" s="23" t="s">
        <v>152</v>
      </c>
      <c r="BM99" s="23" t="s">
        <v>695</v>
      </c>
    </row>
    <row r="100" spans="2:63" s="10" customFormat="1" ht="37.35" customHeight="1">
      <c r="B100" s="157"/>
      <c r="D100" s="158" t="s">
        <v>72</v>
      </c>
      <c r="E100" s="159" t="s">
        <v>229</v>
      </c>
      <c r="F100" s="159" t="s">
        <v>230</v>
      </c>
      <c r="I100" s="161"/>
      <c r="J100" s="162">
        <f>BK100</f>
        <v>0</v>
      </c>
      <c r="L100" s="157"/>
      <c r="M100" s="163"/>
      <c r="N100" s="164"/>
      <c r="O100" s="164"/>
      <c r="P100" s="165">
        <f>P101+P104+P147+P209+P232+P244</f>
        <v>0</v>
      </c>
      <c r="Q100" s="164"/>
      <c r="R100" s="165">
        <f>R101+R104+R147+R209+R232+R244</f>
        <v>2.52517947</v>
      </c>
      <c r="S100" s="164"/>
      <c r="T100" s="166">
        <f>T101+T104+T147+T209+T232+T244</f>
        <v>2.9679400400000002</v>
      </c>
      <c r="AR100" s="158" t="s">
        <v>94</v>
      </c>
      <c r="AT100" s="167" t="s">
        <v>72</v>
      </c>
      <c r="AU100" s="167" t="s">
        <v>73</v>
      </c>
      <c r="AY100" s="158" t="s">
        <v>144</v>
      </c>
      <c r="BK100" s="168">
        <f>BK101+BK104+BK147+BK209+BK232+BK244</f>
        <v>0</v>
      </c>
    </row>
    <row r="101" spans="2:63" s="10" customFormat="1" ht="19.9" customHeight="1">
      <c r="B101" s="157"/>
      <c r="D101" s="169" t="s">
        <v>72</v>
      </c>
      <c r="E101" s="170" t="s">
        <v>231</v>
      </c>
      <c r="F101" s="170" t="s">
        <v>232</v>
      </c>
      <c r="I101" s="161"/>
      <c r="J101" s="171">
        <f>BK101</f>
        <v>0</v>
      </c>
      <c r="L101" s="157"/>
      <c r="M101" s="163"/>
      <c r="N101" s="164"/>
      <c r="O101" s="164"/>
      <c r="P101" s="165">
        <f>SUM(P102:P103)</f>
        <v>0</v>
      </c>
      <c r="Q101" s="164"/>
      <c r="R101" s="165">
        <f>SUM(R102:R103)</f>
        <v>0</v>
      </c>
      <c r="S101" s="164"/>
      <c r="T101" s="166">
        <f>SUM(T102:T103)</f>
        <v>0.5890080000000001</v>
      </c>
      <c r="AR101" s="158" t="s">
        <v>94</v>
      </c>
      <c r="AT101" s="167" t="s">
        <v>72</v>
      </c>
      <c r="AU101" s="167" t="s">
        <v>80</v>
      </c>
      <c r="AY101" s="158" t="s">
        <v>144</v>
      </c>
      <c r="BK101" s="168">
        <f>SUM(BK102:BK103)</f>
        <v>0</v>
      </c>
    </row>
    <row r="102" spans="2:65" s="1" customFormat="1" ht="22.5" customHeight="1">
      <c r="B102" s="172"/>
      <c r="C102" s="173" t="s">
        <v>177</v>
      </c>
      <c r="D102" s="173" t="s">
        <v>147</v>
      </c>
      <c r="E102" s="174" t="s">
        <v>234</v>
      </c>
      <c r="F102" s="175" t="s">
        <v>235</v>
      </c>
      <c r="G102" s="176" t="s">
        <v>150</v>
      </c>
      <c r="H102" s="177">
        <v>98.168</v>
      </c>
      <c r="I102" s="178"/>
      <c r="J102" s="179">
        <f>ROUND(I102*H102,2)</f>
        <v>0</v>
      </c>
      <c r="K102" s="175" t="s">
        <v>151</v>
      </c>
      <c r="L102" s="40"/>
      <c r="M102" s="180" t="s">
        <v>5</v>
      </c>
      <c r="N102" s="181" t="s">
        <v>45</v>
      </c>
      <c r="O102" s="41"/>
      <c r="P102" s="182">
        <f>O102*H102</f>
        <v>0</v>
      </c>
      <c r="Q102" s="182">
        <v>0</v>
      </c>
      <c r="R102" s="182">
        <f>Q102*H102</f>
        <v>0</v>
      </c>
      <c r="S102" s="182">
        <v>0.006</v>
      </c>
      <c r="T102" s="183">
        <f>S102*H102</f>
        <v>0.5890080000000001</v>
      </c>
      <c r="AR102" s="23" t="s">
        <v>219</v>
      </c>
      <c r="AT102" s="23" t="s">
        <v>147</v>
      </c>
      <c r="AU102" s="23" t="s">
        <v>94</v>
      </c>
      <c r="AY102" s="23" t="s">
        <v>144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3" t="s">
        <v>94</v>
      </c>
      <c r="BK102" s="184">
        <f>ROUND(I102*H102,2)</f>
        <v>0</v>
      </c>
      <c r="BL102" s="23" t="s">
        <v>219</v>
      </c>
      <c r="BM102" s="23" t="s">
        <v>236</v>
      </c>
    </row>
    <row r="103" spans="2:51" s="11" customFormat="1" ht="13.5">
      <c r="B103" s="185"/>
      <c r="D103" s="186" t="s">
        <v>154</v>
      </c>
      <c r="E103" s="187" t="s">
        <v>5</v>
      </c>
      <c r="F103" s="188" t="s">
        <v>92</v>
      </c>
      <c r="H103" s="189">
        <v>98.168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87" t="s">
        <v>154</v>
      </c>
      <c r="AU103" s="187" t="s">
        <v>94</v>
      </c>
      <c r="AV103" s="11" t="s">
        <v>94</v>
      </c>
      <c r="AW103" s="11" t="s">
        <v>37</v>
      </c>
      <c r="AX103" s="11" t="s">
        <v>80</v>
      </c>
      <c r="AY103" s="187" t="s">
        <v>144</v>
      </c>
    </row>
    <row r="104" spans="2:63" s="10" customFormat="1" ht="29.85" customHeight="1">
      <c r="B104" s="157"/>
      <c r="D104" s="169" t="s">
        <v>72</v>
      </c>
      <c r="E104" s="170" t="s">
        <v>266</v>
      </c>
      <c r="F104" s="170" t="s">
        <v>267</v>
      </c>
      <c r="I104" s="161"/>
      <c r="J104" s="171">
        <f>BK104</f>
        <v>0</v>
      </c>
      <c r="L104" s="157"/>
      <c r="M104" s="163"/>
      <c r="N104" s="164"/>
      <c r="O104" s="164"/>
      <c r="P104" s="165">
        <f>SUM(P105:P146)</f>
        <v>0</v>
      </c>
      <c r="Q104" s="164"/>
      <c r="R104" s="165">
        <f>SUM(R105:R146)</f>
        <v>1.7354138</v>
      </c>
      <c r="S104" s="164"/>
      <c r="T104" s="166">
        <f>SUM(T105:T146)</f>
        <v>0.330786</v>
      </c>
      <c r="AR104" s="158" t="s">
        <v>94</v>
      </c>
      <c r="AT104" s="167" t="s">
        <v>72</v>
      </c>
      <c r="AU104" s="167" t="s">
        <v>80</v>
      </c>
      <c r="AY104" s="158" t="s">
        <v>144</v>
      </c>
      <c r="BK104" s="168">
        <f>SUM(BK105:BK146)</f>
        <v>0</v>
      </c>
    </row>
    <row r="105" spans="2:65" s="1" customFormat="1" ht="31.5" customHeight="1">
      <c r="B105" s="172"/>
      <c r="C105" s="173" t="s">
        <v>182</v>
      </c>
      <c r="D105" s="173" t="s">
        <v>147</v>
      </c>
      <c r="E105" s="174" t="s">
        <v>269</v>
      </c>
      <c r="F105" s="175" t="s">
        <v>270</v>
      </c>
      <c r="G105" s="176" t="s">
        <v>250</v>
      </c>
      <c r="H105" s="177">
        <v>50</v>
      </c>
      <c r="I105" s="178"/>
      <c r="J105" s="179">
        <f>ROUND(I105*H105,2)</f>
        <v>0</v>
      </c>
      <c r="K105" s="175" t="s">
        <v>151</v>
      </c>
      <c r="L105" s="40"/>
      <c r="M105" s="180" t="s">
        <v>5</v>
      </c>
      <c r="N105" s="181" t="s">
        <v>45</v>
      </c>
      <c r="O105" s="41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3" t="s">
        <v>219</v>
      </c>
      <c r="AT105" s="23" t="s">
        <v>147</v>
      </c>
      <c r="AU105" s="23" t="s">
        <v>94</v>
      </c>
      <c r="AY105" s="23" t="s">
        <v>144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3" t="s">
        <v>94</v>
      </c>
      <c r="BK105" s="184">
        <f>ROUND(I105*H105,2)</f>
        <v>0</v>
      </c>
      <c r="BL105" s="23" t="s">
        <v>219</v>
      </c>
      <c r="BM105" s="23" t="s">
        <v>271</v>
      </c>
    </row>
    <row r="106" spans="2:51" s="11" customFormat="1" ht="13.5">
      <c r="B106" s="185"/>
      <c r="D106" s="194" t="s">
        <v>154</v>
      </c>
      <c r="E106" s="195" t="s">
        <v>5</v>
      </c>
      <c r="F106" s="196" t="s">
        <v>822</v>
      </c>
      <c r="H106" s="197">
        <v>50</v>
      </c>
      <c r="I106" s="190"/>
      <c r="L106" s="185"/>
      <c r="M106" s="191"/>
      <c r="N106" s="192"/>
      <c r="O106" s="192"/>
      <c r="P106" s="192"/>
      <c r="Q106" s="192"/>
      <c r="R106" s="192"/>
      <c r="S106" s="192"/>
      <c r="T106" s="193"/>
      <c r="AT106" s="187" t="s">
        <v>154</v>
      </c>
      <c r="AU106" s="187" t="s">
        <v>94</v>
      </c>
      <c r="AV106" s="11" t="s">
        <v>94</v>
      </c>
      <c r="AW106" s="11" t="s">
        <v>37</v>
      </c>
      <c r="AX106" s="11" t="s">
        <v>80</v>
      </c>
      <c r="AY106" s="187" t="s">
        <v>144</v>
      </c>
    </row>
    <row r="107" spans="2:65" s="1" customFormat="1" ht="31.5" customHeight="1">
      <c r="B107" s="172"/>
      <c r="C107" s="173" t="s">
        <v>161</v>
      </c>
      <c r="D107" s="173" t="s">
        <v>147</v>
      </c>
      <c r="E107" s="174" t="s">
        <v>273</v>
      </c>
      <c r="F107" s="175" t="s">
        <v>274</v>
      </c>
      <c r="G107" s="176" t="s">
        <v>275</v>
      </c>
      <c r="H107" s="177">
        <v>1.913</v>
      </c>
      <c r="I107" s="178"/>
      <c r="J107" s="179">
        <f>ROUND(I107*H107,2)</f>
        <v>0</v>
      </c>
      <c r="K107" s="175" t="s">
        <v>151</v>
      </c>
      <c r="L107" s="40"/>
      <c r="M107" s="180" t="s">
        <v>5</v>
      </c>
      <c r="N107" s="181" t="s">
        <v>45</v>
      </c>
      <c r="O107" s="41"/>
      <c r="P107" s="182">
        <f>O107*H107</f>
        <v>0</v>
      </c>
      <c r="Q107" s="182">
        <v>0.00189</v>
      </c>
      <c r="R107" s="182">
        <f>Q107*H107</f>
        <v>0.00361557</v>
      </c>
      <c r="S107" s="182">
        <v>0</v>
      </c>
      <c r="T107" s="183">
        <f>S107*H107</f>
        <v>0</v>
      </c>
      <c r="AR107" s="23" t="s">
        <v>219</v>
      </c>
      <c r="AT107" s="23" t="s">
        <v>147</v>
      </c>
      <c r="AU107" s="23" t="s">
        <v>94</v>
      </c>
      <c r="AY107" s="23" t="s">
        <v>144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3" t="s">
        <v>94</v>
      </c>
      <c r="BK107" s="184">
        <f>ROUND(I107*H107,2)</f>
        <v>0</v>
      </c>
      <c r="BL107" s="23" t="s">
        <v>219</v>
      </c>
      <c r="BM107" s="23" t="s">
        <v>823</v>
      </c>
    </row>
    <row r="108" spans="2:51" s="11" customFormat="1" ht="13.5">
      <c r="B108" s="185"/>
      <c r="D108" s="194" t="s">
        <v>154</v>
      </c>
      <c r="E108" s="195" t="s">
        <v>5</v>
      </c>
      <c r="F108" s="196" t="s">
        <v>824</v>
      </c>
      <c r="H108" s="197">
        <v>1.913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154</v>
      </c>
      <c r="AU108" s="187" t="s">
        <v>94</v>
      </c>
      <c r="AV108" s="11" t="s">
        <v>94</v>
      </c>
      <c r="AW108" s="11" t="s">
        <v>37</v>
      </c>
      <c r="AX108" s="11" t="s">
        <v>80</v>
      </c>
      <c r="AY108" s="187" t="s">
        <v>144</v>
      </c>
    </row>
    <row r="109" spans="2:65" s="1" customFormat="1" ht="22.5" customHeight="1">
      <c r="B109" s="172"/>
      <c r="C109" s="173" t="s">
        <v>191</v>
      </c>
      <c r="D109" s="173" t="s">
        <v>147</v>
      </c>
      <c r="E109" s="174" t="s">
        <v>278</v>
      </c>
      <c r="F109" s="175" t="s">
        <v>279</v>
      </c>
      <c r="G109" s="176" t="s">
        <v>250</v>
      </c>
      <c r="H109" s="177">
        <v>52</v>
      </c>
      <c r="I109" s="178"/>
      <c r="J109" s="179">
        <f>ROUND(I109*H109,2)</f>
        <v>0</v>
      </c>
      <c r="K109" s="175" t="s">
        <v>151</v>
      </c>
      <c r="L109" s="40"/>
      <c r="M109" s="180" t="s">
        <v>5</v>
      </c>
      <c r="N109" s="181" t="s">
        <v>45</v>
      </c>
      <c r="O109" s="41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3" t="s">
        <v>219</v>
      </c>
      <c r="AT109" s="23" t="s">
        <v>147</v>
      </c>
      <c r="AU109" s="23" t="s">
        <v>94</v>
      </c>
      <c r="AY109" s="23" t="s">
        <v>144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3" t="s">
        <v>94</v>
      </c>
      <c r="BK109" s="184">
        <f>ROUND(I109*H109,2)</f>
        <v>0</v>
      </c>
      <c r="BL109" s="23" t="s">
        <v>219</v>
      </c>
      <c r="BM109" s="23" t="s">
        <v>280</v>
      </c>
    </row>
    <row r="110" spans="2:51" s="11" customFormat="1" ht="13.5">
      <c r="B110" s="185"/>
      <c r="D110" s="194" t="s">
        <v>154</v>
      </c>
      <c r="E110" s="195" t="s">
        <v>5</v>
      </c>
      <c r="F110" s="196" t="s">
        <v>825</v>
      </c>
      <c r="H110" s="197">
        <v>52</v>
      </c>
      <c r="I110" s="190"/>
      <c r="L110" s="185"/>
      <c r="M110" s="191"/>
      <c r="N110" s="192"/>
      <c r="O110" s="192"/>
      <c r="P110" s="192"/>
      <c r="Q110" s="192"/>
      <c r="R110" s="192"/>
      <c r="S110" s="192"/>
      <c r="T110" s="193"/>
      <c r="AT110" s="187" t="s">
        <v>154</v>
      </c>
      <c r="AU110" s="187" t="s">
        <v>94</v>
      </c>
      <c r="AV110" s="11" t="s">
        <v>94</v>
      </c>
      <c r="AW110" s="11" t="s">
        <v>37</v>
      </c>
      <c r="AX110" s="11" t="s">
        <v>80</v>
      </c>
      <c r="AY110" s="187" t="s">
        <v>144</v>
      </c>
    </row>
    <row r="111" spans="2:65" s="1" customFormat="1" ht="22.5" customHeight="1">
      <c r="B111" s="172"/>
      <c r="C111" s="206" t="s">
        <v>84</v>
      </c>
      <c r="D111" s="206" t="s">
        <v>242</v>
      </c>
      <c r="E111" s="207" t="s">
        <v>283</v>
      </c>
      <c r="F111" s="208" t="s">
        <v>284</v>
      </c>
      <c r="G111" s="209" t="s">
        <v>250</v>
      </c>
      <c r="H111" s="210">
        <v>52</v>
      </c>
      <c r="I111" s="211"/>
      <c r="J111" s="212">
        <f>ROUND(I111*H111,2)</f>
        <v>0</v>
      </c>
      <c r="K111" s="208" t="s">
        <v>5</v>
      </c>
      <c r="L111" s="213"/>
      <c r="M111" s="214" t="s">
        <v>5</v>
      </c>
      <c r="N111" s="215" t="s">
        <v>45</v>
      </c>
      <c r="O111" s="41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3" t="s">
        <v>245</v>
      </c>
      <c r="AT111" s="23" t="s">
        <v>242</v>
      </c>
      <c r="AU111" s="23" t="s">
        <v>94</v>
      </c>
      <c r="AY111" s="23" t="s">
        <v>144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3" t="s">
        <v>94</v>
      </c>
      <c r="BK111" s="184">
        <f>ROUND(I111*H111,2)</f>
        <v>0</v>
      </c>
      <c r="BL111" s="23" t="s">
        <v>219</v>
      </c>
      <c r="BM111" s="23" t="s">
        <v>285</v>
      </c>
    </row>
    <row r="112" spans="2:65" s="1" customFormat="1" ht="31.5" customHeight="1">
      <c r="B112" s="172"/>
      <c r="C112" s="173" t="s">
        <v>204</v>
      </c>
      <c r="D112" s="173" t="s">
        <v>147</v>
      </c>
      <c r="E112" s="174" t="s">
        <v>700</v>
      </c>
      <c r="F112" s="175" t="s">
        <v>701</v>
      </c>
      <c r="G112" s="176" t="s">
        <v>250</v>
      </c>
      <c r="H112" s="177">
        <v>2</v>
      </c>
      <c r="I112" s="178"/>
      <c r="J112" s="179">
        <f>ROUND(I112*H112,2)</f>
        <v>0</v>
      </c>
      <c r="K112" s="175" t="s">
        <v>5</v>
      </c>
      <c r="L112" s="40"/>
      <c r="M112" s="180" t="s">
        <v>5</v>
      </c>
      <c r="N112" s="181" t="s">
        <v>45</v>
      </c>
      <c r="O112" s="41"/>
      <c r="P112" s="182">
        <f>O112*H112</f>
        <v>0</v>
      </c>
      <c r="Q112" s="182">
        <v>0.00267</v>
      </c>
      <c r="R112" s="182">
        <f>Q112*H112</f>
        <v>0.00534</v>
      </c>
      <c r="S112" s="182">
        <v>0</v>
      </c>
      <c r="T112" s="183">
        <f>S112*H112</f>
        <v>0</v>
      </c>
      <c r="AR112" s="23" t="s">
        <v>219</v>
      </c>
      <c r="AT112" s="23" t="s">
        <v>147</v>
      </c>
      <c r="AU112" s="23" t="s">
        <v>94</v>
      </c>
      <c r="AY112" s="23" t="s">
        <v>144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23" t="s">
        <v>94</v>
      </c>
      <c r="BK112" s="184">
        <f>ROUND(I112*H112,2)</f>
        <v>0</v>
      </c>
      <c r="BL112" s="23" t="s">
        <v>219</v>
      </c>
      <c r="BM112" s="23" t="s">
        <v>702</v>
      </c>
    </row>
    <row r="113" spans="2:65" s="1" customFormat="1" ht="22.5" customHeight="1">
      <c r="B113" s="172"/>
      <c r="C113" s="173" t="s">
        <v>208</v>
      </c>
      <c r="D113" s="173" t="s">
        <v>147</v>
      </c>
      <c r="E113" s="174" t="s">
        <v>287</v>
      </c>
      <c r="F113" s="175" t="s">
        <v>288</v>
      </c>
      <c r="G113" s="176" t="s">
        <v>188</v>
      </c>
      <c r="H113" s="177">
        <v>37.7</v>
      </c>
      <c r="I113" s="178"/>
      <c r="J113" s="179">
        <f>ROUND(I113*H113,2)</f>
        <v>0</v>
      </c>
      <c r="K113" s="175" t="s">
        <v>151</v>
      </c>
      <c r="L113" s="40"/>
      <c r="M113" s="180" t="s">
        <v>5</v>
      </c>
      <c r="N113" s="181" t="s">
        <v>45</v>
      </c>
      <c r="O113" s="41"/>
      <c r="P113" s="182">
        <f>O113*H113</f>
        <v>0</v>
      </c>
      <c r="Q113" s="182">
        <v>6E-05</v>
      </c>
      <c r="R113" s="182">
        <f>Q113*H113</f>
        <v>0.002262</v>
      </c>
      <c r="S113" s="182">
        <v>0</v>
      </c>
      <c r="T113" s="183">
        <f>S113*H113</f>
        <v>0</v>
      </c>
      <c r="AR113" s="23" t="s">
        <v>219</v>
      </c>
      <c r="AT113" s="23" t="s">
        <v>147</v>
      </c>
      <c r="AU113" s="23" t="s">
        <v>94</v>
      </c>
      <c r="AY113" s="23" t="s">
        <v>144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3" t="s">
        <v>94</v>
      </c>
      <c r="BK113" s="184">
        <f>ROUND(I113*H113,2)</f>
        <v>0</v>
      </c>
      <c r="BL113" s="23" t="s">
        <v>219</v>
      </c>
      <c r="BM113" s="23" t="s">
        <v>289</v>
      </c>
    </row>
    <row r="114" spans="2:51" s="11" customFormat="1" ht="13.5">
      <c r="B114" s="185"/>
      <c r="D114" s="186" t="s">
        <v>154</v>
      </c>
      <c r="E114" s="187" t="s">
        <v>5</v>
      </c>
      <c r="F114" s="188" t="s">
        <v>826</v>
      </c>
      <c r="H114" s="189">
        <v>28.8</v>
      </c>
      <c r="I114" s="190"/>
      <c r="L114" s="185"/>
      <c r="M114" s="191"/>
      <c r="N114" s="192"/>
      <c r="O114" s="192"/>
      <c r="P114" s="192"/>
      <c r="Q114" s="192"/>
      <c r="R114" s="192"/>
      <c r="S114" s="192"/>
      <c r="T114" s="193"/>
      <c r="AT114" s="187" t="s">
        <v>154</v>
      </c>
      <c r="AU114" s="187" t="s">
        <v>94</v>
      </c>
      <c r="AV114" s="11" t="s">
        <v>94</v>
      </c>
      <c r="AW114" s="11" t="s">
        <v>37</v>
      </c>
      <c r="AX114" s="11" t="s">
        <v>73</v>
      </c>
      <c r="AY114" s="187" t="s">
        <v>144</v>
      </c>
    </row>
    <row r="115" spans="2:51" s="11" customFormat="1" ht="13.5">
      <c r="B115" s="185"/>
      <c r="D115" s="186" t="s">
        <v>154</v>
      </c>
      <c r="E115" s="187" t="s">
        <v>5</v>
      </c>
      <c r="F115" s="188" t="s">
        <v>827</v>
      </c>
      <c r="H115" s="189">
        <v>2.4</v>
      </c>
      <c r="I115" s="190"/>
      <c r="L115" s="185"/>
      <c r="M115" s="191"/>
      <c r="N115" s="192"/>
      <c r="O115" s="192"/>
      <c r="P115" s="192"/>
      <c r="Q115" s="192"/>
      <c r="R115" s="192"/>
      <c r="S115" s="192"/>
      <c r="T115" s="193"/>
      <c r="AT115" s="187" t="s">
        <v>154</v>
      </c>
      <c r="AU115" s="187" t="s">
        <v>94</v>
      </c>
      <c r="AV115" s="11" t="s">
        <v>94</v>
      </c>
      <c r="AW115" s="11" t="s">
        <v>37</v>
      </c>
      <c r="AX115" s="11" t="s">
        <v>73</v>
      </c>
      <c r="AY115" s="187" t="s">
        <v>144</v>
      </c>
    </row>
    <row r="116" spans="2:51" s="11" customFormat="1" ht="13.5">
      <c r="B116" s="185"/>
      <c r="D116" s="186" t="s">
        <v>154</v>
      </c>
      <c r="E116" s="187" t="s">
        <v>5</v>
      </c>
      <c r="F116" s="188" t="s">
        <v>828</v>
      </c>
      <c r="H116" s="189">
        <v>6.5</v>
      </c>
      <c r="I116" s="190"/>
      <c r="L116" s="185"/>
      <c r="M116" s="191"/>
      <c r="N116" s="192"/>
      <c r="O116" s="192"/>
      <c r="P116" s="192"/>
      <c r="Q116" s="192"/>
      <c r="R116" s="192"/>
      <c r="S116" s="192"/>
      <c r="T116" s="193"/>
      <c r="AT116" s="187" t="s">
        <v>154</v>
      </c>
      <c r="AU116" s="187" t="s">
        <v>94</v>
      </c>
      <c r="AV116" s="11" t="s">
        <v>94</v>
      </c>
      <c r="AW116" s="11" t="s">
        <v>37</v>
      </c>
      <c r="AX116" s="11" t="s">
        <v>73</v>
      </c>
      <c r="AY116" s="187" t="s">
        <v>144</v>
      </c>
    </row>
    <row r="117" spans="2:51" s="12" customFormat="1" ht="13.5">
      <c r="B117" s="198"/>
      <c r="D117" s="194" t="s">
        <v>154</v>
      </c>
      <c r="E117" s="216" t="s">
        <v>5</v>
      </c>
      <c r="F117" s="217" t="s">
        <v>197</v>
      </c>
      <c r="H117" s="218">
        <v>37.7</v>
      </c>
      <c r="I117" s="202"/>
      <c r="L117" s="198"/>
      <c r="M117" s="203"/>
      <c r="N117" s="204"/>
      <c r="O117" s="204"/>
      <c r="P117" s="204"/>
      <c r="Q117" s="204"/>
      <c r="R117" s="204"/>
      <c r="S117" s="204"/>
      <c r="T117" s="205"/>
      <c r="AT117" s="199" t="s">
        <v>154</v>
      </c>
      <c r="AU117" s="199" t="s">
        <v>94</v>
      </c>
      <c r="AV117" s="12" t="s">
        <v>145</v>
      </c>
      <c r="AW117" s="12" t="s">
        <v>37</v>
      </c>
      <c r="AX117" s="12" t="s">
        <v>80</v>
      </c>
      <c r="AY117" s="199" t="s">
        <v>144</v>
      </c>
    </row>
    <row r="118" spans="2:65" s="1" customFormat="1" ht="22.5" customHeight="1">
      <c r="B118" s="172"/>
      <c r="C118" s="206" t="s">
        <v>212</v>
      </c>
      <c r="D118" s="206" t="s">
        <v>242</v>
      </c>
      <c r="E118" s="207" t="s">
        <v>292</v>
      </c>
      <c r="F118" s="208" t="s">
        <v>293</v>
      </c>
      <c r="G118" s="209" t="s">
        <v>275</v>
      </c>
      <c r="H118" s="210">
        <v>0.334</v>
      </c>
      <c r="I118" s="211"/>
      <c r="J118" s="212">
        <f>ROUND(I118*H118,2)</f>
        <v>0</v>
      </c>
      <c r="K118" s="208" t="s">
        <v>151</v>
      </c>
      <c r="L118" s="213"/>
      <c r="M118" s="214" t="s">
        <v>5</v>
      </c>
      <c r="N118" s="215" t="s">
        <v>45</v>
      </c>
      <c r="O118" s="41"/>
      <c r="P118" s="182">
        <f>O118*H118</f>
        <v>0</v>
      </c>
      <c r="Q118" s="182">
        <v>0.55</v>
      </c>
      <c r="R118" s="182">
        <f>Q118*H118</f>
        <v>0.18370000000000003</v>
      </c>
      <c r="S118" s="182">
        <v>0</v>
      </c>
      <c r="T118" s="183">
        <f>S118*H118</f>
        <v>0</v>
      </c>
      <c r="AR118" s="23" t="s">
        <v>245</v>
      </c>
      <c r="AT118" s="23" t="s">
        <v>242</v>
      </c>
      <c r="AU118" s="23" t="s">
        <v>94</v>
      </c>
      <c r="AY118" s="23" t="s">
        <v>144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3" t="s">
        <v>94</v>
      </c>
      <c r="BK118" s="184">
        <f>ROUND(I118*H118,2)</f>
        <v>0</v>
      </c>
      <c r="BL118" s="23" t="s">
        <v>219</v>
      </c>
      <c r="BM118" s="23" t="s">
        <v>294</v>
      </c>
    </row>
    <row r="119" spans="2:51" s="11" customFormat="1" ht="13.5">
      <c r="B119" s="185"/>
      <c r="D119" s="186" t="s">
        <v>154</v>
      </c>
      <c r="E119" s="187" t="s">
        <v>5</v>
      </c>
      <c r="F119" s="188" t="s">
        <v>829</v>
      </c>
      <c r="H119" s="189">
        <v>0.236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154</v>
      </c>
      <c r="AU119" s="187" t="s">
        <v>94</v>
      </c>
      <c r="AV119" s="11" t="s">
        <v>94</v>
      </c>
      <c r="AW119" s="11" t="s">
        <v>37</v>
      </c>
      <c r="AX119" s="11" t="s">
        <v>73</v>
      </c>
      <c r="AY119" s="187" t="s">
        <v>144</v>
      </c>
    </row>
    <row r="120" spans="2:51" s="11" customFormat="1" ht="13.5">
      <c r="B120" s="185"/>
      <c r="D120" s="186" t="s">
        <v>154</v>
      </c>
      <c r="E120" s="187" t="s">
        <v>5</v>
      </c>
      <c r="F120" s="188" t="s">
        <v>830</v>
      </c>
      <c r="H120" s="189">
        <v>0.098</v>
      </c>
      <c r="I120" s="190"/>
      <c r="L120" s="185"/>
      <c r="M120" s="191"/>
      <c r="N120" s="192"/>
      <c r="O120" s="192"/>
      <c r="P120" s="192"/>
      <c r="Q120" s="192"/>
      <c r="R120" s="192"/>
      <c r="S120" s="192"/>
      <c r="T120" s="193"/>
      <c r="AT120" s="187" t="s">
        <v>154</v>
      </c>
      <c r="AU120" s="187" t="s">
        <v>94</v>
      </c>
      <c r="AV120" s="11" t="s">
        <v>94</v>
      </c>
      <c r="AW120" s="11" t="s">
        <v>37</v>
      </c>
      <c r="AX120" s="11" t="s">
        <v>73</v>
      </c>
      <c r="AY120" s="187" t="s">
        <v>144</v>
      </c>
    </row>
    <row r="121" spans="2:51" s="12" customFormat="1" ht="13.5">
      <c r="B121" s="198"/>
      <c r="D121" s="194" t="s">
        <v>154</v>
      </c>
      <c r="E121" s="216" t="s">
        <v>5</v>
      </c>
      <c r="F121" s="217" t="s">
        <v>197</v>
      </c>
      <c r="H121" s="218">
        <v>0.334</v>
      </c>
      <c r="I121" s="202"/>
      <c r="L121" s="198"/>
      <c r="M121" s="203"/>
      <c r="N121" s="204"/>
      <c r="O121" s="204"/>
      <c r="P121" s="204"/>
      <c r="Q121" s="204"/>
      <c r="R121" s="204"/>
      <c r="S121" s="204"/>
      <c r="T121" s="205"/>
      <c r="AT121" s="199" t="s">
        <v>154</v>
      </c>
      <c r="AU121" s="199" t="s">
        <v>94</v>
      </c>
      <c r="AV121" s="12" t="s">
        <v>145</v>
      </c>
      <c r="AW121" s="12" t="s">
        <v>37</v>
      </c>
      <c r="AX121" s="12" t="s">
        <v>80</v>
      </c>
      <c r="AY121" s="199" t="s">
        <v>144</v>
      </c>
    </row>
    <row r="122" spans="2:65" s="1" customFormat="1" ht="22.5" customHeight="1">
      <c r="B122" s="172"/>
      <c r="C122" s="173" t="s">
        <v>11</v>
      </c>
      <c r="D122" s="173" t="s">
        <v>147</v>
      </c>
      <c r="E122" s="174" t="s">
        <v>708</v>
      </c>
      <c r="F122" s="175" t="s">
        <v>709</v>
      </c>
      <c r="G122" s="176" t="s">
        <v>150</v>
      </c>
      <c r="H122" s="177">
        <v>59.803</v>
      </c>
      <c r="I122" s="178"/>
      <c r="J122" s="179">
        <f>ROUND(I122*H122,2)</f>
        <v>0</v>
      </c>
      <c r="K122" s="175" t="s">
        <v>151</v>
      </c>
      <c r="L122" s="40"/>
      <c r="M122" s="180" t="s">
        <v>5</v>
      </c>
      <c r="N122" s="181" t="s">
        <v>45</v>
      </c>
      <c r="O122" s="41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3" t="s">
        <v>219</v>
      </c>
      <c r="AT122" s="23" t="s">
        <v>147</v>
      </c>
      <c r="AU122" s="23" t="s">
        <v>94</v>
      </c>
      <c r="AY122" s="23" t="s">
        <v>144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3" t="s">
        <v>94</v>
      </c>
      <c r="BK122" s="184">
        <f>ROUND(I122*H122,2)</f>
        <v>0</v>
      </c>
      <c r="BL122" s="23" t="s">
        <v>219</v>
      </c>
      <c r="BM122" s="23" t="s">
        <v>831</v>
      </c>
    </row>
    <row r="123" spans="2:51" s="11" customFormat="1" ht="13.5">
      <c r="B123" s="185"/>
      <c r="D123" s="186" t="s">
        <v>154</v>
      </c>
      <c r="E123" s="187" t="s">
        <v>5</v>
      </c>
      <c r="F123" s="188" t="s">
        <v>832</v>
      </c>
      <c r="H123" s="189">
        <v>59.803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87" t="s">
        <v>154</v>
      </c>
      <c r="AU123" s="187" t="s">
        <v>94</v>
      </c>
      <c r="AV123" s="11" t="s">
        <v>94</v>
      </c>
      <c r="AW123" s="11" t="s">
        <v>37</v>
      </c>
      <c r="AX123" s="11" t="s">
        <v>73</v>
      </c>
      <c r="AY123" s="187" t="s">
        <v>144</v>
      </c>
    </row>
    <row r="124" spans="2:51" s="12" customFormat="1" ht="13.5">
      <c r="B124" s="198"/>
      <c r="D124" s="194" t="s">
        <v>154</v>
      </c>
      <c r="E124" s="216" t="s">
        <v>818</v>
      </c>
      <c r="F124" s="217" t="s">
        <v>197</v>
      </c>
      <c r="H124" s="218">
        <v>59.803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154</v>
      </c>
      <c r="AU124" s="199" t="s">
        <v>94</v>
      </c>
      <c r="AV124" s="12" t="s">
        <v>145</v>
      </c>
      <c r="AW124" s="12" t="s">
        <v>37</v>
      </c>
      <c r="AX124" s="12" t="s">
        <v>80</v>
      </c>
      <c r="AY124" s="199" t="s">
        <v>144</v>
      </c>
    </row>
    <row r="125" spans="2:65" s="1" customFormat="1" ht="22.5" customHeight="1">
      <c r="B125" s="172"/>
      <c r="C125" s="206" t="s">
        <v>219</v>
      </c>
      <c r="D125" s="206" t="s">
        <v>242</v>
      </c>
      <c r="E125" s="207" t="s">
        <v>711</v>
      </c>
      <c r="F125" s="208" t="s">
        <v>712</v>
      </c>
      <c r="G125" s="209" t="s">
        <v>275</v>
      </c>
      <c r="H125" s="210">
        <v>1.579</v>
      </c>
      <c r="I125" s="211"/>
      <c r="J125" s="212">
        <f>ROUND(I125*H125,2)</f>
        <v>0</v>
      </c>
      <c r="K125" s="208" t="s">
        <v>151</v>
      </c>
      <c r="L125" s="213"/>
      <c r="M125" s="214" t="s">
        <v>5</v>
      </c>
      <c r="N125" s="215" t="s">
        <v>45</v>
      </c>
      <c r="O125" s="41"/>
      <c r="P125" s="182">
        <f>O125*H125</f>
        <v>0</v>
      </c>
      <c r="Q125" s="182">
        <v>0.55</v>
      </c>
      <c r="R125" s="182">
        <f>Q125*H125</f>
        <v>0.86845</v>
      </c>
      <c r="S125" s="182">
        <v>0</v>
      </c>
      <c r="T125" s="183">
        <f>S125*H125</f>
        <v>0</v>
      </c>
      <c r="AR125" s="23" t="s">
        <v>245</v>
      </c>
      <c r="AT125" s="23" t="s">
        <v>242</v>
      </c>
      <c r="AU125" s="23" t="s">
        <v>94</v>
      </c>
      <c r="AY125" s="23" t="s">
        <v>144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3" t="s">
        <v>94</v>
      </c>
      <c r="BK125" s="184">
        <f>ROUND(I125*H125,2)</f>
        <v>0</v>
      </c>
      <c r="BL125" s="23" t="s">
        <v>219</v>
      </c>
      <c r="BM125" s="23" t="s">
        <v>833</v>
      </c>
    </row>
    <row r="126" spans="2:51" s="11" customFormat="1" ht="13.5">
      <c r="B126" s="185"/>
      <c r="D126" s="194" t="s">
        <v>154</v>
      </c>
      <c r="E126" s="195" t="s">
        <v>5</v>
      </c>
      <c r="F126" s="196" t="s">
        <v>834</v>
      </c>
      <c r="H126" s="197">
        <v>1.579</v>
      </c>
      <c r="I126" s="190"/>
      <c r="L126" s="185"/>
      <c r="M126" s="191"/>
      <c r="N126" s="192"/>
      <c r="O126" s="192"/>
      <c r="P126" s="192"/>
      <c r="Q126" s="192"/>
      <c r="R126" s="192"/>
      <c r="S126" s="192"/>
      <c r="T126" s="193"/>
      <c r="AT126" s="187" t="s">
        <v>154</v>
      </c>
      <c r="AU126" s="187" t="s">
        <v>94</v>
      </c>
      <c r="AV126" s="11" t="s">
        <v>94</v>
      </c>
      <c r="AW126" s="11" t="s">
        <v>37</v>
      </c>
      <c r="AX126" s="11" t="s">
        <v>80</v>
      </c>
      <c r="AY126" s="187" t="s">
        <v>144</v>
      </c>
    </row>
    <row r="127" spans="2:65" s="1" customFormat="1" ht="31.5" customHeight="1">
      <c r="B127" s="172"/>
      <c r="C127" s="173" t="s">
        <v>225</v>
      </c>
      <c r="D127" s="173" t="s">
        <v>147</v>
      </c>
      <c r="E127" s="174" t="s">
        <v>301</v>
      </c>
      <c r="F127" s="175" t="s">
        <v>302</v>
      </c>
      <c r="G127" s="176" t="s">
        <v>150</v>
      </c>
      <c r="H127" s="177">
        <v>18.8</v>
      </c>
      <c r="I127" s="178"/>
      <c r="J127" s="179">
        <f>ROUND(I127*H127,2)</f>
        <v>0</v>
      </c>
      <c r="K127" s="175" t="s">
        <v>5</v>
      </c>
      <c r="L127" s="40"/>
      <c r="M127" s="180" t="s">
        <v>5</v>
      </c>
      <c r="N127" s="181" t="s">
        <v>45</v>
      </c>
      <c r="O127" s="41"/>
      <c r="P127" s="182">
        <f>O127*H127</f>
        <v>0</v>
      </c>
      <c r="Q127" s="182">
        <v>0</v>
      </c>
      <c r="R127" s="182">
        <f>Q127*H127</f>
        <v>0</v>
      </c>
      <c r="S127" s="182">
        <v>0.01173</v>
      </c>
      <c r="T127" s="183">
        <f>S127*H127</f>
        <v>0.22052400000000003</v>
      </c>
      <c r="AR127" s="23" t="s">
        <v>219</v>
      </c>
      <c r="AT127" s="23" t="s">
        <v>147</v>
      </c>
      <c r="AU127" s="23" t="s">
        <v>94</v>
      </c>
      <c r="AY127" s="23" t="s">
        <v>144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3" t="s">
        <v>94</v>
      </c>
      <c r="BK127" s="184">
        <f>ROUND(I127*H127,2)</f>
        <v>0</v>
      </c>
      <c r="BL127" s="23" t="s">
        <v>219</v>
      </c>
      <c r="BM127" s="23" t="s">
        <v>303</v>
      </c>
    </row>
    <row r="128" spans="2:51" s="11" customFormat="1" ht="13.5">
      <c r="B128" s="185"/>
      <c r="D128" s="194" t="s">
        <v>154</v>
      </c>
      <c r="E128" s="195" t="s">
        <v>5</v>
      </c>
      <c r="F128" s="196" t="s">
        <v>835</v>
      </c>
      <c r="H128" s="197">
        <v>18.8</v>
      </c>
      <c r="I128" s="190"/>
      <c r="L128" s="185"/>
      <c r="M128" s="191"/>
      <c r="N128" s="192"/>
      <c r="O128" s="192"/>
      <c r="P128" s="192"/>
      <c r="Q128" s="192"/>
      <c r="R128" s="192"/>
      <c r="S128" s="192"/>
      <c r="T128" s="193"/>
      <c r="AT128" s="187" t="s">
        <v>154</v>
      </c>
      <c r="AU128" s="187" t="s">
        <v>94</v>
      </c>
      <c r="AV128" s="11" t="s">
        <v>94</v>
      </c>
      <c r="AW128" s="11" t="s">
        <v>37</v>
      </c>
      <c r="AX128" s="11" t="s">
        <v>80</v>
      </c>
      <c r="AY128" s="187" t="s">
        <v>144</v>
      </c>
    </row>
    <row r="129" spans="2:65" s="1" customFormat="1" ht="22.5" customHeight="1">
      <c r="B129" s="172"/>
      <c r="C129" s="173" t="s">
        <v>233</v>
      </c>
      <c r="D129" s="173" t="s">
        <v>147</v>
      </c>
      <c r="E129" s="174" t="s">
        <v>306</v>
      </c>
      <c r="F129" s="175" t="s">
        <v>307</v>
      </c>
      <c r="G129" s="176" t="s">
        <v>188</v>
      </c>
      <c r="H129" s="177">
        <v>9.4</v>
      </c>
      <c r="I129" s="178"/>
      <c r="J129" s="179">
        <f>ROUND(I129*H129,2)</f>
        <v>0</v>
      </c>
      <c r="K129" s="175" t="s">
        <v>5</v>
      </c>
      <c r="L129" s="40"/>
      <c r="M129" s="180" t="s">
        <v>5</v>
      </c>
      <c r="N129" s="181" t="s">
        <v>45</v>
      </c>
      <c r="O129" s="41"/>
      <c r="P129" s="182">
        <f>O129*H129</f>
        <v>0</v>
      </c>
      <c r="Q129" s="182">
        <v>0</v>
      </c>
      <c r="R129" s="182">
        <f>Q129*H129</f>
        <v>0</v>
      </c>
      <c r="S129" s="182">
        <v>0.01173</v>
      </c>
      <c r="T129" s="183">
        <f>S129*H129</f>
        <v>0.11026200000000001</v>
      </c>
      <c r="AR129" s="23" t="s">
        <v>219</v>
      </c>
      <c r="AT129" s="23" t="s">
        <v>147</v>
      </c>
      <c r="AU129" s="23" t="s">
        <v>94</v>
      </c>
      <c r="AY129" s="23" t="s">
        <v>144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3" t="s">
        <v>94</v>
      </c>
      <c r="BK129" s="184">
        <f>ROUND(I129*H129,2)</f>
        <v>0</v>
      </c>
      <c r="BL129" s="23" t="s">
        <v>219</v>
      </c>
      <c r="BM129" s="23" t="s">
        <v>716</v>
      </c>
    </row>
    <row r="130" spans="2:65" s="1" customFormat="1" ht="22.5" customHeight="1">
      <c r="B130" s="172"/>
      <c r="C130" s="173" t="s">
        <v>237</v>
      </c>
      <c r="D130" s="173" t="s">
        <v>147</v>
      </c>
      <c r="E130" s="174" t="s">
        <v>312</v>
      </c>
      <c r="F130" s="175" t="s">
        <v>313</v>
      </c>
      <c r="G130" s="176" t="s">
        <v>150</v>
      </c>
      <c r="H130" s="177">
        <v>79.368</v>
      </c>
      <c r="I130" s="178"/>
      <c r="J130" s="179">
        <f>ROUND(I130*H130,2)</f>
        <v>0</v>
      </c>
      <c r="K130" s="175" t="s">
        <v>5</v>
      </c>
      <c r="L130" s="40"/>
      <c r="M130" s="180" t="s">
        <v>5</v>
      </c>
      <c r="N130" s="181" t="s">
        <v>45</v>
      </c>
      <c r="O130" s="41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3" t="s">
        <v>219</v>
      </c>
      <c r="AT130" s="23" t="s">
        <v>147</v>
      </c>
      <c r="AU130" s="23" t="s">
        <v>94</v>
      </c>
      <c r="AY130" s="23" t="s">
        <v>144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3" t="s">
        <v>94</v>
      </c>
      <c r="BK130" s="184">
        <f>ROUND(I130*H130,2)</f>
        <v>0</v>
      </c>
      <c r="BL130" s="23" t="s">
        <v>219</v>
      </c>
      <c r="BM130" s="23" t="s">
        <v>314</v>
      </c>
    </row>
    <row r="131" spans="2:51" s="11" customFormat="1" ht="13.5">
      <c r="B131" s="185"/>
      <c r="D131" s="186" t="s">
        <v>154</v>
      </c>
      <c r="E131" s="187" t="s">
        <v>5</v>
      </c>
      <c r="F131" s="188" t="s">
        <v>92</v>
      </c>
      <c r="H131" s="189">
        <v>98.168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154</v>
      </c>
      <c r="AU131" s="187" t="s">
        <v>94</v>
      </c>
      <c r="AV131" s="11" t="s">
        <v>94</v>
      </c>
      <c r="AW131" s="11" t="s">
        <v>37</v>
      </c>
      <c r="AX131" s="11" t="s">
        <v>73</v>
      </c>
      <c r="AY131" s="187" t="s">
        <v>144</v>
      </c>
    </row>
    <row r="132" spans="2:51" s="11" customFormat="1" ht="13.5">
      <c r="B132" s="185"/>
      <c r="D132" s="186" t="s">
        <v>154</v>
      </c>
      <c r="E132" s="187" t="s">
        <v>5</v>
      </c>
      <c r="F132" s="188" t="s">
        <v>836</v>
      </c>
      <c r="H132" s="189">
        <v>-18.8</v>
      </c>
      <c r="I132" s="190"/>
      <c r="L132" s="185"/>
      <c r="M132" s="191"/>
      <c r="N132" s="192"/>
      <c r="O132" s="192"/>
      <c r="P132" s="192"/>
      <c r="Q132" s="192"/>
      <c r="R132" s="192"/>
      <c r="S132" s="192"/>
      <c r="T132" s="193"/>
      <c r="AT132" s="187" t="s">
        <v>154</v>
      </c>
      <c r="AU132" s="187" t="s">
        <v>94</v>
      </c>
      <c r="AV132" s="11" t="s">
        <v>94</v>
      </c>
      <c r="AW132" s="11" t="s">
        <v>37</v>
      </c>
      <c r="AX132" s="11" t="s">
        <v>73</v>
      </c>
      <c r="AY132" s="187" t="s">
        <v>144</v>
      </c>
    </row>
    <row r="133" spans="2:51" s="12" customFormat="1" ht="13.5">
      <c r="B133" s="198"/>
      <c r="D133" s="194" t="s">
        <v>154</v>
      </c>
      <c r="E133" s="216" t="s">
        <v>5</v>
      </c>
      <c r="F133" s="217" t="s">
        <v>197</v>
      </c>
      <c r="H133" s="218">
        <v>79.368</v>
      </c>
      <c r="I133" s="202"/>
      <c r="L133" s="198"/>
      <c r="M133" s="203"/>
      <c r="N133" s="204"/>
      <c r="O133" s="204"/>
      <c r="P133" s="204"/>
      <c r="Q133" s="204"/>
      <c r="R133" s="204"/>
      <c r="S133" s="204"/>
      <c r="T133" s="205"/>
      <c r="AT133" s="199" t="s">
        <v>154</v>
      </c>
      <c r="AU133" s="199" t="s">
        <v>94</v>
      </c>
      <c r="AV133" s="12" t="s">
        <v>145</v>
      </c>
      <c r="AW133" s="12" t="s">
        <v>37</v>
      </c>
      <c r="AX133" s="12" t="s">
        <v>80</v>
      </c>
      <c r="AY133" s="199" t="s">
        <v>144</v>
      </c>
    </row>
    <row r="134" spans="2:65" s="1" customFormat="1" ht="22.5" customHeight="1">
      <c r="B134" s="172"/>
      <c r="C134" s="173" t="s">
        <v>241</v>
      </c>
      <c r="D134" s="173" t="s">
        <v>147</v>
      </c>
      <c r="E134" s="174" t="s">
        <v>718</v>
      </c>
      <c r="F134" s="175" t="s">
        <v>719</v>
      </c>
      <c r="G134" s="176" t="s">
        <v>188</v>
      </c>
      <c r="H134" s="177">
        <v>97.1</v>
      </c>
      <c r="I134" s="178"/>
      <c r="J134" s="179">
        <f>ROUND(I134*H134,2)</f>
        <v>0</v>
      </c>
      <c r="K134" s="175" t="s">
        <v>151</v>
      </c>
      <c r="L134" s="40"/>
      <c r="M134" s="180" t="s">
        <v>5</v>
      </c>
      <c r="N134" s="181" t="s">
        <v>45</v>
      </c>
      <c r="O134" s="41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AR134" s="23" t="s">
        <v>219</v>
      </c>
      <c r="AT134" s="23" t="s">
        <v>147</v>
      </c>
      <c r="AU134" s="23" t="s">
        <v>94</v>
      </c>
      <c r="AY134" s="23" t="s">
        <v>144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23" t="s">
        <v>94</v>
      </c>
      <c r="BK134" s="184">
        <f>ROUND(I134*H134,2)</f>
        <v>0</v>
      </c>
      <c r="BL134" s="23" t="s">
        <v>219</v>
      </c>
      <c r="BM134" s="23" t="s">
        <v>837</v>
      </c>
    </row>
    <row r="135" spans="2:51" s="11" customFormat="1" ht="13.5">
      <c r="B135" s="185"/>
      <c r="D135" s="194" t="s">
        <v>154</v>
      </c>
      <c r="E135" s="195" t="s">
        <v>5</v>
      </c>
      <c r="F135" s="196" t="s">
        <v>838</v>
      </c>
      <c r="H135" s="197">
        <v>97.1</v>
      </c>
      <c r="I135" s="190"/>
      <c r="L135" s="185"/>
      <c r="M135" s="191"/>
      <c r="N135" s="192"/>
      <c r="O135" s="192"/>
      <c r="P135" s="192"/>
      <c r="Q135" s="192"/>
      <c r="R135" s="192"/>
      <c r="S135" s="192"/>
      <c r="T135" s="193"/>
      <c r="AT135" s="187" t="s">
        <v>154</v>
      </c>
      <c r="AU135" s="187" t="s">
        <v>94</v>
      </c>
      <c r="AV135" s="11" t="s">
        <v>94</v>
      </c>
      <c r="AW135" s="11" t="s">
        <v>37</v>
      </c>
      <c r="AX135" s="11" t="s">
        <v>80</v>
      </c>
      <c r="AY135" s="187" t="s">
        <v>144</v>
      </c>
    </row>
    <row r="136" spans="2:65" s="1" customFormat="1" ht="22.5" customHeight="1">
      <c r="B136" s="172"/>
      <c r="C136" s="206" t="s">
        <v>10</v>
      </c>
      <c r="D136" s="206" t="s">
        <v>242</v>
      </c>
      <c r="E136" s="207" t="s">
        <v>722</v>
      </c>
      <c r="F136" s="208" t="s">
        <v>723</v>
      </c>
      <c r="G136" s="209" t="s">
        <v>275</v>
      </c>
      <c r="H136" s="210">
        <v>0.32</v>
      </c>
      <c r="I136" s="211"/>
      <c r="J136" s="212">
        <f>ROUND(I136*H136,2)</f>
        <v>0</v>
      </c>
      <c r="K136" s="208" t="s">
        <v>151</v>
      </c>
      <c r="L136" s="213"/>
      <c r="M136" s="214" t="s">
        <v>5</v>
      </c>
      <c r="N136" s="215" t="s">
        <v>45</v>
      </c>
      <c r="O136" s="41"/>
      <c r="P136" s="182">
        <f>O136*H136</f>
        <v>0</v>
      </c>
      <c r="Q136" s="182">
        <v>0.55</v>
      </c>
      <c r="R136" s="182">
        <f>Q136*H136</f>
        <v>0.17600000000000002</v>
      </c>
      <c r="S136" s="182">
        <v>0</v>
      </c>
      <c r="T136" s="183">
        <f>S136*H136</f>
        <v>0</v>
      </c>
      <c r="AR136" s="23" t="s">
        <v>245</v>
      </c>
      <c r="AT136" s="23" t="s">
        <v>242</v>
      </c>
      <c r="AU136" s="23" t="s">
        <v>94</v>
      </c>
      <c r="AY136" s="23" t="s">
        <v>144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3" t="s">
        <v>94</v>
      </c>
      <c r="BK136" s="184">
        <f>ROUND(I136*H136,2)</f>
        <v>0</v>
      </c>
      <c r="BL136" s="23" t="s">
        <v>219</v>
      </c>
      <c r="BM136" s="23" t="s">
        <v>839</v>
      </c>
    </row>
    <row r="137" spans="2:51" s="11" customFormat="1" ht="13.5">
      <c r="B137" s="185"/>
      <c r="D137" s="194" t="s">
        <v>154</v>
      </c>
      <c r="E137" s="195" t="s">
        <v>5</v>
      </c>
      <c r="F137" s="196" t="s">
        <v>840</v>
      </c>
      <c r="H137" s="197">
        <v>0.32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87" t="s">
        <v>154</v>
      </c>
      <c r="AU137" s="187" t="s">
        <v>94</v>
      </c>
      <c r="AV137" s="11" t="s">
        <v>94</v>
      </c>
      <c r="AW137" s="11" t="s">
        <v>37</v>
      </c>
      <c r="AX137" s="11" t="s">
        <v>80</v>
      </c>
      <c r="AY137" s="187" t="s">
        <v>144</v>
      </c>
    </row>
    <row r="138" spans="2:65" s="1" customFormat="1" ht="31.5" customHeight="1">
      <c r="B138" s="172"/>
      <c r="C138" s="173" t="s">
        <v>252</v>
      </c>
      <c r="D138" s="173" t="s">
        <v>147</v>
      </c>
      <c r="E138" s="174" t="s">
        <v>317</v>
      </c>
      <c r="F138" s="175" t="s">
        <v>726</v>
      </c>
      <c r="G138" s="176" t="s">
        <v>150</v>
      </c>
      <c r="H138" s="177">
        <v>4.41</v>
      </c>
      <c r="I138" s="178"/>
      <c r="J138" s="179">
        <f>ROUND(I138*H138,2)</f>
        <v>0</v>
      </c>
      <c r="K138" s="175" t="s">
        <v>151</v>
      </c>
      <c r="L138" s="40"/>
      <c r="M138" s="180" t="s">
        <v>5</v>
      </c>
      <c r="N138" s="181" t="s">
        <v>45</v>
      </c>
      <c r="O138" s="41"/>
      <c r="P138" s="182">
        <f>O138*H138</f>
        <v>0</v>
      </c>
      <c r="Q138" s="182">
        <v>0.01946</v>
      </c>
      <c r="R138" s="182">
        <f>Q138*H138</f>
        <v>0.08581860000000001</v>
      </c>
      <c r="S138" s="182">
        <v>0</v>
      </c>
      <c r="T138" s="183">
        <f>S138*H138</f>
        <v>0</v>
      </c>
      <c r="AR138" s="23" t="s">
        <v>219</v>
      </c>
      <c r="AT138" s="23" t="s">
        <v>147</v>
      </c>
      <c r="AU138" s="23" t="s">
        <v>94</v>
      </c>
      <c r="AY138" s="23" t="s">
        <v>144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3" t="s">
        <v>94</v>
      </c>
      <c r="BK138" s="184">
        <f>ROUND(I138*H138,2)</f>
        <v>0</v>
      </c>
      <c r="BL138" s="23" t="s">
        <v>219</v>
      </c>
      <c r="BM138" s="23" t="s">
        <v>727</v>
      </c>
    </row>
    <row r="139" spans="2:51" s="11" customFormat="1" ht="13.5">
      <c r="B139" s="185"/>
      <c r="D139" s="186" t="s">
        <v>154</v>
      </c>
      <c r="E139" s="187" t="s">
        <v>5</v>
      </c>
      <c r="F139" s="188" t="s">
        <v>841</v>
      </c>
      <c r="H139" s="189">
        <v>4.41</v>
      </c>
      <c r="I139" s="190"/>
      <c r="L139" s="185"/>
      <c r="M139" s="191"/>
      <c r="N139" s="192"/>
      <c r="O139" s="192"/>
      <c r="P139" s="192"/>
      <c r="Q139" s="192"/>
      <c r="R139" s="192"/>
      <c r="S139" s="192"/>
      <c r="T139" s="193"/>
      <c r="AT139" s="187" t="s">
        <v>154</v>
      </c>
      <c r="AU139" s="187" t="s">
        <v>94</v>
      </c>
      <c r="AV139" s="11" t="s">
        <v>94</v>
      </c>
      <c r="AW139" s="11" t="s">
        <v>37</v>
      </c>
      <c r="AX139" s="11" t="s">
        <v>73</v>
      </c>
      <c r="AY139" s="187" t="s">
        <v>144</v>
      </c>
    </row>
    <row r="140" spans="2:51" s="12" customFormat="1" ht="13.5">
      <c r="B140" s="198"/>
      <c r="D140" s="194" t="s">
        <v>154</v>
      </c>
      <c r="E140" s="216" t="s">
        <v>5</v>
      </c>
      <c r="F140" s="217" t="s">
        <v>197</v>
      </c>
      <c r="H140" s="218">
        <v>4.41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154</v>
      </c>
      <c r="AU140" s="199" t="s">
        <v>94</v>
      </c>
      <c r="AV140" s="12" t="s">
        <v>145</v>
      </c>
      <c r="AW140" s="12" t="s">
        <v>37</v>
      </c>
      <c r="AX140" s="12" t="s">
        <v>80</v>
      </c>
      <c r="AY140" s="199" t="s">
        <v>144</v>
      </c>
    </row>
    <row r="141" spans="2:65" s="1" customFormat="1" ht="31.5" customHeight="1">
      <c r="B141" s="172"/>
      <c r="C141" s="173" t="s">
        <v>256</v>
      </c>
      <c r="D141" s="173" t="s">
        <v>147</v>
      </c>
      <c r="E141" s="174" t="s">
        <v>327</v>
      </c>
      <c r="F141" s="175" t="s">
        <v>328</v>
      </c>
      <c r="G141" s="176" t="s">
        <v>150</v>
      </c>
      <c r="H141" s="177">
        <v>18.8</v>
      </c>
      <c r="I141" s="178"/>
      <c r="J141" s="179">
        <f>ROUND(I141*H141,2)</f>
        <v>0</v>
      </c>
      <c r="K141" s="175" t="s">
        <v>151</v>
      </c>
      <c r="L141" s="40"/>
      <c r="M141" s="180" t="s">
        <v>5</v>
      </c>
      <c r="N141" s="181" t="s">
        <v>45</v>
      </c>
      <c r="O141" s="41"/>
      <c r="P141" s="182">
        <f>O141*H141</f>
        <v>0</v>
      </c>
      <c r="Q141" s="182">
        <v>0.01946</v>
      </c>
      <c r="R141" s="182">
        <f>Q141*H141</f>
        <v>0.36584800000000006</v>
      </c>
      <c r="S141" s="182">
        <v>0</v>
      </c>
      <c r="T141" s="183">
        <f>S141*H141</f>
        <v>0</v>
      </c>
      <c r="AR141" s="23" t="s">
        <v>219</v>
      </c>
      <c r="AT141" s="23" t="s">
        <v>147</v>
      </c>
      <c r="AU141" s="23" t="s">
        <v>94</v>
      </c>
      <c r="AY141" s="23" t="s">
        <v>144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3" t="s">
        <v>94</v>
      </c>
      <c r="BK141" s="184">
        <f>ROUND(I141*H141,2)</f>
        <v>0</v>
      </c>
      <c r="BL141" s="23" t="s">
        <v>219</v>
      </c>
      <c r="BM141" s="23" t="s">
        <v>329</v>
      </c>
    </row>
    <row r="142" spans="2:65" s="1" customFormat="1" ht="22.5" customHeight="1">
      <c r="B142" s="172"/>
      <c r="C142" s="173" t="s">
        <v>262</v>
      </c>
      <c r="D142" s="173" t="s">
        <v>147</v>
      </c>
      <c r="E142" s="174" t="s">
        <v>729</v>
      </c>
      <c r="F142" s="175" t="s">
        <v>730</v>
      </c>
      <c r="G142" s="176" t="s">
        <v>275</v>
      </c>
      <c r="H142" s="177">
        <v>1.899</v>
      </c>
      <c r="I142" s="178"/>
      <c r="J142" s="179">
        <f>ROUND(I142*H142,2)</f>
        <v>0</v>
      </c>
      <c r="K142" s="175" t="s">
        <v>151</v>
      </c>
      <c r="L142" s="40"/>
      <c r="M142" s="180" t="s">
        <v>5</v>
      </c>
      <c r="N142" s="181" t="s">
        <v>45</v>
      </c>
      <c r="O142" s="41"/>
      <c r="P142" s="182">
        <f>O142*H142</f>
        <v>0</v>
      </c>
      <c r="Q142" s="182">
        <v>0.02337</v>
      </c>
      <c r="R142" s="182">
        <f>Q142*H142</f>
        <v>0.044379629999999996</v>
      </c>
      <c r="S142" s="182">
        <v>0</v>
      </c>
      <c r="T142" s="183">
        <f>S142*H142</f>
        <v>0</v>
      </c>
      <c r="AR142" s="23" t="s">
        <v>219</v>
      </c>
      <c r="AT142" s="23" t="s">
        <v>147</v>
      </c>
      <c r="AU142" s="23" t="s">
        <v>94</v>
      </c>
      <c r="AY142" s="23" t="s">
        <v>144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3" t="s">
        <v>94</v>
      </c>
      <c r="BK142" s="184">
        <f>ROUND(I142*H142,2)</f>
        <v>0</v>
      </c>
      <c r="BL142" s="23" t="s">
        <v>219</v>
      </c>
      <c r="BM142" s="23" t="s">
        <v>842</v>
      </c>
    </row>
    <row r="143" spans="2:51" s="11" customFormat="1" ht="13.5">
      <c r="B143" s="185"/>
      <c r="D143" s="194" t="s">
        <v>154</v>
      </c>
      <c r="E143" s="195" t="s">
        <v>5</v>
      </c>
      <c r="F143" s="196" t="s">
        <v>843</v>
      </c>
      <c r="H143" s="197">
        <v>1.899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87" t="s">
        <v>154</v>
      </c>
      <c r="AU143" s="187" t="s">
        <v>94</v>
      </c>
      <c r="AV143" s="11" t="s">
        <v>94</v>
      </c>
      <c r="AW143" s="11" t="s">
        <v>37</v>
      </c>
      <c r="AX143" s="11" t="s">
        <v>80</v>
      </c>
      <c r="AY143" s="187" t="s">
        <v>144</v>
      </c>
    </row>
    <row r="144" spans="2:65" s="1" customFormat="1" ht="31.5" customHeight="1">
      <c r="B144" s="172"/>
      <c r="C144" s="173" t="s">
        <v>268</v>
      </c>
      <c r="D144" s="173" t="s">
        <v>147</v>
      </c>
      <c r="E144" s="174" t="s">
        <v>733</v>
      </c>
      <c r="F144" s="175" t="s">
        <v>734</v>
      </c>
      <c r="G144" s="176" t="s">
        <v>250</v>
      </c>
      <c r="H144" s="177">
        <v>2</v>
      </c>
      <c r="I144" s="178"/>
      <c r="J144" s="179">
        <f>ROUND(I144*H144,2)</f>
        <v>0</v>
      </c>
      <c r="K144" s="175" t="s">
        <v>5</v>
      </c>
      <c r="L144" s="40"/>
      <c r="M144" s="180" t="s">
        <v>5</v>
      </c>
      <c r="N144" s="181" t="s">
        <v>45</v>
      </c>
      <c r="O144" s="41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3" t="s">
        <v>219</v>
      </c>
      <c r="AT144" s="23" t="s">
        <v>147</v>
      </c>
      <c r="AU144" s="23" t="s">
        <v>94</v>
      </c>
      <c r="AY144" s="23" t="s">
        <v>144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3" t="s">
        <v>94</v>
      </c>
      <c r="BK144" s="184">
        <f>ROUND(I144*H144,2)</f>
        <v>0</v>
      </c>
      <c r="BL144" s="23" t="s">
        <v>219</v>
      </c>
      <c r="BM144" s="23" t="s">
        <v>735</v>
      </c>
    </row>
    <row r="145" spans="2:65" s="1" customFormat="1" ht="22.5" customHeight="1">
      <c r="B145" s="172"/>
      <c r="C145" s="173" t="s">
        <v>272</v>
      </c>
      <c r="D145" s="173" t="s">
        <v>147</v>
      </c>
      <c r="E145" s="174" t="s">
        <v>336</v>
      </c>
      <c r="F145" s="175" t="s">
        <v>337</v>
      </c>
      <c r="G145" s="176" t="s">
        <v>202</v>
      </c>
      <c r="H145" s="177">
        <v>1.735</v>
      </c>
      <c r="I145" s="178"/>
      <c r="J145" s="179">
        <f>ROUND(I145*H145,2)</f>
        <v>0</v>
      </c>
      <c r="K145" s="175" t="s">
        <v>151</v>
      </c>
      <c r="L145" s="40"/>
      <c r="M145" s="180" t="s">
        <v>5</v>
      </c>
      <c r="N145" s="181" t="s">
        <v>45</v>
      </c>
      <c r="O145" s="41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23" t="s">
        <v>219</v>
      </c>
      <c r="AT145" s="23" t="s">
        <v>147</v>
      </c>
      <c r="AU145" s="23" t="s">
        <v>94</v>
      </c>
      <c r="AY145" s="23" t="s">
        <v>144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3" t="s">
        <v>94</v>
      </c>
      <c r="BK145" s="184">
        <f>ROUND(I145*H145,2)</f>
        <v>0</v>
      </c>
      <c r="BL145" s="23" t="s">
        <v>219</v>
      </c>
      <c r="BM145" s="23" t="s">
        <v>338</v>
      </c>
    </row>
    <row r="146" spans="2:65" s="1" customFormat="1" ht="22.5" customHeight="1">
      <c r="B146" s="172"/>
      <c r="C146" s="173" t="s">
        <v>277</v>
      </c>
      <c r="D146" s="173" t="s">
        <v>147</v>
      </c>
      <c r="E146" s="174" t="s">
        <v>340</v>
      </c>
      <c r="F146" s="175" t="s">
        <v>341</v>
      </c>
      <c r="G146" s="176" t="s">
        <v>202</v>
      </c>
      <c r="H146" s="177">
        <v>1.735</v>
      </c>
      <c r="I146" s="178"/>
      <c r="J146" s="179">
        <f>ROUND(I146*H146,2)</f>
        <v>0</v>
      </c>
      <c r="K146" s="175" t="s">
        <v>151</v>
      </c>
      <c r="L146" s="40"/>
      <c r="M146" s="180" t="s">
        <v>5</v>
      </c>
      <c r="N146" s="181" t="s">
        <v>45</v>
      </c>
      <c r="O146" s="41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23" t="s">
        <v>219</v>
      </c>
      <c r="AT146" s="23" t="s">
        <v>147</v>
      </c>
      <c r="AU146" s="23" t="s">
        <v>94</v>
      </c>
      <c r="AY146" s="23" t="s">
        <v>144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3" t="s">
        <v>94</v>
      </c>
      <c r="BK146" s="184">
        <f>ROUND(I146*H146,2)</f>
        <v>0</v>
      </c>
      <c r="BL146" s="23" t="s">
        <v>219</v>
      </c>
      <c r="BM146" s="23" t="s">
        <v>342</v>
      </c>
    </row>
    <row r="147" spans="2:63" s="10" customFormat="1" ht="29.85" customHeight="1">
      <c r="B147" s="157"/>
      <c r="D147" s="169" t="s">
        <v>72</v>
      </c>
      <c r="E147" s="170" t="s">
        <v>343</v>
      </c>
      <c r="F147" s="170" t="s">
        <v>344</v>
      </c>
      <c r="I147" s="161"/>
      <c r="J147" s="171">
        <f>BK147</f>
        <v>0</v>
      </c>
      <c r="L147" s="157"/>
      <c r="M147" s="163"/>
      <c r="N147" s="164"/>
      <c r="O147" s="164"/>
      <c r="P147" s="165">
        <f>SUM(P148:P208)</f>
        <v>0</v>
      </c>
      <c r="Q147" s="164"/>
      <c r="R147" s="165">
        <f>SUM(R148:R208)</f>
        <v>0.45768735</v>
      </c>
      <c r="S147" s="164"/>
      <c r="T147" s="166">
        <f>SUM(T148:T208)</f>
        <v>0.30271899999999996</v>
      </c>
      <c r="AR147" s="158" t="s">
        <v>94</v>
      </c>
      <c r="AT147" s="167" t="s">
        <v>72</v>
      </c>
      <c r="AU147" s="167" t="s">
        <v>80</v>
      </c>
      <c r="AY147" s="158" t="s">
        <v>144</v>
      </c>
      <c r="BK147" s="168">
        <f>SUM(BK148:BK208)</f>
        <v>0</v>
      </c>
    </row>
    <row r="148" spans="2:65" s="1" customFormat="1" ht="31.5" customHeight="1">
      <c r="B148" s="172"/>
      <c r="C148" s="173" t="s">
        <v>282</v>
      </c>
      <c r="D148" s="173" t="s">
        <v>147</v>
      </c>
      <c r="E148" s="174" t="s">
        <v>346</v>
      </c>
      <c r="F148" s="175" t="s">
        <v>347</v>
      </c>
      <c r="G148" s="176" t="s">
        <v>348</v>
      </c>
      <c r="H148" s="177">
        <v>0</v>
      </c>
      <c r="I148" s="178"/>
      <c r="J148" s="179">
        <f>ROUND(I148*H148,2)</f>
        <v>0</v>
      </c>
      <c r="K148" s="175" t="s">
        <v>5</v>
      </c>
      <c r="L148" s="40"/>
      <c r="M148" s="180" t="s">
        <v>5</v>
      </c>
      <c r="N148" s="181" t="s">
        <v>45</v>
      </c>
      <c r="O148" s="41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3" t="s">
        <v>219</v>
      </c>
      <c r="AT148" s="23" t="s">
        <v>147</v>
      </c>
      <c r="AU148" s="23" t="s">
        <v>94</v>
      </c>
      <c r="AY148" s="23" t="s">
        <v>144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3" t="s">
        <v>94</v>
      </c>
      <c r="BK148" s="184">
        <f>ROUND(I148*H148,2)</f>
        <v>0</v>
      </c>
      <c r="BL148" s="23" t="s">
        <v>219</v>
      </c>
      <c r="BM148" s="23" t="s">
        <v>844</v>
      </c>
    </row>
    <row r="149" spans="2:65" s="1" customFormat="1" ht="22.5" customHeight="1">
      <c r="B149" s="172"/>
      <c r="C149" s="173" t="s">
        <v>286</v>
      </c>
      <c r="D149" s="173" t="s">
        <v>147</v>
      </c>
      <c r="E149" s="174" t="s">
        <v>351</v>
      </c>
      <c r="F149" s="175" t="s">
        <v>352</v>
      </c>
      <c r="G149" s="176" t="s">
        <v>188</v>
      </c>
      <c r="H149" s="177">
        <v>45.8</v>
      </c>
      <c r="I149" s="178"/>
      <c r="J149" s="179">
        <f>ROUND(I149*H149,2)</f>
        <v>0</v>
      </c>
      <c r="K149" s="175" t="s">
        <v>151</v>
      </c>
      <c r="L149" s="40"/>
      <c r="M149" s="180" t="s">
        <v>5</v>
      </c>
      <c r="N149" s="181" t="s">
        <v>45</v>
      </c>
      <c r="O149" s="41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3" t="s">
        <v>219</v>
      </c>
      <c r="AT149" s="23" t="s">
        <v>147</v>
      </c>
      <c r="AU149" s="23" t="s">
        <v>94</v>
      </c>
      <c r="AY149" s="23" t="s">
        <v>144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3" t="s">
        <v>94</v>
      </c>
      <c r="BK149" s="184">
        <f>ROUND(I149*H149,2)</f>
        <v>0</v>
      </c>
      <c r="BL149" s="23" t="s">
        <v>219</v>
      </c>
      <c r="BM149" s="23" t="s">
        <v>353</v>
      </c>
    </row>
    <row r="150" spans="2:51" s="11" customFormat="1" ht="13.5">
      <c r="B150" s="185"/>
      <c r="D150" s="186" t="s">
        <v>154</v>
      </c>
      <c r="E150" s="187" t="s">
        <v>5</v>
      </c>
      <c r="F150" s="188" t="s">
        <v>845</v>
      </c>
      <c r="H150" s="189">
        <v>22.9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154</v>
      </c>
      <c r="AU150" s="187" t="s">
        <v>94</v>
      </c>
      <c r="AV150" s="11" t="s">
        <v>94</v>
      </c>
      <c r="AW150" s="11" t="s">
        <v>37</v>
      </c>
      <c r="AX150" s="11" t="s">
        <v>73</v>
      </c>
      <c r="AY150" s="187" t="s">
        <v>144</v>
      </c>
    </row>
    <row r="151" spans="2:51" s="11" customFormat="1" ht="13.5">
      <c r="B151" s="185"/>
      <c r="D151" s="186" t="s">
        <v>154</v>
      </c>
      <c r="E151" s="187" t="s">
        <v>5</v>
      </c>
      <c r="F151" s="188" t="s">
        <v>846</v>
      </c>
      <c r="H151" s="189">
        <v>22.9</v>
      </c>
      <c r="I151" s="190"/>
      <c r="L151" s="185"/>
      <c r="M151" s="191"/>
      <c r="N151" s="192"/>
      <c r="O151" s="192"/>
      <c r="P151" s="192"/>
      <c r="Q151" s="192"/>
      <c r="R151" s="192"/>
      <c r="S151" s="192"/>
      <c r="T151" s="193"/>
      <c r="AT151" s="187" t="s">
        <v>154</v>
      </c>
      <c r="AU151" s="187" t="s">
        <v>94</v>
      </c>
      <c r="AV151" s="11" t="s">
        <v>94</v>
      </c>
      <c r="AW151" s="11" t="s">
        <v>37</v>
      </c>
      <c r="AX151" s="11" t="s">
        <v>73</v>
      </c>
      <c r="AY151" s="187" t="s">
        <v>144</v>
      </c>
    </row>
    <row r="152" spans="2:51" s="12" customFormat="1" ht="13.5">
      <c r="B152" s="198"/>
      <c r="D152" s="194" t="s">
        <v>154</v>
      </c>
      <c r="E152" s="216" t="s">
        <v>5</v>
      </c>
      <c r="F152" s="217" t="s">
        <v>197</v>
      </c>
      <c r="H152" s="218">
        <v>45.8</v>
      </c>
      <c r="I152" s="202"/>
      <c r="L152" s="198"/>
      <c r="M152" s="203"/>
      <c r="N152" s="204"/>
      <c r="O152" s="204"/>
      <c r="P152" s="204"/>
      <c r="Q152" s="204"/>
      <c r="R152" s="204"/>
      <c r="S152" s="204"/>
      <c r="T152" s="205"/>
      <c r="AT152" s="199" t="s">
        <v>154</v>
      </c>
      <c r="AU152" s="199" t="s">
        <v>94</v>
      </c>
      <c r="AV152" s="12" t="s">
        <v>145</v>
      </c>
      <c r="AW152" s="12" t="s">
        <v>37</v>
      </c>
      <c r="AX152" s="12" t="s">
        <v>80</v>
      </c>
      <c r="AY152" s="199" t="s">
        <v>144</v>
      </c>
    </row>
    <row r="153" spans="2:65" s="1" customFormat="1" ht="22.5" customHeight="1">
      <c r="B153" s="172"/>
      <c r="C153" s="206" t="s">
        <v>291</v>
      </c>
      <c r="D153" s="206" t="s">
        <v>242</v>
      </c>
      <c r="E153" s="207" t="s">
        <v>356</v>
      </c>
      <c r="F153" s="208" t="s">
        <v>357</v>
      </c>
      <c r="G153" s="209" t="s">
        <v>358</v>
      </c>
      <c r="H153" s="210">
        <v>50</v>
      </c>
      <c r="I153" s="211"/>
      <c r="J153" s="212">
        <f>ROUND(I153*H153,2)</f>
        <v>0</v>
      </c>
      <c r="K153" s="208" t="s">
        <v>151</v>
      </c>
      <c r="L153" s="213"/>
      <c r="M153" s="214" t="s">
        <v>5</v>
      </c>
      <c r="N153" s="215" t="s">
        <v>45</v>
      </c>
      <c r="O153" s="41"/>
      <c r="P153" s="182">
        <f>O153*H153</f>
        <v>0</v>
      </c>
      <c r="Q153" s="182">
        <v>0.00022</v>
      </c>
      <c r="R153" s="182">
        <f>Q153*H153</f>
        <v>0.011000000000000001</v>
      </c>
      <c r="S153" s="182">
        <v>0</v>
      </c>
      <c r="T153" s="183">
        <f>S153*H153</f>
        <v>0</v>
      </c>
      <c r="AR153" s="23" t="s">
        <v>245</v>
      </c>
      <c r="AT153" s="23" t="s">
        <v>242</v>
      </c>
      <c r="AU153" s="23" t="s">
        <v>94</v>
      </c>
      <c r="AY153" s="23" t="s">
        <v>144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3" t="s">
        <v>94</v>
      </c>
      <c r="BK153" s="184">
        <f>ROUND(I153*H153,2)</f>
        <v>0</v>
      </c>
      <c r="BL153" s="23" t="s">
        <v>219</v>
      </c>
      <c r="BM153" s="23" t="s">
        <v>359</v>
      </c>
    </row>
    <row r="154" spans="2:51" s="11" customFormat="1" ht="13.5">
      <c r="B154" s="185"/>
      <c r="D154" s="194" t="s">
        <v>154</v>
      </c>
      <c r="F154" s="196" t="s">
        <v>847</v>
      </c>
      <c r="H154" s="197">
        <v>50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87" t="s">
        <v>154</v>
      </c>
      <c r="AU154" s="187" t="s">
        <v>94</v>
      </c>
      <c r="AV154" s="11" t="s">
        <v>94</v>
      </c>
      <c r="AW154" s="11" t="s">
        <v>6</v>
      </c>
      <c r="AX154" s="11" t="s">
        <v>80</v>
      </c>
      <c r="AY154" s="187" t="s">
        <v>144</v>
      </c>
    </row>
    <row r="155" spans="2:65" s="1" customFormat="1" ht="22.5" customHeight="1">
      <c r="B155" s="172"/>
      <c r="C155" s="173" t="s">
        <v>296</v>
      </c>
      <c r="D155" s="173" t="s">
        <v>147</v>
      </c>
      <c r="E155" s="174" t="s">
        <v>848</v>
      </c>
      <c r="F155" s="175" t="s">
        <v>849</v>
      </c>
      <c r="G155" s="176" t="s">
        <v>150</v>
      </c>
      <c r="H155" s="177">
        <v>6.4</v>
      </c>
      <c r="I155" s="178"/>
      <c r="J155" s="179">
        <f>ROUND(I155*H155,2)</f>
        <v>0</v>
      </c>
      <c r="K155" s="175" t="s">
        <v>151</v>
      </c>
      <c r="L155" s="40"/>
      <c r="M155" s="180" t="s">
        <v>5</v>
      </c>
      <c r="N155" s="181" t="s">
        <v>45</v>
      </c>
      <c r="O155" s="41"/>
      <c r="P155" s="182">
        <f>O155*H155</f>
        <v>0</v>
      </c>
      <c r="Q155" s="182">
        <v>0</v>
      </c>
      <c r="R155" s="182">
        <f>Q155*H155</f>
        <v>0</v>
      </c>
      <c r="S155" s="182">
        <v>0.00571</v>
      </c>
      <c r="T155" s="183">
        <f>S155*H155</f>
        <v>0.036544</v>
      </c>
      <c r="AR155" s="23" t="s">
        <v>219</v>
      </c>
      <c r="AT155" s="23" t="s">
        <v>147</v>
      </c>
      <c r="AU155" s="23" t="s">
        <v>94</v>
      </c>
      <c r="AY155" s="23" t="s">
        <v>144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3" t="s">
        <v>94</v>
      </c>
      <c r="BK155" s="184">
        <f>ROUND(I155*H155,2)</f>
        <v>0</v>
      </c>
      <c r="BL155" s="23" t="s">
        <v>219</v>
      </c>
      <c r="BM155" s="23" t="s">
        <v>850</v>
      </c>
    </row>
    <row r="156" spans="2:51" s="11" customFormat="1" ht="13.5">
      <c r="B156" s="185"/>
      <c r="D156" s="194" t="s">
        <v>154</v>
      </c>
      <c r="E156" s="195" t="s">
        <v>5</v>
      </c>
      <c r="F156" s="196" t="s">
        <v>851</v>
      </c>
      <c r="H156" s="197">
        <v>6.4</v>
      </c>
      <c r="I156" s="190"/>
      <c r="L156" s="185"/>
      <c r="M156" s="191"/>
      <c r="N156" s="192"/>
      <c r="O156" s="192"/>
      <c r="P156" s="192"/>
      <c r="Q156" s="192"/>
      <c r="R156" s="192"/>
      <c r="S156" s="192"/>
      <c r="T156" s="193"/>
      <c r="AT156" s="187" t="s">
        <v>154</v>
      </c>
      <c r="AU156" s="187" t="s">
        <v>94</v>
      </c>
      <c r="AV156" s="11" t="s">
        <v>94</v>
      </c>
      <c r="AW156" s="11" t="s">
        <v>37</v>
      </c>
      <c r="AX156" s="11" t="s">
        <v>80</v>
      </c>
      <c r="AY156" s="187" t="s">
        <v>144</v>
      </c>
    </row>
    <row r="157" spans="2:65" s="1" customFormat="1" ht="22.5" customHeight="1">
      <c r="B157" s="172"/>
      <c r="C157" s="173" t="s">
        <v>245</v>
      </c>
      <c r="D157" s="173" t="s">
        <v>147</v>
      </c>
      <c r="E157" s="174" t="s">
        <v>362</v>
      </c>
      <c r="F157" s="175" t="s">
        <v>363</v>
      </c>
      <c r="G157" s="176" t="s">
        <v>188</v>
      </c>
      <c r="H157" s="177">
        <v>9.4</v>
      </c>
      <c r="I157" s="178"/>
      <c r="J157" s="179">
        <f>ROUND(I157*H157,2)</f>
        <v>0</v>
      </c>
      <c r="K157" s="175" t="s">
        <v>151</v>
      </c>
      <c r="L157" s="40"/>
      <c r="M157" s="180" t="s">
        <v>5</v>
      </c>
      <c r="N157" s="181" t="s">
        <v>45</v>
      </c>
      <c r="O157" s="41"/>
      <c r="P157" s="182">
        <f>O157*H157</f>
        <v>0</v>
      </c>
      <c r="Q157" s="182">
        <v>0</v>
      </c>
      <c r="R157" s="182">
        <f>Q157*H157</f>
        <v>0</v>
      </c>
      <c r="S157" s="182">
        <v>0.00338</v>
      </c>
      <c r="T157" s="183">
        <f>S157*H157</f>
        <v>0.031772</v>
      </c>
      <c r="AR157" s="23" t="s">
        <v>219</v>
      </c>
      <c r="AT157" s="23" t="s">
        <v>147</v>
      </c>
      <c r="AU157" s="23" t="s">
        <v>94</v>
      </c>
      <c r="AY157" s="23" t="s">
        <v>144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3" t="s">
        <v>94</v>
      </c>
      <c r="BK157" s="184">
        <f>ROUND(I157*H157,2)</f>
        <v>0</v>
      </c>
      <c r="BL157" s="23" t="s">
        <v>219</v>
      </c>
      <c r="BM157" s="23" t="s">
        <v>364</v>
      </c>
    </row>
    <row r="158" spans="2:65" s="1" customFormat="1" ht="22.5" customHeight="1">
      <c r="B158" s="172"/>
      <c r="C158" s="173" t="s">
        <v>305</v>
      </c>
      <c r="D158" s="173" t="s">
        <v>147</v>
      </c>
      <c r="E158" s="174" t="s">
        <v>366</v>
      </c>
      <c r="F158" s="175" t="s">
        <v>367</v>
      </c>
      <c r="G158" s="176" t="s">
        <v>188</v>
      </c>
      <c r="H158" s="177">
        <v>6.2</v>
      </c>
      <c r="I158" s="178"/>
      <c r="J158" s="179">
        <f>ROUND(I158*H158,2)</f>
        <v>0</v>
      </c>
      <c r="K158" s="175" t="s">
        <v>151</v>
      </c>
      <c r="L158" s="40"/>
      <c r="M158" s="180" t="s">
        <v>5</v>
      </c>
      <c r="N158" s="181" t="s">
        <v>45</v>
      </c>
      <c r="O158" s="41"/>
      <c r="P158" s="182">
        <f>O158*H158</f>
        <v>0</v>
      </c>
      <c r="Q158" s="182">
        <v>0</v>
      </c>
      <c r="R158" s="182">
        <f>Q158*H158</f>
        <v>0</v>
      </c>
      <c r="S158" s="182">
        <v>0.0017</v>
      </c>
      <c r="T158" s="183">
        <f>S158*H158</f>
        <v>0.010539999999999999</v>
      </c>
      <c r="AR158" s="23" t="s">
        <v>219</v>
      </c>
      <c r="AT158" s="23" t="s">
        <v>147</v>
      </c>
      <c r="AU158" s="23" t="s">
        <v>94</v>
      </c>
      <c r="AY158" s="23" t="s">
        <v>144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23" t="s">
        <v>94</v>
      </c>
      <c r="BK158" s="184">
        <f>ROUND(I158*H158,2)</f>
        <v>0</v>
      </c>
      <c r="BL158" s="23" t="s">
        <v>219</v>
      </c>
      <c r="BM158" s="23" t="s">
        <v>368</v>
      </c>
    </row>
    <row r="159" spans="2:51" s="11" customFormat="1" ht="13.5">
      <c r="B159" s="185"/>
      <c r="D159" s="194" t="s">
        <v>154</v>
      </c>
      <c r="E159" s="195" t="s">
        <v>5</v>
      </c>
      <c r="F159" s="196" t="s">
        <v>852</v>
      </c>
      <c r="H159" s="197">
        <v>6.2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87" t="s">
        <v>154</v>
      </c>
      <c r="AU159" s="187" t="s">
        <v>94</v>
      </c>
      <c r="AV159" s="11" t="s">
        <v>94</v>
      </c>
      <c r="AW159" s="11" t="s">
        <v>37</v>
      </c>
      <c r="AX159" s="11" t="s">
        <v>80</v>
      </c>
      <c r="AY159" s="187" t="s">
        <v>144</v>
      </c>
    </row>
    <row r="160" spans="2:65" s="1" customFormat="1" ht="22.5" customHeight="1">
      <c r="B160" s="172"/>
      <c r="C160" s="173" t="s">
        <v>311</v>
      </c>
      <c r="D160" s="173" t="s">
        <v>147</v>
      </c>
      <c r="E160" s="174" t="s">
        <v>371</v>
      </c>
      <c r="F160" s="175" t="s">
        <v>372</v>
      </c>
      <c r="G160" s="176" t="s">
        <v>188</v>
      </c>
      <c r="H160" s="177">
        <v>16.8</v>
      </c>
      <c r="I160" s="178"/>
      <c r="J160" s="179">
        <f>ROUND(I160*H160,2)</f>
        <v>0</v>
      </c>
      <c r="K160" s="175" t="s">
        <v>151</v>
      </c>
      <c r="L160" s="40"/>
      <c r="M160" s="180" t="s">
        <v>5</v>
      </c>
      <c r="N160" s="181" t="s">
        <v>45</v>
      </c>
      <c r="O160" s="41"/>
      <c r="P160" s="182">
        <f>O160*H160</f>
        <v>0</v>
      </c>
      <c r="Q160" s="182">
        <v>0</v>
      </c>
      <c r="R160" s="182">
        <f>Q160*H160</f>
        <v>0</v>
      </c>
      <c r="S160" s="182">
        <v>0.00177</v>
      </c>
      <c r="T160" s="183">
        <f>S160*H160</f>
        <v>0.029736000000000002</v>
      </c>
      <c r="AR160" s="23" t="s">
        <v>219</v>
      </c>
      <c r="AT160" s="23" t="s">
        <v>147</v>
      </c>
      <c r="AU160" s="23" t="s">
        <v>94</v>
      </c>
      <c r="AY160" s="23" t="s">
        <v>144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3" t="s">
        <v>94</v>
      </c>
      <c r="BK160" s="184">
        <f>ROUND(I160*H160,2)</f>
        <v>0</v>
      </c>
      <c r="BL160" s="23" t="s">
        <v>219</v>
      </c>
      <c r="BM160" s="23" t="s">
        <v>373</v>
      </c>
    </row>
    <row r="161" spans="2:51" s="11" customFormat="1" ht="13.5">
      <c r="B161" s="185"/>
      <c r="D161" s="194" t="s">
        <v>154</v>
      </c>
      <c r="E161" s="195" t="s">
        <v>5</v>
      </c>
      <c r="F161" s="196" t="s">
        <v>853</v>
      </c>
      <c r="H161" s="197">
        <v>16.8</v>
      </c>
      <c r="I161" s="190"/>
      <c r="L161" s="185"/>
      <c r="M161" s="191"/>
      <c r="N161" s="192"/>
      <c r="O161" s="192"/>
      <c r="P161" s="192"/>
      <c r="Q161" s="192"/>
      <c r="R161" s="192"/>
      <c r="S161" s="192"/>
      <c r="T161" s="193"/>
      <c r="AT161" s="187" t="s">
        <v>154</v>
      </c>
      <c r="AU161" s="187" t="s">
        <v>94</v>
      </c>
      <c r="AV161" s="11" t="s">
        <v>94</v>
      </c>
      <c r="AW161" s="11" t="s">
        <v>37</v>
      </c>
      <c r="AX161" s="11" t="s">
        <v>80</v>
      </c>
      <c r="AY161" s="187" t="s">
        <v>144</v>
      </c>
    </row>
    <row r="162" spans="2:65" s="1" customFormat="1" ht="22.5" customHeight="1">
      <c r="B162" s="172"/>
      <c r="C162" s="173" t="s">
        <v>316</v>
      </c>
      <c r="D162" s="173" t="s">
        <v>147</v>
      </c>
      <c r="E162" s="174" t="s">
        <v>376</v>
      </c>
      <c r="F162" s="175" t="s">
        <v>377</v>
      </c>
      <c r="G162" s="176" t="s">
        <v>250</v>
      </c>
      <c r="H162" s="177">
        <v>1</v>
      </c>
      <c r="I162" s="178"/>
      <c r="J162" s="179">
        <f>ROUND(I162*H162,2)</f>
        <v>0</v>
      </c>
      <c r="K162" s="175" t="s">
        <v>151</v>
      </c>
      <c r="L162" s="40"/>
      <c r="M162" s="180" t="s">
        <v>5</v>
      </c>
      <c r="N162" s="181" t="s">
        <v>45</v>
      </c>
      <c r="O162" s="41"/>
      <c r="P162" s="182">
        <f>O162*H162</f>
        <v>0</v>
      </c>
      <c r="Q162" s="182">
        <v>0</v>
      </c>
      <c r="R162" s="182">
        <f>Q162*H162</f>
        <v>0</v>
      </c>
      <c r="S162" s="182">
        <v>0.00906</v>
      </c>
      <c r="T162" s="183">
        <f>S162*H162</f>
        <v>0.00906</v>
      </c>
      <c r="AR162" s="23" t="s">
        <v>219</v>
      </c>
      <c r="AT162" s="23" t="s">
        <v>147</v>
      </c>
      <c r="AU162" s="23" t="s">
        <v>94</v>
      </c>
      <c r="AY162" s="23" t="s">
        <v>144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3" t="s">
        <v>94</v>
      </c>
      <c r="BK162" s="184">
        <f>ROUND(I162*H162,2)</f>
        <v>0</v>
      </c>
      <c r="BL162" s="23" t="s">
        <v>219</v>
      </c>
      <c r="BM162" s="23" t="s">
        <v>854</v>
      </c>
    </row>
    <row r="163" spans="2:65" s="1" customFormat="1" ht="22.5" customHeight="1">
      <c r="B163" s="172"/>
      <c r="C163" s="173" t="s">
        <v>322</v>
      </c>
      <c r="D163" s="173" t="s">
        <v>147</v>
      </c>
      <c r="E163" s="174" t="s">
        <v>380</v>
      </c>
      <c r="F163" s="175" t="s">
        <v>381</v>
      </c>
      <c r="G163" s="176" t="s">
        <v>188</v>
      </c>
      <c r="H163" s="177">
        <v>22.9</v>
      </c>
      <c r="I163" s="178"/>
      <c r="J163" s="179">
        <f>ROUND(I163*H163,2)</f>
        <v>0</v>
      </c>
      <c r="K163" s="175" t="s">
        <v>151</v>
      </c>
      <c r="L163" s="40"/>
      <c r="M163" s="180" t="s">
        <v>5</v>
      </c>
      <c r="N163" s="181" t="s">
        <v>45</v>
      </c>
      <c r="O163" s="41"/>
      <c r="P163" s="182">
        <f>O163*H163</f>
        <v>0</v>
      </c>
      <c r="Q163" s="182">
        <v>0</v>
      </c>
      <c r="R163" s="182">
        <f>Q163*H163</f>
        <v>0</v>
      </c>
      <c r="S163" s="182">
        <v>0.002</v>
      </c>
      <c r="T163" s="183">
        <f>S163*H163</f>
        <v>0.0458</v>
      </c>
      <c r="AR163" s="23" t="s">
        <v>219</v>
      </c>
      <c r="AT163" s="23" t="s">
        <v>147</v>
      </c>
      <c r="AU163" s="23" t="s">
        <v>94</v>
      </c>
      <c r="AY163" s="23" t="s">
        <v>144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3" t="s">
        <v>94</v>
      </c>
      <c r="BK163" s="184">
        <f>ROUND(I163*H163,2)</f>
        <v>0</v>
      </c>
      <c r="BL163" s="23" t="s">
        <v>219</v>
      </c>
      <c r="BM163" s="23" t="s">
        <v>382</v>
      </c>
    </row>
    <row r="164" spans="2:51" s="11" customFormat="1" ht="13.5">
      <c r="B164" s="185"/>
      <c r="D164" s="194" t="s">
        <v>154</v>
      </c>
      <c r="E164" s="195" t="s">
        <v>5</v>
      </c>
      <c r="F164" s="196" t="s">
        <v>855</v>
      </c>
      <c r="H164" s="197">
        <v>22.9</v>
      </c>
      <c r="I164" s="190"/>
      <c r="L164" s="185"/>
      <c r="M164" s="191"/>
      <c r="N164" s="192"/>
      <c r="O164" s="192"/>
      <c r="P164" s="192"/>
      <c r="Q164" s="192"/>
      <c r="R164" s="192"/>
      <c r="S164" s="192"/>
      <c r="T164" s="193"/>
      <c r="AT164" s="187" t="s">
        <v>154</v>
      </c>
      <c r="AU164" s="187" t="s">
        <v>94</v>
      </c>
      <c r="AV164" s="11" t="s">
        <v>94</v>
      </c>
      <c r="AW164" s="11" t="s">
        <v>37</v>
      </c>
      <c r="AX164" s="11" t="s">
        <v>80</v>
      </c>
      <c r="AY164" s="187" t="s">
        <v>144</v>
      </c>
    </row>
    <row r="165" spans="2:65" s="1" customFormat="1" ht="22.5" customHeight="1">
      <c r="B165" s="172"/>
      <c r="C165" s="173" t="s">
        <v>326</v>
      </c>
      <c r="D165" s="173" t="s">
        <v>147</v>
      </c>
      <c r="E165" s="174" t="s">
        <v>742</v>
      </c>
      <c r="F165" s="175" t="s">
        <v>743</v>
      </c>
      <c r="G165" s="176" t="s">
        <v>188</v>
      </c>
      <c r="H165" s="177">
        <v>16.74</v>
      </c>
      <c r="I165" s="178"/>
      <c r="J165" s="179">
        <f>ROUND(I165*H165,2)</f>
        <v>0</v>
      </c>
      <c r="K165" s="175" t="s">
        <v>151</v>
      </c>
      <c r="L165" s="40"/>
      <c r="M165" s="180" t="s">
        <v>5</v>
      </c>
      <c r="N165" s="181" t="s">
        <v>45</v>
      </c>
      <c r="O165" s="41"/>
      <c r="P165" s="182">
        <f>O165*H165</f>
        <v>0</v>
      </c>
      <c r="Q165" s="182">
        <v>0</v>
      </c>
      <c r="R165" s="182">
        <f>Q165*H165</f>
        <v>0</v>
      </c>
      <c r="S165" s="182">
        <v>0.00175</v>
      </c>
      <c r="T165" s="183">
        <f>S165*H165</f>
        <v>0.029294999999999998</v>
      </c>
      <c r="AR165" s="23" t="s">
        <v>219</v>
      </c>
      <c r="AT165" s="23" t="s">
        <v>147</v>
      </c>
      <c r="AU165" s="23" t="s">
        <v>94</v>
      </c>
      <c r="AY165" s="23" t="s">
        <v>144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3" t="s">
        <v>94</v>
      </c>
      <c r="BK165" s="184">
        <f>ROUND(I165*H165,2)</f>
        <v>0</v>
      </c>
      <c r="BL165" s="23" t="s">
        <v>219</v>
      </c>
      <c r="BM165" s="23" t="s">
        <v>744</v>
      </c>
    </row>
    <row r="166" spans="2:51" s="11" customFormat="1" ht="13.5">
      <c r="B166" s="185"/>
      <c r="D166" s="194" t="s">
        <v>154</v>
      </c>
      <c r="E166" s="195" t="s">
        <v>5</v>
      </c>
      <c r="F166" s="196" t="s">
        <v>856</v>
      </c>
      <c r="H166" s="197">
        <v>16.74</v>
      </c>
      <c r="I166" s="190"/>
      <c r="L166" s="185"/>
      <c r="M166" s="191"/>
      <c r="N166" s="192"/>
      <c r="O166" s="192"/>
      <c r="P166" s="192"/>
      <c r="Q166" s="192"/>
      <c r="R166" s="192"/>
      <c r="S166" s="192"/>
      <c r="T166" s="193"/>
      <c r="AT166" s="187" t="s">
        <v>154</v>
      </c>
      <c r="AU166" s="187" t="s">
        <v>94</v>
      </c>
      <c r="AV166" s="11" t="s">
        <v>94</v>
      </c>
      <c r="AW166" s="11" t="s">
        <v>37</v>
      </c>
      <c r="AX166" s="11" t="s">
        <v>80</v>
      </c>
      <c r="AY166" s="187" t="s">
        <v>144</v>
      </c>
    </row>
    <row r="167" spans="2:65" s="1" customFormat="1" ht="22.5" customHeight="1">
      <c r="B167" s="172"/>
      <c r="C167" s="173" t="s">
        <v>330</v>
      </c>
      <c r="D167" s="173" t="s">
        <v>147</v>
      </c>
      <c r="E167" s="174" t="s">
        <v>389</v>
      </c>
      <c r="F167" s="175" t="s">
        <v>390</v>
      </c>
      <c r="G167" s="176" t="s">
        <v>188</v>
      </c>
      <c r="H167" s="177">
        <v>22.9</v>
      </c>
      <c r="I167" s="178"/>
      <c r="J167" s="179">
        <f>ROUND(I167*H167,2)</f>
        <v>0</v>
      </c>
      <c r="K167" s="175" t="s">
        <v>151</v>
      </c>
      <c r="L167" s="40"/>
      <c r="M167" s="180" t="s">
        <v>5</v>
      </c>
      <c r="N167" s="181" t="s">
        <v>45</v>
      </c>
      <c r="O167" s="41"/>
      <c r="P167" s="182">
        <f>O167*H167</f>
        <v>0</v>
      </c>
      <c r="Q167" s="182">
        <v>0</v>
      </c>
      <c r="R167" s="182">
        <f>Q167*H167</f>
        <v>0</v>
      </c>
      <c r="S167" s="182">
        <v>0.0026</v>
      </c>
      <c r="T167" s="183">
        <f>S167*H167</f>
        <v>0.059539999999999996</v>
      </c>
      <c r="AR167" s="23" t="s">
        <v>219</v>
      </c>
      <c r="AT167" s="23" t="s">
        <v>147</v>
      </c>
      <c r="AU167" s="23" t="s">
        <v>94</v>
      </c>
      <c r="AY167" s="23" t="s">
        <v>144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94</v>
      </c>
      <c r="BK167" s="184">
        <f>ROUND(I167*H167,2)</f>
        <v>0</v>
      </c>
      <c r="BL167" s="23" t="s">
        <v>219</v>
      </c>
      <c r="BM167" s="23" t="s">
        <v>391</v>
      </c>
    </row>
    <row r="168" spans="2:51" s="11" customFormat="1" ht="13.5">
      <c r="B168" s="185"/>
      <c r="D168" s="194" t="s">
        <v>154</v>
      </c>
      <c r="E168" s="195" t="s">
        <v>5</v>
      </c>
      <c r="F168" s="196" t="s">
        <v>855</v>
      </c>
      <c r="H168" s="197">
        <v>22.9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154</v>
      </c>
      <c r="AU168" s="187" t="s">
        <v>94</v>
      </c>
      <c r="AV168" s="11" t="s">
        <v>94</v>
      </c>
      <c r="AW168" s="11" t="s">
        <v>37</v>
      </c>
      <c r="AX168" s="11" t="s">
        <v>80</v>
      </c>
      <c r="AY168" s="187" t="s">
        <v>144</v>
      </c>
    </row>
    <row r="169" spans="2:65" s="1" customFormat="1" ht="22.5" customHeight="1">
      <c r="B169" s="172"/>
      <c r="C169" s="173" t="s">
        <v>335</v>
      </c>
      <c r="D169" s="173" t="s">
        <v>147</v>
      </c>
      <c r="E169" s="174" t="s">
        <v>394</v>
      </c>
      <c r="F169" s="175" t="s">
        <v>395</v>
      </c>
      <c r="G169" s="176" t="s">
        <v>188</v>
      </c>
      <c r="H169" s="177">
        <v>12.8</v>
      </c>
      <c r="I169" s="178"/>
      <c r="J169" s="179">
        <f>ROUND(I169*H169,2)</f>
        <v>0</v>
      </c>
      <c r="K169" s="175" t="s">
        <v>151</v>
      </c>
      <c r="L169" s="40"/>
      <c r="M169" s="180" t="s">
        <v>5</v>
      </c>
      <c r="N169" s="181" t="s">
        <v>45</v>
      </c>
      <c r="O169" s="41"/>
      <c r="P169" s="182">
        <f>O169*H169</f>
        <v>0</v>
      </c>
      <c r="Q169" s="182">
        <v>0</v>
      </c>
      <c r="R169" s="182">
        <f>Q169*H169</f>
        <v>0</v>
      </c>
      <c r="S169" s="182">
        <v>0.00394</v>
      </c>
      <c r="T169" s="183">
        <f>S169*H169</f>
        <v>0.050432000000000005</v>
      </c>
      <c r="AR169" s="23" t="s">
        <v>219</v>
      </c>
      <c r="AT169" s="23" t="s">
        <v>147</v>
      </c>
      <c r="AU169" s="23" t="s">
        <v>94</v>
      </c>
      <c r="AY169" s="23" t="s">
        <v>144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3" t="s">
        <v>94</v>
      </c>
      <c r="BK169" s="184">
        <f>ROUND(I169*H169,2)</f>
        <v>0</v>
      </c>
      <c r="BL169" s="23" t="s">
        <v>219</v>
      </c>
      <c r="BM169" s="23" t="s">
        <v>396</v>
      </c>
    </row>
    <row r="170" spans="2:51" s="11" customFormat="1" ht="13.5">
      <c r="B170" s="185"/>
      <c r="D170" s="194" t="s">
        <v>154</v>
      </c>
      <c r="E170" s="195" t="s">
        <v>5</v>
      </c>
      <c r="F170" s="196" t="s">
        <v>857</v>
      </c>
      <c r="H170" s="197">
        <v>12.8</v>
      </c>
      <c r="I170" s="190"/>
      <c r="L170" s="185"/>
      <c r="M170" s="191"/>
      <c r="N170" s="192"/>
      <c r="O170" s="192"/>
      <c r="P170" s="192"/>
      <c r="Q170" s="192"/>
      <c r="R170" s="192"/>
      <c r="S170" s="192"/>
      <c r="T170" s="193"/>
      <c r="AT170" s="187" t="s">
        <v>154</v>
      </c>
      <c r="AU170" s="187" t="s">
        <v>94</v>
      </c>
      <c r="AV170" s="11" t="s">
        <v>94</v>
      </c>
      <c r="AW170" s="11" t="s">
        <v>37</v>
      </c>
      <c r="AX170" s="11" t="s">
        <v>80</v>
      </c>
      <c r="AY170" s="187" t="s">
        <v>144</v>
      </c>
    </row>
    <row r="171" spans="2:65" s="1" customFormat="1" ht="22.5" customHeight="1">
      <c r="B171" s="172"/>
      <c r="C171" s="173" t="s">
        <v>339</v>
      </c>
      <c r="D171" s="173" t="s">
        <v>147</v>
      </c>
      <c r="E171" s="174" t="s">
        <v>403</v>
      </c>
      <c r="F171" s="175" t="s">
        <v>404</v>
      </c>
      <c r="G171" s="176" t="s">
        <v>188</v>
      </c>
      <c r="H171" s="177">
        <v>7.7</v>
      </c>
      <c r="I171" s="178"/>
      <c r="J171" s="179">
        <f>ROUND(I171*H171,2)</f>
        <v>0</v>
      </c>
      <c r="K171" s="175" t="s">
        <v>5</v>
      </c>
      <c r="L171" s="40"/>
      <c r="M171" s="180" t="s">
        <v>5</v>
      </c>
      <c r="N171" s="181" t="s">
        <v>45</v>
      </c>
      <c r="O171" s="41"/>
      <c r="P171" s="182">
        <f>O171*H171</f>
        <v>0</v>
      </c>
      <c r="Q171" s="182">
        <v>0.00039</v>
      </c>
      <c r="R171" s="182">
        <f>Q171*H171</f>
        <v>0.003003</v>
      </c>
      <c r="S171" s="182">
        <v>0</v>
      </c>
      <c r="T171" s="183">
        <f>S171*H171</f>
        <v>0</v>
      </c>
      <c r="AR171" s="23" t="s">
        <v>219</v>
      </c>
      <c r="AT171" s="23" t="s">
        <v>147</v>
      </c>
      <c r="AU171" s="23" t="s">
        <v>94</v>
      </c>
      <c r="AY171" s="23" t="s">
        <v>144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3" t="s">
        <v>94</v>
      </c>
      <c r="BK171" s="184">
        <f>ROUND(I171*H171,2)</f>
        <v>0</v>
      </c>
      <c r="BL171" s="23" t="s">
        <v>219</v>
      </c>
      <c r="BM171" s="23" t="s">
        <v>405</v>
      </c>
    </row>
    <row r="172" spans="2:65" s="1" customFormat="1" ht="22.5" customHeight="1">
      <c r="B172" s="172"/>
      <c r="C172" s="173" t="s">
        <v>345</v>
      </c>
      <c r="D172" s="173" t="s">
        <v>147</v>
      </c>
      <c r="E172" s="174" t="s">
        <v>399</v>
      </c>
      <c r="F172" s="175" t="s">
        <v>400</v>
      </c>
      <c r="G172" s="176" t="s">
        <v>188</v>
      </c>
      <c r="H172" s="177">
        <v>28.7</v>
      </c>
      <c r="I172" s="178"/>
      <c r="J172" s="179">
        <f>ROUND(I172*H172,2)</f>
        <v>0</v>
      </c>
      <c r="K172" s="175" t="s">
        <v>151</v>
      </c>
      <c r="L172" s="40"/>
      <c r="M172" s="180" t="s">
        <v>5</v>
      </c>
      <c r="N172" s="181" t="s">
        <v>45</v>
      </c>
      <c r="O172" s="41"/>
      <c r="P172" s="182">
        <f>O172*H172</f>
        <v>0</v>
      </c>
      <c r="Q172" s="182">
        <v>0.0005</v>
      </c>
      <c r="R172" s="182">
        <f>Q172*H172</f>
        <v>0.01435</v>
      </c>
      <c r="S172" s="182">
        <v>0</v>
      </c>
      <c r="T172" s="183">
        <f>S172*H172</f>
        <v>0</v>
      </c>
      <c r="AR172" s="23" t="s">
        <v>219</v>
      </c>
      <c r="AT172" s="23" t="s">
        <v>147</v>
      </c>
      <c r="AU172" s="23" t="s">
        <v>94</v>
      </c>
      <c r="AY172" s="23" t="s">
        <v>144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3" t="s">
        <v>94</v>
      </c>
      <c r="BK172" s="184">
        <f>ROUND(I172*H172,2)</f>
        <v>0</v>
      </c>
      <c r="BL172" s="23" t="s">
        <v>219</v>
      </c>
      <c r="BM172" s="23" t="s">
        <v>401</v>
      </c>
    </row>
    <row r="173" spans="2:51" s="11" customFormat="1" ht="13.5">
      <c r="B173" s="185"/>
      <c r="D173" s="194" t="s">
        <v>154</v>
      </c>
      <c r="E173" s="195" t="s">
        <v>5</v>
      </c>
      <c r="F173" s="196" t="s">
        <v>858</v>
      </c>
      <c r="H173" s="197">
        <v>28.7</v>
      </c>
      <c r="I173" s="190"/>
      <c r="L173" s="185"/>
      <c r="M173" s="191"/>
      <c r="N173" s="192"/>
      <c r="O173" s="192"/>
      <c r="P173" s="192"/>
      <c r="Q173" s="192"/>
      <c r="R173" s="192"/>
      <c r="S173" s="192"/>
      <c r="T173" s="193"/>
      <c r="AT173" s="187" t="s">
        <v>154</v>
      </c>
      <c r="AU173" s="187" t="s">
        <v>94</v>
      </c>
      <c r="AV173" s="11" t="s">
        <v>94</v>
      </c>
      <c r="AW173" s="11" t="s">
        <v>37</v>
      </c>
      <c r="AX173" s="11" t="s">
        <v>80</v>
      </c>
      <c r="AY173" s="187" t="s">
        <v>144</v>
      </c>
    </row>
    <row r="174" spans="2:65" s="1" customFormat="1" ht="22.5" customHeight="1">
      <c r="B174" s="172"/>
      <c r="C174" s="173" t="s">
        <v>350</v>
      </c>
      <c r="D174" s="173" t="s">
        <v>147</v>
      </c>
      <c r="E174" s="174" t="s">
        <v>408</v>
      </c>
      <c r="F174" s="175" t="s">
        <v>409</v>
      </c>
      <c r="G174" s="176" t="s">
        <v>188</v>
      </c>
      <c r="H174" s="177">
        <v>17.04</v>
      </c>
      <c r="I174" s="178"/>
      <c r="J174" s="179">
        <f>ROUND(I174*H174,2)</f>
        <v>0</v>
      </c>
      <c r="K174" s="175" t="s">
        <v>151</v>
      </c>
      <c r="L174" s="40"/>
      <c r="M174" s="180" t="s">
        <v>5</v>
      </c>
      <c r="N174" s="181" t="s">
        <v>45</v>
      </c>
      <c r="O174" s="41"/>
      <c r="P174" s="182">
        <f>O174*H174</f>
        <v>0</v>
      </c>
      <c r="Q174" s="182">
        <v>0.00029</v>
      </c>
      <c r="R174" s="182">
        <f>Q174*H174</f>
        <v>0.0049416</v>
      </c>
      <c r="S174" s="182">
        <v>0</v>
      </c>
      <c r="T174" s="183">
        <f>S174*H174</f>
        <v>0</v>
      </c>
      <c r="AR174" s="23" t="s">
        <v>219</v>
      </c>
      <c r="AT174" s="23" t="s">
        <v>147</v>
      </c>
      <c r="AU174" s="23" t="s">
        <v>94</v>
      </c>
      <c r="AY174" s="23" t="s">
        <v>144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3" t="s">
        <v>94</v>
      </c>
      <c r="BK174" s="184">
        <f>ROUND(I174*H174,2)</f>
        <v>0</v>
      </c>
      <c r="BL174" s="23" t="s">
        <v>219</v>
      </c>
      <c r="BM174" s="23" t="s">
        <v>410</v>
      </c>
    </row>
    <row r="175" spans="2:65" s="1" customFormat="1" ht="22.5" customHeight="1">
      <c r="B175" s="172"/>
      <c r="C175" s="173" t="s">
        <v>355</v>
      </c>
      <c r="D175" s="173" t="s">
        <v>147</v>
      </c>
      <c r="E175" s="174" t="s">
        <v>859</v>
      </c>
      <c r="F175" s="175" t="s">
        <v>860</v>
      </c>
      <c r="G175" s="176" t="s">
        <v>150</v>
      </c>
      <c r="H175" s="177">
        <v>6.4</v>
      </c>
      <c r="I175" s="178"/>
      <c r="J175" s="179">
        <f>ROUND(I175*H175,2)</f>
        <v>0</v>
      </c>
      <c r="K175" s="175" t="s">
        <v>151</v>
      </c>
      <c r="L175" s="40"/>
      <c r="M175" s="180" t="s">
        <v>5</v>
      </c>
      <c r="N175" s="181" t="s">
        <v>45</v>
      </c>
      <c r="O175" s="41"/>
      <c r="P175" s="182">
        <f>O175*H175</f>
        <v>0</v>
      </c>
      <c r="Q175" s="182">
        <v>0.00265</v>
      </c>
      <c r="R175" s="182">
        <f>Q175*H175</f>
        <v>0.01696</v>
      </c>
      <c r="S175" s="182">
        <v>0</v>
      </c>
      <c r="T175" s="183">
        <f>S175*H175</f>
        <v>0</v>
      </c>
      <c r="AR175" s="23" t="s">
        <v>219</v>
      </c>
      <c r="AT175" s="23" t="s">
        <v>147</v>
      </c>
      <c r="AU175" s="23" t="s">
        <v>94</v>
      </c>
      <c r="AY175" s="23" t="s">
        <v>144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3" t="s">
        <v>94</v>
      </c>
      <c r="BK175" s="184">
        <f>ROUND(I175*H175,2)</f>
        <v>0</v>
      </c>
      <c r="BL175" s="23" t="s">
        <v>219</v>
      </c>
      <c r="BM175" s="23" t="s">
        <v>861</v>
      </c>
    </row>
    <row r="176" spans="2:51" s="13" customFormat="1" ht="13.5">
      <c r="B176" s="223"/>
      <c r="D176" s="186" t="s">
        <v>154</v>
      </c>
      <c r="E176" s="224" t="s">
        <v>5</v>
      </c>
      <c r="F176" s="225" t="s">
        <v>862</v>
      </c>
      <c r="H176" s="226" t="s">
        <v>5</v>
      </c>
      <c r="I176" s="227"/>
      <c r="L176" s="223"/>
      <c r="M176" s="228"/>
      <c r="N176" s="229"/>
      <c r="O176" s="229"/>
      <c r="P176" s="229"/>
      <c r="Q176" s="229"/>
      <c r="R176" s="229"/>
      <c r="S176" s="229"/>
      <c r="T176" s="230"/>
      <c r="AT176" s="226" t="s">
        <v>154</v>
      </c>
      <c r="AU176" s="226" t="s">
        <v>94</v>
      </c>
      <c r="AV176" s="13" t="s">
        <v>80</v>
      </c>
      <c r="AW176" s="13" t="s">
        <v>37</v>
      </c>
      <c r="AX176" s="13" t="s">
        <v>73</v>
      </c>
      <c r="AY176" s="226" t="s">
        <v>144</v>
      </c>
    </row>
    <row r="177" spans="2:51" s="11" customFormat="1" ht="13.5">
      <c r="B177" s="185"/>
      <c r="D177" s="194" t="s">
        <v>154</v>
      </c>
      <c r="E177" s="195" t="s">
        <v>5</v>
      </c>
      <c r="F177" s="196" t="s">
        <v>851</v>
      </c>
      <c r="H177" s="197">
        <v>6.4</v>
      </c>
      <c r="I177" s="190"/>
      <c r="L177" s="185"/>
      <c r="M177" s="191"/>
      <c r="N177" s="192"/>
      <c r="O177" s="192"/>
      <c r="P177" s="192"/>
      <c r="Q177" s="192"/>
      <c r="R177" s="192"/>
      <c r="S177" s="192"/>
      <c r="T177" s="193"/>
      <c r="AT177" s="187" t="s">
        <v>154</v>
      </c>
      <c r="AU177" s="187" t="s">
        <v>94</v>
      </c>
      <c r="AV177" s="11" t="s">
        <v>94</v>
      </c>
      <c r="AW177" s="11" t="s">
        <v>37</v>
      </c>
      <c r="AX177" s="11" t="s">
        <v>80</v>
      </c>
      <c r="AY177" s="187" t="s">
        <v>144</v>
      </c>
    </row>
    <row r="178" spans="2:65" s="1" customFormat="1" ht="22.5" customHeight="1">
      <c r="B178" s="172"/>
      <c r="C178" s="173" t="s">
        <v>361</v>
      </c>
      <c r="D178" s="173" t="s">
        <v>147</v>
      </c>
      <c r="E178" s="174" t="s">
        <v>748</v>
      </c>
      <c r="F178" s="175" t="s">
        <v>749</v>
      </c>
      <c r="G178" s="176" t="s">
        <v>150</v>
      </c>
      <c r="H178" s="177">
        <v>104.423</v>
      </c>
      <c r="I178" s="178"/>
      <c r="J178" s="179">
        <f>ROUND(I178*H178,2)</f>
        <v>0</v>
      </c>
      <c r="K178" s="175" t="s">
        <v>151</v>
      </c>
      <c r="L178" s="40"/>
      <c r="M178" s="180" t="s">
        <v>5</v>
      </c>
      <c r="N178" s="181" t="s">
        <v>45</v>
      </c>
      <c r="O178" s="41"/>
      <c r="P178" s="182">
        <f>O178*H178</f>
        <v>0</v>
      </c>
      <c r="Q178" s="182">
        <v>0.00265</v>
      </c>
      <c r="R178" s="182">
        <f>Q178*H178</f>
        <v>0.27672095</v>
      </c>
      <c r="S178" s="182">
        <v>0</v>
      </c>
      <c r="T178" s="183">
        <f>S178*H178</f>
        <v>0</v>
      </c>
      <c r="AR178" s="23" t="s">
        <v>219</v>
      </c>
      <c r="AT178" s="23" t="s">
        <v>147</v>
      </c>
      <c r="AU178" s="23" t="s">
        <v>94</v>
      </c>
      <c r="AY178" s="23" t="s">
        <v>144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3" t="s">
        <v>94</v>
      </c>
      <c r="BK178" s="184">
        <f>ROUND(I178*H178,2)</f>
        <v>0</v>
      </c>
      <c r="BL178" s="23" t="s">
        <v>219</v>
      </c>
      <c r="BM178" s="23" t="s">
        <v>863</v>
      </c>
    </row>
    <row r="179" spans="2:51" s="11" customFormat="1" ht="13.5">
      <c r="B179" s="185"/>
      <c r="D179" s="194" t="s">
        <v>154</v>
      </c>
      <c r="E179" s="195" t="s">
        <v>5</v>
      </c>
      <c r="F179" s="196" t="s">
        <v>98</v>
      </c>
      <c r="H179" s="197">
        <v>104.423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154</v>
      </c>
      <c r="AU179" s="187" t="s">
        <v>94</v>
      </c>
      <c r="AV179" s="11" t="s">
        <v>94</v>
      </c>
      <c r="AW179" s="11" t="s">
        <v>37</v>
      </c>
      <c r="AX179" s="11" t="s">
        <v>80</v>
      </c>
      <c r="AY179" s="187" t="s">
        <v>144</v>
      </c>
    </row>
    <row r="180" spans="2:65" s="1" customFormat="1" ht="22.5" customHeight="1">
      <c r="B180" s="172"/>
      <c r="C180" s="173" t="s">
        <v>365</v>
      </c>
      <c r="D180" s="173" t="s">
        <v>147</v>
      </c>
      <c r="E180" s="174" t="s">
        <v>864</v>
      </c>
      <c r="F180" s="175" t="s">
        <v>865</v>
      </c>
      <c r="G180" s="176" t="s">
        <v>150</v>
      </c>
      <c r="H180" s="177">
        <v>6.4</v>
      </c>
      <c r="I180" s="178"/>
      <c r="J180" s="179">
        <f>ROUND(I180*H180,2)</f>
        <v>0</v>
      </c>
      <c r="K180" s="175" t="s">
        <v>151</v>
      </c>
      <c r="L180" s="40"/>
      <c r="M180" s="180" t="s">
        <v>5</v>
      </c>
      <c r="N180" s="181" t="s">
        <v>45</v>
      </c>
      <c r="O180" s="41"/>
      <c r="P180" s="182">
        <f>O180*H180</f>
        <v>0</v>
      </c>
      <c r="Q180" s="182">
        <v>0.00034</v>
      </c>
      <c r="R180" s="182">
        <f>Q180*H180</f>
        <v>0.0021760000000000004</v>
      </c>
      <c r="S180" s="182">
        <v>0</v>
      </c>
      <c r="T180" s="183">
        <f>S180*H180</f>
        <v>0</v>
      </c>
      <c r="AR180" s="23" t="s">
        <v>219</v>
      </c>
      <c r="AT180" s="23" t="s">
        <v>147</v>
      </c>
      <c r="AU180" s="23" t="s">
        <v>94</v>
      </c>
      <c r="AY180" s="23" t="s">
        <v>144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3" t="s">
        <v>94</v>
      </c>
      <c r="BK180" s="184">
        <f>ROUND(I180*H180,2)</f>
        <v>0</v>
      </c>
      <c r="BL180" s="23" t="s">
        <v>219</v>
      </c>
      <c r="BM180" s="23" t="s">
        <v>866</v>
      </c>
    </row>
    <row r="181" spans="2:65" s="1" customFormat="1" ht="22.5" customHeight="1">
      <c r="B181" s="172"/>
      <c r="C181" s="173" t="s">
        <v>370</v>
      </c>
      <c r="D181" s="173" t="s">
        <v>147</v>
      </c>
      <c r="E181" s="174" t="s">
        <v>413</v>
      </c>
      <c r="F181" s="175" t="s">
        <v>414</v>
      </c>
      <c r="G181" s="176" t="s">
        <v>188</v>
      </c>
      <c r="H181" s="177">
        <v>4.8</v>
      </c>
      <c r="I181" s="178"/>
      <c r="J181" s="179">
        <f>ROUND(I181*H181,2)</f>
        <v>0</v>
      </c>
      <c r="K181" s="175" t="s">
        <v>151</v>
      </c>
      <c r="L181" s="40"/>
      <c r="M181" s="180" t="s">
        <v>5</v>
      </c>
      <c r="N181" s="181" t="s">
        <v>45</v>
      </c>
      <c r="O181" s="41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3" t="s">
        <v>219</v>
      </c>
      <c r="AT181" s="23" t="s">
        <v>147</v>
      </c>
      <c r="AU181" s="23" t="s">
        <v>94</v>
      </c>
      <c r="AY181" s="23" t="s">
        <v>144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3" t="s">
        <v>94</v>
      </c>
      <c r="BK181" s="184">
        <f>ROUND(I181*H181,2)</f>
        <v>0</v>
      </c>
      <c r="BL181" s="23" t="s">
        <v>219</v>
      </c>
      <c r="BM181" s="23" t="s">
        <v>751</v>
      </c>
    </row>
    <row r="182" spans="2:51" s="11" customFormat="1" ht="13.5">
      <c r="B182" s="185"/>
      <c r="D182" s="194" t="s">
        <v>154</v>
      </c>
      <c r="E182" s="195" t="s">
        <v>5</v>
      </c>
      <c r="F182" s="196" t="s">
        <v>867</v>
      </c>
      <c r="H182" s="197">
        <v>4.8</v>
      </c>
      <c r="I182" s="190"/>
      <c r="L182" s="185"/>
      <c r="M182" s="191"/>
      <c r="N182" s="192"/>
      <c r="O182" s="192"/>
      <c r="P182" s="192"/>
      <c r="Q182" s="192"/>
      <c r="R182" s="192"/>
      <c r="S182" s="192"/>
      <c r="T182" s="193"/>
      <c r="AT182" s="187" t="s">
        <v>154</v>
      </c>
      <c r="AU182" s="187" t="s">
        <v>94</v>
      </c>
      <c r="AV182" s="11" t="s">
        <v>94</v>
      </c>
      <c r="AW182" s="11" t="s">
        <v>37</v>
      </c>
      <c r="AX182" s="11" t="s">
        <v>80</v>
      </c>
      <c r="AY182" s="187" t="s">
        <v>144</v>
      </c>
    </row>
    <row r="183" spans="2:65" s="1" customFormat="1" ht="22.5" customHeight="1">
      <c r="B183" s="172"/>
      <c r="C183" s="206" t="s">
        <v>375</v>
      </c>
      <c r="D183" s="206" t="s">
        <v>242</v>
      </c>
      <c r="E183" s="207" t="s">
        <v>418</v>
      </c>
      <c r="F183" s="208" t="s">
        <v>419</v>
      </c>
      <c r="G183" s="209" t="s">
        <v>358</v>
      </c>
      <c r="H183" s="210">
        <v>5</v>
      </c>
      <c r="I183" s="211"/>
      <c r="J183" s="212">
        <f>ROUND(I183*H183,2)</f>
        <v>0</v>
      </c>
      <c r="K183" s="208" t="s">
        <v>151</v>
      </c>
      <c r="L183" s="213"/>
      <c r="M183" s="214" t="s">
        <v>5</v>
      </c>
      <c r="N183" s="215" t="s">
        <v>45</v>
      </c>
      <c r="O183" s="41"/>
      <c r="P183" s="182">
        <f>O183*H183</f>
        <v>0</v>
      </c>
      <c r="Q183" s="182">
        <v>0.0016</v>
      </c>
      <c r="R183" s="182">
        <f>Q183*H183</f>
        <v>0.008</v>
      </c>
      <c r="S183" s="182">
        <v>0</v>
      </c>
      <c r="T183" s="183">
        <f>S183*H183</f>
        <v>0</v>
      </c>
      <c r="AR183" s="23" t="s">
        <v>245</v>
      </c>
      <c r="AT183" s="23" t="s">
        <v>242</v>
      </c>
      <c r="AU183" s="23" t="s">
        <v>94</v>
      </c>
      <c r="AY183" s="23" t="s">
        <v>144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3" t="s">
        <v>94</v>
      </c>
      <c r="BK183" s="184">
        <f>ROUND(I183*H183,2)</f>
        <v>0</v>
      </c>
      <c r="BL183" s="23" t="s">
        <v>219</v>
      </c>
      <c r="BM183" s="23" t="s">
        <v>752</v>
      </c>
    </row>
    <row r="184" spans="2:65" s="1" customFormat="1" ht="22.5" customHeight="1">
      <c r="B184" s="172"/>
      <c r="C184" s="206" t="s">
        <v>379</v>
      </c>
      <c r="D184" s="206" t="s">
        <v>242</v>
      </c>
      <c r="E184" s="207" t="s">
        <v>422</v>
      </c>
      <c r="F184" s="208" t="s">
        <v>423</v>
      </c>
      <c r="G184" s="209" t="s">
        <v>250</v>
      </c>
      <c r="H184" s="210">
        <v>4</v>
      </c>
      <c r="I184" s="211"/>
      <c r="J184" s="212">
        <f>ROUND(I184*H184,2)</f>
        <v>0</v>
      </c>
      <c r="K184" s="208" t="s">
        <v>151</v>
      </c>
      <c r="L184" s="213"/>
      <c r="M184" s="214" t="s">
        <v>5</v>
      </c>
      <c r="N184" s="215" t="s">
        <v>45</v>
      </c>
      <c r="O184" s="41"/>
      <c r="P184" s="182">
        <f>O184*H184</f>
        <v>0</v>
      </c>
      <c r="Q184" s="182">
        <v>0.00013</v>
      </c>
      <c r="R184" s="182">
        <f>Q184*H184</f>
        <v>0.00052</v>
      </c>
      <c r="S184" s="182">
        <v>0</v>
      </c>
      <c r="T184" s="183">
        <f>S184*H184</f>
        <v>0</v>
      </c>
      <c r="AR184" s="23" t="s">
        <v>245</v>
      </c>
      <c r="AT184" s="23" t="s">
        <v>242</v>
      </c>
      <c r="AU184" s="23" t="s">
        <v>94</v>
      </c>
      <c r="AY184" s="23" t="s">
        <v>144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23" t="s">
        <v>94</v>
      </c>
      <c r="BK184" s="184">
        <f>ROUND(I184*H184,2)</f>
        <v>0</v>
      </c>
      <c r="BL184" s="23" t="s">
        <v>219</v>
      </c>
      <c r="BM184" s="23" t="s">
        <v>753</v>
      </c>
    </row>
    <row r="185" spans="2:65" s="1" customFormat="1" ht="22.5" customHeight="1">
      <c r="B185" s="172"/>
      <c r="C185" s="173" t="s">
        <v>383</v>
      </c>
      <c r="D185" s="173" t="s">
        <v>147</v>
      </c>
      <c r="E185" s="174" t="s">
        <v>868</v>
      </c>
      <c r="F185" s="175" t="s">
        <v>869</v>
      </c>
      <c r="G185" s="176" t="s">
        <v>250</v>
      </c>
      <c r="H185" s="177">
        <v>1</v>
      </c>
      <c r="I185" s="178"/>
      <c r="J185" s="179">
        <f>ROUND(I185*H185,2)</f>
        <v>0</v>
      </c>
      <c r="K185" s="175" t="s">
        <v>151</v>
      </c>
      <c r="L185" s="40"/>
      <c r="M185" s="180" t="s">
        <v>5</v>
      </c>
      <c r="N185" s="181" t="s">
        <v>45</v>
      </c>
      <c r="O185" s="41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23" t="s">
        <v>219</v>
      </c>
      <c r="AT185" s="23" t="s">
        <v>147</v>
      </c>
      <c r="AU185" s="23" t="s">
        <v>94</v>
      </c>
      <c r="AY185" s="23" t="s">
        <v>144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3" t="s">
        <v>94</v>
      </c>
      <c r="BK185" s="184">
        <f>ROUND(I185*H185,2)</f>
        <v>0</v>
      </c>
      <c r="BL185" s="23" t="s">
        <v>219</v>
      </c>
      <c r="BM185" s="23" t="s">
        <v>870</v>
      </c>
    </row>
    <row r="186" spans="2:65" s="1" customFormat="1" ht="22.5" customHeight="1">
      <c r="B186" s="172"/>
      <c r="C186" s="206" t="s">
        <v>388</v>
      </c>
      <c r="D186" s="206" t="s">
        <v>242</v>
      </c>
      <c r="E186" s="207" t="s">
        <v>520</v>
      </c>
      <c r="F186" s="208" t="s">
        <v>521</v>
      </c>
      <c r="G186" s="209" t="s">
        <v>250</v>
      </c>
      <c r="H186" s="210">
        <v>1</v>
      </c>
      <c r="I186" s="211"/>
      <c r="J186" s="212">
        <f>ROUND(I186*H186,2)</f>
        <v>0</v>
      </c>
      <c r="K186" s="208" t="s">
        <v>5</v>
      </c>
      <c r="L186" s="213"/>
      <c r="M186" s="214" t="s">
        <v>5</v>
      </c>
      <c r="N186" s="215" t="s">
        <v>45</v>
      </c>
      <c r="O186" s="41"/>
      <c r="P186" s="182">
        <f>O186*H186</f>
        <v>0</v>
      </c>
      <c r="Q186" s="182">
        <v>0.008</v>
      </c>
      <c r="R186" s="182">
        <f>Q186*H186</f>
        <v>0.008</v>
      </c>
      <c r="S186" s="182">
        <v>0</v>
      </c>
      <c r="T186" s="183">
        <f>S186*H186</f>
        <v>0</v>
      </c>
      <c r="AR186" s="23" t="s">
        <v>245</v>
      </c>
      <c r="AT186" s="23" t="s">
        <v>242</v>
      </c>
      <c r="AU186" s="23" t="s">
        <v>94</v>
      </c>
      <c r="AY186" s="23" t="s">
        <v>144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3" t="s">
        <v>94</v>
      </c>
      <c r="BK186" s="184">
        <f>ROUND(I186*H186,2)</f>
        <v>0</v>
      </c>
      <c r="BL186" s="23" t="s">
        <v>219</v>
      </c>
      <c r="BM186" s="23" t="s">
        <v>871</v>
      </c>
    </row>
    <row r="187" spans="2:65" s="1" customFormat="1" ht="22.5" customHeight="1">
      <c r="B187" s="172"/>
      <c r="C187" s="173" t="s">
        <v>393</v>
      </c>
      <c r="D187" s="173" t="s">
        <v>147</v>
      </c>
      <c r="E187" s="174" t="s">
        <v>426</v>
      </c>
      <c r="F187" s="175" t="s">
        <v>427</v>
      </c>
      <c r="G187" s="176" t="s">
        <v>188</v>
      </c>
      <c r="H187" s="177">
        <v>7.7</v>
      </c>
      <c r="I187" s="178"/>
      <c r="J187" s="179">
        <f>ROUND(I187*H187,2)</f>
        <v>0</v>
      </c>
      <c r="K187" s="175" t="s">
        <v>151</v>
      </c>
      <c r="L187" s="40"/>
      <c r="M187" s="180" t="s">
        <v>5</v>
      </c>
      <c r="N187" s="181" t="s">
        <v>45</v>
      </c>
      <c r="O187" s="41"/>
      <c r="P187" s="182">
        <f>O187*H187</f>
        <v>0</v>
      </c>
      <c r="Q187" s="182">
        <v>0.00074</v>
      </c>
      <c r="R187" s="182">
        <f>Q187*H187</f>
        <v>0.005698</v>
      </c>
      <c r="S187" s="182">
        <v>0</v>
      </c>
      <c r="T187" s="183">
        <f>S187*H187</f>
        <v>0</v>
      </c>
      <c r="AR187" s="23" t="s">
        <v>219</v>
      </c>
      <c r="AT187" s="23" t="s">
        <v>147</v>
      </c>
      <c r="AU187" s="23" t="s">
        <v>94</v>
      </c>
      <c r="AY187" s="23" t="s">
        <v>144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3" t="s">
        <v>94</v>
      </c>
      <c r="BK187" s="184">
        <f>ROUND(I187*H187,2)</f>
        <v>0</v>
      </c>
      <c r="BL187" s="23" t="s">
        <v>219</v>
      </c>
      <c r="BM187" s="23" t="s">
        <v>428</v>
      </c>
    </row>
    <row r="188" spans="2:51" s="11" customFormat="1" ht="13.5">
      <c r="B188" s="185"/>
      <c r="D188" s="194" t="s">
        <v>154</v>
      </c>
      <c r="E188" s="195" t="s">
        <v>5</v>
      </c>
      <c r="F188" s="196" t="s">
        <v>872</v>
      </c>
      <c r="H188" s="197">
        <v>7.7</v>
      </c>
      <c r="I188" s="190"/>
      <c r="L188" s="185"/>
      <c r="M188" s="191"/>
      <c r="N188" s="192"/>
      <c r="O188" s="192"/>
      <c r="P188" s="192"/>
      <c r="Q188" s="192"/>
      <c r="R188" s="192"/>
      <c r="S188" s="192"/>
      <c r="T188" s="193"/>
      <c r="AT188" s="187" t="s">
        <v>154</v>
      </c>
      <c r="AU188" s="187" t="s">
        <v>94</v>
      </c>
      <c r="AV188" s="11" t="s">
        <v>94</v>
      </c>
      <c r="AW188" s="11" t="s">
        <v>37</v>
      </c>
      <c r="AX188" s="11" t="s">
        <v>80</v>
      </c>
      <c r="AY188" s="187" t="s">
        <v>144</v>
      </c>
    </row>
    <row r="189" spans="2:65" s="1" customFormat="1" ht="31.5" customHeight="1">
      <c r="B189" s="172"/>
      <c r="C189" s="173" t="s">
        <v>398</v>
      </c>
      <c r="D189" s="173" t="s">
        <v>147</v>
      </c>
      <c r="E189" s="174" t="s">
        <v>873</v>
      </c>
      <c r="F189" s="175" t="s">
        <v>874</v>
      </c>
      <c r="G189" s="176" t="s">
        <v>188</v>
      </c>
      <c r="H189" s="177">
        <v>19.4</v>
      </c>
      <c r="I189" s="178"/>
      <c r="J189" s="179">
        <f>ROUND(I189*H189,2)</f>
        <v>0</v>
      </c>
      <c r="K189" s="175" t="s">
        <v>5</v>
      </c>
      <c r="L189" s="40"/>
      <c r="M189" s="180" t="s">
        <v>5</v>
      </c>
      <c r="N189" s="181" t="s">
        <v>45</v>
      </c>
      <c r="O189" s="41"/>
      <c r="P189" s="182">
        <f>O189*H189</f>
        <v>0</v>
      </c>
      <c r="Q189" s="182">
        <v>0.00057</v>
      </c>
      <c r="R189" s="182">
        <f>Q189*H189</f>
        <v>0.011057999999999998</v>
      </c>
      <c r="S189" s="182">
        <v>0</v>
      </c>
      <c r="T189" s="183">
        <f>S189*H189</f>
        <v>0</v>
      </c>
      <c r="AR189" s="23" t="s">
        <v>219</v>
      </c>
      <c r="AT189" s="23" t="s">
        <v>147</v>
      </c>
      <c r="AU189" s="23" t="s">
        <v>94</v>
      </c>
      <c r="AY189" s="23" t="s">
        <v>144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3" t="s">
        <v>94</v>
      </c>
      <c r="BK189" s="184">
        <f>ROUND(I189*H189,2)</f>
        <v>0</v>
      </c>
      <c r="BL189" s="23" t="s">
        <v>219</v>
      </c>
      <c r="BM189" s="23" t="s">
        <v>875</v>
      </c>
    </row>
    <row r="190" spans="2:51" s="11" customFormat="1" ht="13.5">
      <c r="B190" s="185"/>
      <c r="D190" s="194" t="s">
        <v>154</v>
      </c>
      <c r="E190" s="195" t="s">
        <v>5</v>
      </c>
      <c r="F190" s="196" t="s">
        <v>876</v>
      </c>
      <c r="H190" s="197">
        <v>19.4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87" t="s">
        <v>154</v>
      </c>
      <c r="AU190" s="187" t="s">
        <v>94</v>
      </c>
      <c r="AV190" s="11" t="s">
        <v>94</v>
      </c>
      <c r="AW190" s="11" t="s">
        <v>37</v>
      </c>
      <c r="AX190" s="11" t="s">
        <v>80</v>
      </c>
      <c r="AY190" s="187" t="s">
        <v>144</v>
      </c>
    </row>
    <row r="191" spans="2:65" s="1" customFormat="1" ht="22.5" customHeight="1">
      <c r="B191" s="172"/>
      <c r="C191" s="173" t="s">
        <v>402</v>
      </c>
      <c r="D191" s="173" t="s">
        <v>147</v>
      </c>
      <c r="E191" s="174" t="s">
        <v>755</v>
      </c>
      <c r="F191" s="175" t="s">
        <v>756</v>
      </c>
      <c r="G191" s="176" t="s">
        <v>188</v>
      </c>
      <c r="H191" s="177">
        <v>22.65</v>
      </c>
      <c r="I191" s="178"/>
      <c r="J191" s="179">
        <f>ROUND(I191*H191,2)</f>
        <v>0</v>
      </c>
      <c r="K191" s="175" t="s">
        <v>151</v>
      </c>
      <c r="L191" s="40"/>
      <c r="M191" s="180" t="s">
        <v>5</v>
      </c>
      <c r="N191" s="181" t="s">
        <v>45</v>
      </c>
      <c r="O191" s="41"/>
      <c r="P191" s="182">
        <f>O191*H191</f>
        <v>0</v>
      </c>
      <c r="Q191" s="182">
        <v>0.00048</v>
      </c>
      <c r="R191" s="182">
        <f>Q191*H191</f>
        <v>0.010872</v>
      </c>
      <c r="S191" s="182">
        <v>0</v>
      </c>
      <c r="T191" s="183">
        <f>S191*H191</f>
        <v>0</v>
      </c>
      <c r="AR191" s="23" t="s">
        <v>219</v>
      </c>
      <c r="AT191" s="23" t="s">
        <v>147</v>
      </c>
      <c r="AU191" s="23" t="s">
        <v>94</v>
      </c>
      <c r="AY191" s="23" t="s">
        <v>144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3" t="s">
        <v>94</v>
      </c>
      <c r="BK191" s="184">
        <f>ROUND(I191*H191,2)</f>
        <v>0</v>
      </c>
      <c r="BL191" s="23" t="s">
        <v>219</v>
      </c>
      <c r="BM191" s="23" t="s">
        <v>757</v>
      </c>
    </row>
    <row r="192" spans="2:51" s="11" customFormat="1" ht="13.5">
      <c r="B192" s="185"/>
      <c r="D192" s="194" t="s">
        <v>154</v>
      </c>
      <c r="E192" s="195" t="s">
        <v>5</v>
      </c>
      <c r="F192" s="196" t="s">
        <v>877</v>
      </c>
      <c r="H192" s="197">
        <v>22.65</v>
      </c>
      <c r="I192" s="190"/>
      <c r="L192" s="185"/>
      <c r="M192" s="191"/>
      <c r="N192" s="192"/>
      <c r="O192" s="192"/>
      <c r="P192" s="192"/>
      <c r="Q192" s="192"/>
      <c r="R192" s="192"/>
      <c r="S192" s="192"/>
      <c r="T192" s="193"/>
      <c r="AT192" s="187" t="s">
        <v>154</v>
      </c>
      <c r="AU192" s="187" t="s">
        <v>94</v>
      </c>
      <c r="AV192" s="11" t="s">
        <v>94</v>
      </c>
      <c r="AW192" s="11" t="s">
        <v>37</v>
      </c>
      <c r="AX192" s="11" t="s">
        <v>80</v>
      </c>
      <c r="AY192" s="187" t="s">
        <v>144</v>
      </c>
    </row>
    <row r="193" spans="2:65" s="1" customFormat="1" ht="22.5" customHeight="1">
      <c r="B193" s="172"/>
      <c r="C193" s="173" t="s">
        <v>407</v>
      </c>
      <c r="D193" s="173" t="s">
        <v>147</v>
      </c>
      <c r="E193" s="174" t="s">
        <v>430</v>
      </c>
      <c r="F193" s="175" t="s">
        <v>431</v>
      </c>
      <c r="G193" s="176" t="s">
        <v>188</v>
      </c>
      <c r="H193" s="177">
        <v>22.9</v>
      </c>
      <c r="I193" s="178"/>
      <c r="J193" s="179">
        <f>ROUND(I193*H193,2)</f>
        <v>0</v>
      </c>
      <c r="K193" s="175" t="s">
        <v>151</v>
      </c>
      <c r="L193" s="40"/>
      <c r="M193" s="180" t="s">
        <v>5</v>
      </c>
      <c r="N193" s="181" t="s">
        <v>45</v>
      </c>
      <c r="O193" s="41"/>
      <c r="P193" s="182">
        <f>O193*H193</f>
        <v>0</v>
      </c>
      <c r="Q193" s="182">
        <v>0.00113</v>
      </c>
      <c r="R193" s="182">
        <f>Q193*H193</f>
        <v>0.025876999999999997</v>
      </c>
      <c r="S193" s="182">
        <v>0</v>
      </c>
      <c r="T193" s="183">
        <f>S193*H193</f>
        <v>0</v>
      </c>
      <c r="AR193" s="23" t="s">
        <v>219</v>
      </c>
      <c r="AT193" s="23" t="s">
        <v>147</v>
      </c>
      <c r="AU193" s="23" t="s">
        <v>94</v>
      </c>
      <c r="AY193" s="23" t="s">
        <v>144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3" t="s">
        <v>94</v>
      </c>
      <c r="BK193" s="184">
        <f>ROUND(I193*H193,2)</f>
        <v>0</v>
      </c>
      <c r="BL193" s="23" t="s">
        <v>219</v>
      </c>
      <c r="BM193" s="23" t="s">
        <v>759</v>
      </c>
    </row>
    <row r="194" spans="2:51" s="11" customFormat="1" ht="13.5">
      <c r="B194" s="185"/>
      <c r="D194" s="194" t="s">
        <v>154</v>
      </c>
      <c r="E194" s="195" t="s">
        <v>5</v>
      </c>
      <c r="F194" s="196" t="s">
        <v>855</v>
      </c>
      <c r="H194" s="197">
        <v>22.9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87" t="s">
        <v>154</v>
      </c>
      <c r="AU194" s="187" t="s">
        <v>94</v>
      </c>
      <c r="AV194" s="11" t="s">
        <v>94</v>
      </c>
      <c r="AW194" s="11" t="s">
        <v>37</v>
      </c>
      <c r="AX194" s="11" t="s">
        <v>80</v>
      </c>
      <c r="AY194" s="187" t="s">
        <v>144</v>
      </c>
    </row>
    <row r="195" spans="2:65" s="1" customFormat="1" ht="22.5" customHeight="1">
      <c r="B195" s="172"/>
      <c r="C195" s="173" t="s">
        <v>412</v>
      </c>
      <c r="D195" s="173" t="s">
        <v>147</v>
      </c>
      <c r="E195" s="174" t="s">
        <v>434</v>
      </c>
      <c r="F195" s="175" t="s">
        <v>435</v>
      </c>
      <c r="G195" s="176" t="s">
        <v>188</v>
      </c>
      <c r="H195" s="177">
        <v>22.9</v>
      </c>
      <c r="I195" s="178"/>
      <c r="J195" s="179">
        <f>ROUND(I195*H195,2)</f>
        <v>0</v>
      </c>
      <c r="K195" s="175" t="s">
        <v>151</v>
      </c>
      <c r="L195" s="40"/>
      <c r="M195" s="180" t="s">
        <v>5</v>
      </c>
      <c r="N195" s="181" t="s">
        <v>45</v>
      </c>
      <c r="O195" s="41"/>
      <c r="P195" s="182">
        <f>O195*H195</f>
        <v>0</v>
      </c>
      <c r="Q195" s="182">
        <v>0.0019</v>
      </c>
      <c r="R195" s="182">
        <f>Q195*H195</f>
        <v>0.04351</v>
      </c>
      <c r="S195" s="182">
        <v>0</v>
      </c>
      <c r="T195" s="183">
        <f>S195*H195</f>
        <v>0</v>
      </c>
      <c r="AR195" s="23" t="s">
        <v>219</v>
      </c>
      <c r="AT195" s="23" t="s">
        <v>147</v>
      </c>
      <c r="AU195" s="23" t="s">
        <v>94</v>
      </c>
      <c r="AY195" s="23" t="s">
        <v>144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3" t="s">
        <v>94</v>
      </c>
      <c r="BK195" s="184">
        <f>ROUND(I195*H195,2)</f>
        <v>0</v>
      </c>
      <c r="BL195" s="23" t="s">
        <v>219</v>
      </c>
      <c r="BM195" s="23" t="s">
        <v>436</v>
      </c>
    </row>
    <row r="196" spans="2:51" s="11" customFormat="1" ht="13.5">
      <c r="B196" s="185"/>
      <c r="D196" s="194" t="s">
        <v>154</v>
      </c>
      <c r="E196" s="195" t="s">
        <v>5</v>
      </c>
      <c r="F196" s="196" t="s">
        <v>855</v>
      </c>
      <c r="H196" s="197">
        <v>22.9</v>
      </c>
      <c r="I196" s="190"/>
      <c r="L196" s="185"/>
      <c r="M196" s="191"/>
      <c r="N196" s="192"/>
      <c r="O196" s="192"/>
      <c r="P196" s="192"/>
      <c r="Q196" s="192"/>
      <c r="R196" s="192"/>
      <c r="S196" s="192"/>
      <c r="T196" s="193"/>
      <c r="AT196" s="187" t="s">
        <v>154</v>
      </c>
      <c r="AU196" s="187" t="s">
        <v>94</v>
      </c>
      <c r="AV196" s="11" t="s">
        <v>94</v>
      </c>
      <c r="AW196" s="11" t="s">
        <v>37</v>
      </c>
      <c r="AX196" s="11" t="s">
        <v>80</v>
      </c>
      <c r="AY196" s="187" t="s">
        <v>144</v>
      </c>
    </row>
    <row r="197" spans="2:65" s="1" customFormat="1" ht="22.5" customHeight="1">
      <c r="B197" s="172"/>
      <c r="C197" s="173" t="s">
        <v>417</v>
      </c>
      <c r="D197" s="173" t="s">
        <v>147</v>
      </c>
      <c r="E197" s="174" t="s">
        <v>761</v>
      </c>
      <c r="F197" s="175" t="s">
        <v>762</v>
      </c>
      <c r="G197" s="176" t="s">
        <v>188</v>
      </c>
      <c r="H197" s="177">
        <v>17.04</v>
      </c>
      <c r="I197" s="178"/>
      <c r="J197" s="179">
        <f>ROUND(I197*H197,2)</f>
        <v>0</v>
      </c>
      <c r="K197" s="175" t="s">
        <v>151</v>
      </c>
      <c r="L197" s="40"/>
      <c r="M197" s="180" t="s">
        <v>5</v>
      </c>
      <c r="N197" s="181" t="s">
        <v>45</v>
      </c>
      <c r="O197" s="41"/>
      <c r="P197" s="182">
        <f>O197*H197</f>
        <v>0</v>
      </c>
      <c r="Q197" s="182">
        <v>0.00077</v>
      </c>
      <c r="R197" s="182">
        <f>Q197*H197</f>
        <v>0.013120799999999998</v>
      </c>
      <c r="S197" s="182">
        <v>0</v>
      </c>
      <c r="T197" s="183">
        <f>S197*H197</f>
        <v>0</v>
      </c>
      <c r="AR197" s="23" t="s">
        <v>219</v>
      </c>
      <c r="AT197" s="23" t="s">
        <v>147</v>
      </c>
      <c r="AU197" s="23" t="s">
        <v>94</v>
      </c>
      <c r="AY197" s="23" t="s">
        <v>144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23" t="s">
        <v>94</v>
      </c>
      <c r="BK197" s="184">
        <f>ROUND(I197*H197,2)</f>
        <v>0</v>
      </c>
      <c r="BL197" s="23" t="s">
        <v>219</v>
      </c>
      <c r="BM197" s="23" t="s">
        <v>763</v>
      </c>
    </row>
    <row r="198" spans="2:51" s="11" customFormat="1" ht="13.5">
      <c r="B198" s="185"/>
      <c r="D198" s="194" t="s">
        <v>154</v>
      </c>
      <c r="E198" s="195" t="s">
        <v>5</v>
      </c>
      <c r="F198" s="196" t="s">
        <v>878</v>
      </c>
      <c r="H198" s="197">
        <v>17.04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154</v>
      </c>
      <c r="AU198" s="187" t="s">
        <v>94</v>
      </c>
      <c r="AV198" s="11" t="s">
        <v>94</v>
      </c>
      <c r="AW198" s="11" t="s">
        <v>37</v>
      </c>
      <c r="AX198" s="11" t="s">
        <v>80</v>
      </c>
      <c r="AY198" s="187" t="s">
        <v>144</v>
      </c>
    </row>
    <row r="199" spans="2:65" s="1" customFormat="1" ht="22.5" customHeight="1">
      <c r="B199" s="172"/>
      <c r="C199" s="173" t="s">
        <v>421</v>
      </c>
      <c r="D199" s="173" t="s">
        <v>147</v>
      </c>
      <c r="E199" s="174" t="s">
        <v>439</v>
      </c>
      <c r="F199" s="175" t="s">
        <v>440</v>
      </c>
      <c r="G199" s="176" t="s">
        <v>188</v>
      </c>
      <c r="H199" s="177">
        <v>22.9</v>
      </c>
      <c r="I199" s="178"/>
      <c r="J199" s="179">
        <f>ROUND(I199*H199,2)</f>
        <v>0</v>
      </c>
      <c r="K199" s="175" t="s">
        <v>151</v>
      </c>
      <c r="L199" s="40"/>
      <c r="M199" s="180" t="s">
        <v>5</v>
      </c>
      <c r="N199" s="181" t="s">
        <v>45</v>
      </c>
      <c r="O199" s="41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3" t="s">
        <v>219</v>
      </c>
      <c r="AT199" s="23" t="s">
        <v>147</v>
      </c>
      <c r="AU199" s="23" t="s">
        <v>94</v>
      </c>
      <c r="AY199" s="23" t="s">
        <v>144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3" t="s">
        <v>94</v>
      </c>
      <c r="BK199" s="184">
        <f>ROUND(I199*H199,2)</f>
        <v>0</v>
      </c>
      <c r="BL199" s="23" t="s">
        <v>219</v>
      </c>
      <c r="BM199" s="23" t="s">
        <v>441</v>
      </c>
    </row>
    <row r="200" spans="2:51" s="11" customFormat="1" ht="13.5">
      <c r="B200" s="185"/>
      <c r="D200" s="194" t="s">
        <v>154</v>
      </c>
      <c r="E200" s="195" t="s">
        <v>5</v>
      </c>
      <c r="F200" s="196" t="s">
        <v>879</v>
      </c>
      <c r="H200" s="197">
        <v>22.9</v>
      </c>
      <c r="I200" s="190"/>
      <c r="L200" s="185"/>
      <c r="M200" s="191"/>
      <c r="N200" s="192"/>
      <c r="O200" s="192"/>
      <c r="P200" s="192"/>
      <c r="Q200" s="192"/>
      <c r="R200" s="192"/>
      <c r="S200" s="192"/>
      <c r="T200" s="193"/>
      <c r="AT200" s="187" t="s">
        <v>154</v>
      </c>
      <c r="AU200" s="187" t="s">
        <v>94</v>
      </c>
      <c r="AV200" s="11" t="s">
        <v>94</v>
      </c>
      <c r="AW200" s="11" t="s">
        <v>37</v>
      </c>
      <c r="AX200" s="11" t="s">
        <v>80</v>
      </c>
      <c r="AY200" s="187" t="s">
        <v>144</v>
      </c>
    </row>
    <row r="201" spans="2:65" s="1" customFormat="1" ht="22.5" customHeight="1">
      <c r="B201" s="172"/>
      <c r="C201" s="173" t="s">
        <v>425</v>
      </c>
      <c r="D201" s="173" t="s">
        <v>147</v>
      </c>
      <c r="E201" s="174" t="s">
        <v>444</v>
      </c>
      <c r="F201" s="175" t="s">
        <v>445</v>
      </c>
      <c r="G201" s="176" t="s">
        <v>250</v>
      </c>
      <c r="H201" s="177">
        <v>24</v>
      </c>
      <c r="I201" s="178"/>
      <c r="J201" s="179">
        <f>ROUND(I201*H201,2)</f>
        <v>0</v>
      </c>
      <c r="K201" s="175" t="s">
        <v>5</v>
      </c>
      <c r="L201" s="40"/>
      <c r="M201" s="180" t="s">
        <v>5</v>
      </c>
      <c r="N201" s="181" t="s">
        <v>45</v>
      </c>
      <c r="O201" s="41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AR201" s="23" t="s">
        <v>219</v>
      </c>
      <c r="AT201" s="23" t="s">
        <v>147</v>
      </c>
      <c r="AU201" s="23" t="s">
        <v>94</v>
      </c>
      <c r="AY201" s="23" t="s">
        <v>144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3" t="s">
        <v>94</v>
      </c>
      <c r="BK201" s="184">
        <f>ROUND(I201*H201,2)</f>
        <v>0</v>
      </c>
      <c r="BL201" s="23" t="s">
        <v>219</v>
      </c>
      <c r="BM201" s="23" t="s">
        <v>446</v>
      </c>
    </row>
    <row r="202" spans="2:65" s="1" customFormat="1" ht="22.5" customHeight="1">
      <c r="B202" s="172"/>
      <c r="C202" s="173" t="s">
        <v>429</v>
      </c>
      <c r="D202" s="173" t="s">
        <v>147</v>
      </c>
      <c r="E202" s="174" t="s">
        <v>448</v>
      </c>
      <c r="F202" s="175" t="s">
        <v>449</v>
      </c>
      <c r="G202" s="176" t="s">
        <v>250</v>
      </c>
      <c r="H202" s="177">
        <v>26</v>
      </c>
      <c r="I202" s="178"/>
      <c r="J202" s="179">
        <f>ROUND(I202*H202,2)</f>
        <v>0</v>
      </c>
      <c r="K202" s="175" t="s">
        <v>151</v>
      </c>
      <c r="L202" s="40"/>
      <c r="M202" s="180" t="s">
        <v>5</v>
      </c>
      <c r="N202" s="181" t="s">
        <v>45</v>
      </c>
      <c r="O202" s="41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23" t="s">
        <v>219</v>
      </c>
      <c r="AT202" s="23" t="s">
        <v>147</v>
      </c>
      <c r="AU202" s="23" t="s">
        <v>94</v>
      </c>
      <c r="AY202" s="23" t="s">
        <v>144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3" t="s">
        <v>94</v>
      </c>
      <c r="BK202" s="184">
        <f>ROUND(I202*H202,2)</f>
        <v>0</v>
      </c>
      <c r="BL202" s="23" t="s">
        <v>219</v>
      </c>
      <c r="BM202" s="23" t="s">
        <v>450</v>
      </c>
    </row>
    <row r="203" spans="2:65" s="1" customFormat="1" ht="22.5" customHeight="1">
      <c r="B203" s="172"/>
      <c r="C203" s="206" t="s">
        <v>433</v>
      </c>
      <c r="D203" s="206" t="s">
        <v>242</v>
      </c>
      <c r="E203" s="207" t="s">
        <v>452</v>
      </c>
      <c r="F203" s="208" t="s">
        <v>453</v>
      </c>
      <c r="G203" s="209" t="s">
        <v>250</v>
      </c>
      <c r="H203" s="210">
        <v>2</v>
      </c>
      <c r="I203" s="211"/>
      <c r="J203" s="212">
        <f>ROUND(I203*H203,2)</f>
        <v>0</v>
      </c>
      <c r="K203" s="208" t="s">
        <v>151</v>
      </c>
      <c r="L203" s="213"/>
      <c r="M203" s="214" t="s">
        <v>5</v>
      </c>
      <c r="N203" s="215" t="s">
        <v>45</v>
      </c>
      <c r="O203" s="41"/>
      <c r="P203" s="182">
        <f>O203*H203</f>
        <v>0</v>
      </c>
      <c r="Q203" s="182">
        <v>0.00094</v>
      </c>
      <c r="R203" s="182">
        <f>Q203*H203</f>
        <v>0.00188</v>
      </c>
      <c r="S203" s="182">
        <v>0</v>
      </c>
      <c r="T203" s="183">
        <f>S203*H203</f>
        <v>0</v>
      </c>
      <c r="AR203" s="23" t="s">
        <v>245</v>
      </c>
      <c r="AT203" s="23" t="s">
        <v>242</v>
      </c>
      <c r="AU203" s="23" t="s">
        <v>94</v>
      </c>
      <c r="AY203" s="23" t="s">
        <v>144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23" t="s">
        <v>94</v>
      </c>
      <c r="BK203" s="184">
        <f>ROUND(I203*H203,2)</f>
        <v>0</v>
      </c>
      <c r="BL203" s="23" t="s">
        <v>219</v>
      </c>
      <c r="BM203" s="23" t="s">
        <v>454</v>
      </c>
    </row>
    <row r="204" spans="2:65" s="1" customFormat="1" ht="22.5" customHeight="1">
      <c r="B204" s="172"/>
      <c r="C204" s="173" t="s">
        <v>438</v>
      </c>
      <c r="D204" s="173" t="s">
        <v>147</v>
      </c>
      <c r="E204" s="174" t="s">
        <v>457</v>
      </c>
      <c r="F204" s="175" t="s">
        <v>458</v>
      </c>
      <c r="G204" s="176" t="s">
        <v>188</v>
      </c>
      <c r="H204" s="177">
        <v>12.8</v>
      </c>
      <c r="I204" s="178"/>
      <c r="J204" s="179">
        <f>ROUND(I204*H204,2)</f>
        <v>0</v>
      </c>
      <c r="K204" s="175" t="s">
        <v>151</v>
      </c>
      <c r="L204" s="40"/>
      <c r="M204" s="180" t="s">
        <v>5</v>
      </c>
      <c r="N204" s="181" t="s">
        <v>45</v>
      </c>
      <c r="O204" s="41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AR204" s="23" t="s">
        <v>219</v>
      </c>
      <c r="AT204" s="23" t="s">
        <v>147</v>
      </c>
      <c r="AU204" s="23" t="s">
        <v>94</v>
      </c>
      <c r="AY204" s="23" t="s">
        <v>144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23" t="s">
        <v>94</v>
      </c>
      <c r="BK204" s="184">
        <f>ROUND(I204*H204,2)</f>
        <v>0</v>
      </c>
      <c r="BL204" s="23" t="s">
        <v>219</v>
      </c>
      <c r="BM204" s="23" t="s">
        <v>766</v>
      </c>
    </row>
    <row r="205" spans="2:51" s="11" customFormat="1" ht="13.5">
      <c r="B205" s="185"/>
      <c r="D205" s="194" t="s">
        <v>154</v>
      </c>
      <c r="E205" s="195" t="s">
        <v>5</v>
      </c>
      <c r="F205" s="196" t="s">
        <v>880</v>
      </c>
      <c r="H205" s="197">
        <v>12.8</v>
      </c>
      <c r="I205" s="190"/>
      <c r="L205" s="185"/>
      <c r="M205" s="191"/>
      <c r="N205" s="192"/>
      <c r="O205" s="192"/>
      <c r="P205" s="192"/>
      <c r="Q205" s="192"/>
      <c r="R205" s="192"/>
      <c r="S205" s="192"/>
      <c r="T205" s="193"/>
      <c r="AT205" s="187" t="s">
        <v>154</v>
      </c>
      <c r="AU205" s="187" t="s">
        <v>94</v>
      </c>
      <c r="AV205" s="11" t="s">
        <v>94</v>
      </c>
      <c r="AW205" s="11" t="s">
        <v>37</v>
      </c>
      <c r="AX205" s="11" t="s">
        <v>80</v>
      </c>
      <c r="AY205" s="187" t="s">
        <v>144</v>
      </c>
    </row>
    <row r="206" spans="2:65" s="1" customFormat="1" ht="22.5" customHeight="1">
      <c r="B206" s="172"/>
      <c r="C206" s="173" t="s">
        <v>443</v>
      </c>
      <c r="D206" s="173" t="s">
        <v>147</v>
      </c>
      <c r="E206" s="174" t="s">
        <v>462</v>
      </c>
      <c r="F206" s="175" t="s">
        <v>463</v>
      </c>
      <c r="G206" s="176" t="s">
        <v>250</v>
      </c>
      <c r="H206" s="177">
        <v>6</v>
      </c>
      <c r="I206" s="178"/>
      <c r="J206" s="179">
        <f>ROUND(I206*H206,2)</f>
        <v>0</v>
      </c>
      <c r="K206" s="175" t="s">
        <v>5</v>
      </c>
      <c r="L206" s="40"/>
      <c r="M206" s="180" t="s">
        <v>5</v>
      </c>
      <c r="N206" s="181" t="s">
        <v>45</v>
      </c>
      <c r="O206" s="41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AR206" s="23" t="s">
        <v>219</v>
      </c>
      <c r="AT206" s="23" t="s">
        <v>147</v>
      </c>
      <c r="AU206" s="23" t="s">
        <v>94</v>
      </c>
      <c r="AY206" s="23" t="s">
        <v>144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3" t="s">
        <v>94</v>
      </c>
      <c r="BK206" s="184">
        <f>ROUND(I206*H206,2)</f>
        <v>0</v>
      </c>
      <c r="BL206" s="23" t="s">
        <v>219</v>
      </c>
      <c r="BM206" s="23" t="s">
        <v>768</v>
      </c>
    </row>
    <row r="207" spans="2:65" s="1" customFormat="1" ht="22.5" customHeight="1">
      <c r="B207" s="172"/>
      <c r="C207" s="173" t="s">
        <v>447</v>
      </c>
      <c r="D207" s="173" t="s">
        <v>147</v>
      </c>
      <c r="E207" s="174" t="s">
        <v>466</v>
      </c>
      <c r="F207" s="175" t="s">
        <v>467</v>
      </c>
      <c r="G207" s="176" t="s">
        <v>202</v>
      </c>
      <c r="H207" s="177">
        <v>0.458</v>
      </c>
      <c r="I207" s="178"/>
      <c r="J207" s="179">
        <f>ROUND(I207*H207,2)</f>
        <v>0</v>
      </c>
      <c r="K207" s="175" t="s">
        <v>151</v>
      </c>
      <c r="L207" s="40"/>
      <c r="M207" s="180" t="s">
        <v>5</v>
      </c>
      <c r="N207" s="181" t="s">
        <v>45</v>
      </c>
      <c r="O207" s="41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AR207" s="23" t="s">
        <v>219</v>
      </c>
      <c r="AT207" s="23" t="s">
        <v>147</v>
      </c>
      <c r="AU207" s="23" t="s">
        <v>94</v>
      </c>
      <c r="AY207" s="23" t="s">
        <v>144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23" t="s">
        <v>94</v>
      </c>
      <c r="BK207" s="184">
        <f>ROUND(I207*H207,2)</f>
        <v>0</v>
      </c>
      <c r="BL207" s="23" t="s">
        <v>219</v>
      </c>
      <c r="BM207" s="23" t="s">
        <v>468</v>
      </c>
    </row>
    <row r="208" spans="2:65" s="1" customFormat="1" ht="22.5" customHeight="1">
      <c r="B208" s="172"/>
      <c r="C208" s="173" t="s">
        <v>451</v>
      </c>
      <c r="D208" s="173" t="s">
        <v>147</v>
      </c>
      <c r="E208" s="174" t="s">
        <v>470</v>
      </c>
      <c r="F208" s="175" t="s">
        <v>471</v>
      </c>
      <c r="G208" s="176" t="s">
        <v>202</v>
      </c>
      <c r="H208" s="177">
        <v>0.458</v>
      </c>
      <c r="I208" s="178"/>
      <c r="J208" s="179">
        <f>ROUND(I208*H208,2)</f>
        <v>0</v>
      </c>
      <c r="K208" s="175" t="s">
        <v>151</v>
      </c>
      <c r="L208" s="40"/>
      <c r="M208" s="180" t="s">
        <v>5</v>
      </c>
      <c r="N208" s="181" t="s">
        <v>45</v>
      </c>
      <c r="O208" s="41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3" t="s">
        <v>219</v>
      </c>
      <c r="AT208" s="23" t="s">
        <v>147</v>
      </c>
      <c r="AU208" s="23" t="s">
        <v>94</v>
      </c>
      <c r="AY208" s="23" t="s">
        <v>144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3" t="s">
        <v>94</v>
      </c>
      <c r="BK208" s="184">
        <f>ROUND(I208*H208,2)</f>
        <v>0</v>
      </c>
      <c r="BL208" s="23" t="s">
        <v>219</v>
      </c>
      <c r="BM208" s="23" t="s">
        <v>472</v>
      </c>
    </row>
    <row r="209" spans="2:63" s="10" customFormat="1" ht="29.85" customHeight="1">
      <c r="B209" s="157"/>
      <c r="D209" s="169" t="s">
        <v>72</v>
      </c>
      <c r="E209" s="170" t="s">
        <v>473</v>
      </c>
      <c r="F209" s="170" t="s">
        <v>474</v>
      </c>
      <c r="I209" s="161"/>
      <c r="J209" s="171">
        <f>BK209</f>
        <v>0</v>
      </c>
      <c r="L209" s="157"/>
      <c r="M209" s="163"/>
      <c r="N209" s="164"/>
      <c r="O209" s="164"/>
      <c r="P209" s="165">
        <f>SUM(P210:P231)</f>
        <v>0</v>
      </c>
      <c r="Q209" s="164"/>
      <c r="R209" s="165">
        <f>SUM(R210:R231)</f>
        <v>0.04500706</v>
      </c>
      <c r="S209" s="164"/>
      <c r="T209" s="166">
        <f>SUM(T210:T231)</f>
        <v>1.7454270400000003</v>
      </c>
      <c r="AR209" s="158" t="s">
        <v>94</v>
      </c>
      <c r="AT209" s="167" t="s">
        <v>72</v>
      </c>
      <c r="AU209" s="167" t="s">
        <v>80</v>
      </c>
      <c r="AY209" s="158" t="s">
        <v>144</v>
      </c>
      <c r="BK209" s="168">
        <f>SUM(BK210:BK231)</f>
        <v>0</v>
      </c>
    </row>
    <row r="210" spans="2:65" s="1" customFormat="1" ht="31.5" customHeight="1">
      <c r="B210" s="172"/>
      <c r="C210" s="173" t="s">
        <v>456</v>
      </c>
      <c r="D210" s="173" t="s">
        <v>147</v>
      </c>
      <c r="E210" s="174" t="s">
        <v>476</v>
      </c>
      <c r="F210" s="175" t="s">
        <v>477</v>
      </c>
      <c r="G210" s="176" t="s">
        <v>150</v>
      </c>
      <c r="H210" s="177">
        <v>0</v>
      </c>
      <c r="I210" s="178"/>
      <c r="J210" s="179">
        <f>ROUND(I210*H210,2)</f>
        <v>0</v>
      </c>
      <c r="K210" s="175" t="s">
        <v>151</v>
      </c>
      <c r="L210" s="40"/>
      <c r="M210" s="180" t="s">
        <v>5</v>
      </c>
      <c r="N210" s="181" t="s">
        <v>45</v>
      </c>
      <c r="O210" s="41"/>
      <c r="P210" s="182">
        <f>O210*H210</f>
        <v>0</v>
      </c>
      <c r="Q210" s="182">
        <v>0.00018</v>
      </c>
      <c r="R210" s="182">
        <f>Q210*H210</f>
        <v>0</v>
      </c>
      <c r="S210" s="182">
        <v>0</v>
      </c>
      <c r="T210" s="183">
        <f>S210*H210</f>
        <v>0</v>
      </c>
      <c r="AR210" s="23" t="s">
        <v>219</v>
      </c>
      <c r="AT210" s="23" t="s">
        <v>147</v>
      </c>
      <c r="AU210" s="23" t="s">
        <v>94</v>
      </c>
      <c r="AY210" s="23" t="s">
        <v>144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3" t="s">
        <v>94</v>
      </c>
      <c r="BK210" s="184">
        <f>ROUND(I210*H210,2)</f>
        <v>0</v>
      </c>
      <c r="BL210" s="23" t="s">
        <v>219</v>
      </c>
      <c r="BM210" s="23" t="s">
        <v>478</v>
      </c>
    </row>
    <row r="211" spans="2:51" s="11" customFormat="1" ht="13.5">
      <c r="B211" s="185"/>
      <c r="D211" s="186" t="s">
        <v>154</v>
      </c>
      <c r="E211" s="187" t="s">
        <v>5</v>
      </c>
      <c r="F211" s="188" t="s">
        <v>881</v>
      </c>
      <c r="H211" s="189">
        <v>104.423</v>
      </c>
      <c r="I211" s="190"/>
      <c r="L211" s="185"/>
      <c r="M211" s="191"/>
      <c r="N211" s="192"/>
      <c r="O211" s="192"/>
      <c r="P211" s="192"/>
      <c r="Q211" s="192"/>
      <c r="R211" s="192"/>
      <c r="S211" s="192"/>
      <c r="T211" s="193"/>
      <c r="AT211" s="187" t="s">
        <v>154</v>
      </c>
      <c r="AU211" s="187" t="s">
        <v>94</v>
      </c>
      <c r="AV211" s="11" t="s">
        <v>94</v>
      </c>
      <c r="AW211" s="11" t="s">
        <v>37</v>
      </c>
      <c r="AX211" s="11" t="s">
        <v>73</v>
      </c>
      <c r="AY211" s="187" t="s">
        <v>144</v>
      </c>
    </row>
    <row r="212" spans="2:51" s="12" customFormat="1" ht="13.5">
      <c r="B212" s="198"/>
      <c r="D212" s="186" t="s">
        <v>154</v>
      </c>
      <c r="E212" s="199" t="s">
        <v>98</v>
      </c>
      <c r="F212" s="200" t="s">
        <v>197</v>
      </c>
      <c r="H212" s="201">
        <v>104.423</v>
      </c>
      <c r="I212" s="202"/>
      <c r="L212" s="198"/>
      <c r="M212" s="203"/>
      <c r="N212" s="204"/>
      <c r="O212" s="204"/>
      <c r="P212" s="204"/>
      <c r="Q212" s="204"/>
      <c r="R212" s="204"/>
      <c r="S212" s="204"/>
      <c r="T212" s="205"/>
      <c r="AT212" s="199" t="s">
        <v>154</v>
      </c>
      <c r="AU212" s="199" t="s">
        <v>94</v>
      </c>
      <c r="AV212" s="12" t="s">
        <v>145</v>
      </c>
      <c r="AW212" s="12" t="s">
        <v>37</v>
      </c>
      <c r="AX212" s="12" t="s">
        <v>73</v>
      </c>
      <c r="AY212" s="199" t="s">
        <v>144</v>
      </c>
    </row>
    <row r="213" spans="2:51" s="11" customFormat="1" ht="13.5">
      <c r="B213" s="185"/>
      <c r="D213" s="194" t="s">
        <v>154</v>
      </c>
      <c r="E213" s="195" t="s">
        <v>5</v>
      </c>
      <c r="F213" s="196" t="s">
        <v>770</v>
      </c>
      <c r="H213" s="197">
        <v>0</v>
      </c>
      <c r="I213" s="190"/>
      <c r="L213" s="185"/>
      <c r="M213" s="191"/>
      <c r="N213" s="192"/>
      <c r="O213" s="192"/>
      <c r="P213" s="192"/>
      <c r="Q213" s="192"/>
      <c r="R213" s="192"/>
      <c r="S213" s="192"/>
      <c r="T213" s="193"/>
      <c r="AT213" s="187" t="s">
        <v>154</v>
      </c>
      <c r="AU213" s="187" t="s">
        <v>94</v>
      </c>
      <c r="AV213" s="11" t="s">
        <v>94</v>
      </c>
      <c r="AW213" s="11" t="s">
        <v>37</v>
      </c>
      <c r="AX213" s="11" t="s">
        <v>80</v>
      </c>
      <c r="AY213" s="187" t="s">
        <v>144</v>
      </c>
    </row>
    <row r="214" spans="2:65" s="1" customFormat="1" ht="22.5" customHeight="1">
      <c r="B214" s="172"/>
      <c r="C214" s="173" t="s">
        <v>461</v>
      </c>
      <c r="D214" s="173" t="s">
        <v>147</v>
      </c>
      <c r="E214" s="174" t="s">
        <v>487</v>
      </c>
      <c r="F214" s="175" t="s">
        <v>488</v>
      </c>
      <c r="G214" s="176" t="s">
        <v>150</v>
      </c>
      <c r="H214" s="177">
        <v>98.168</v>
      </c>
      <c r="I214" s="178"/>
      <c r="J214" s="179">
        <f>ROUND(I214*H214,2)</f>
        <v>0</v>
      </c>
      <c r="K214" s="175" t="s">
        <v>151</v>
      </c>
      <c r="L214" s="40"/>
      <c r="M214" s="180" t="s">
        <v>5</v>
      </c>
      <c r="N214" s="181" t="s">
        <v>45</v>
      </c>
      <c r="O214" s="41"/>
      <c r="P214" s="182">
        <f>O214*H214</f>
        <v>0</v>
      </c>
      <c r="Q214" s="182">
        <v>0</v>
      </c>
      <c r="R214" s="182">
        <f>Q214*H214</f>
        <v>0</v>
      </c>
      <c r="S214" s="182">
        <v>0.01778</v>
      </c>
      <c r="T214" s="183">
        <f>S214*H214</f>
        <v>1.7454270400000003</v>
      </c>
      <c r="AR214" s="23" t="s">
        <v>219</v>
      </c>
      <c r="AT214" s="23" t="s">
        <v>147</v>
      </c>
      <c r="AU214" s="23" t="s">
        <v>94</v>
      </c>
      <c r="AY214" s="23" t="s">
        <v>144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3" t="s">
        <v>94</v>
      </c>
      <c r="BK214" s="184">
        <f>ROUND(I214*H214,2)</f>
        <v>0</v>
      </c>
      <c r="BL214" s="23" t="s">
        <v>219</v>
      </c>
      <c r="BM214" s="23" t="s">
        <v>489</v>
      </c>
    </row>
    <row r="215" spans="2:51" s="11" customFormat="1" ht="13.5">
      <c r="B215" s="185"/>
      <c r="D215" s="186" t="s">
        <v>154</v>
      </c>
      <c r="E215" s="187" t="s">
        <v>5</v>
      </c>
      <c r="F215" s="188" t="s">
        <v>882</v>
      </c>
      <c r="H215" s="189">
        <v>98.168</v>
      </c>
      <c r="I215" s="190"/>
      <c r="L215" s="185"/>
      <c r="M215" s="191"/>
      <c r="N215" s="192"/>
      <c r="O215" s="192"/>
      <c r="P215" s="192"/>
      <c r="Q215" s="192"/>
      <c r="R215" s="192"/>
      <c r="S215" s="192"/>
      <c r="T215" s="193"/>
      <c r="AT215" s="187" t="s">
        <v>154</v>
      </c>
      <c r="AU215" s="187" t="s">
        <v>94</v>
      </c>
      <c r="AV215" s="11" t="s">
        <v>94</v>
      </c>
      <c r="AW215" s="11" t="s">
        <v>37</v>
      </c>
      <c r="AX215" s="11" t="s">
        <v>73</v>
      </c>
      <c r="AY215" s="187" t="s">
        <v>144</v>
      </c>
    </row>
    <row r="216" spans="2:51" s="12" customFormat="1" ht="13.5">
      <c r="B216" s="198"/>
      <c r="D216" s="194" t="s">
        <v>154</v>
      </c>
      <c r="E216" s="216" t="s">
        <v>92</v>
      </c>
      <c r="F216" s="217" t="s">
        <v>197</v>
      </c>
      <c r="H216" s="218">
        <v>98.168</v>
      </c>
      <c r="I216" s="202"/>
      <c r="L216" s="198"/>
      <c r="M216" s="203"/>
      <c r="N216" s="204"/>
      <c r="O216" s="204"/>
      <c r="P216" s="204"/>
      <c r="Q216" s="204"/>
      <c r="R216" s="204"/>
      <c r="S216" s="204"/>
      <c r="T216" s="205"/>
      <c r="AT216" s="199" t="s">
        <v>154</v>
      </c>
      <c r="AU216" s="199" t="s">
        <v>94</v>
      </c>
      <c r="AV216" s="12" t="s">
        <v>145</v>
      </c>
      <c r="AW216" s="12" t="s">
        <v>37</v>
      </c>
      <c r="AX216" s="12" t="s">
        <v>80</v>
      </c>
      <c r="AY216" s="199" t="s">
        <v>144</v>
      </c>
    </row>
    <row r="217" spans="2:65" s="1" customFormat="1" ht="31.5" customHeight="1">
      <c r="B217" s="172"/>
      <c r="C217" s="173" t="s">
        <v>465</v>
      </c>
      <c r="D217" s="173" t="s">
        <v>147</v>
      </c>
      <c r="E217" s="174" t="s">
        <v>496</v>
      </c>
      <c r="F217" s="175" t="s">
        <v>497</v>
      </c>
      <c r="G217" s="176" t="s">
        <v>150</v>
      </c>
      <c r="H217" s="177">
        <v>98.168</v>
      </c>
      <c r="I217" s="178"/>
      <c r="J217" s="179">
        <f>ROUND(I217*H217,2)</f>
        <v>0</v>
      </c>
      <c r="K217" s="175" t="s">
        <v>5</v>
      </c>
      <c r="L217" s="40"/>
      <c r="M217" s="180" t="s">
        <v>5</v>
      </c>
      <c r="N217" s="181" t="s">
        <v>45</v>
      </c>
      <c r="O217" s="41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AR217" s="23" t="s">
        <v>219</v>
      </c>
      <c r="AT217" s="23" t="s">
        <v>147</v>
      </c>
      <c r="AU217" s="23" t="s">
        <v>94</v>
      </c>
      <c r="AY217" s="23" t="s">
        <v>144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23" t="s">
        <v>94</v>
      </c>
      <c r="BK217" s="184">
        <f>ROUND(I217*H217,2)</f>
        <v>0</v>
      </c>
      <c r="BL217" s="23" t="s">
        <v>219</v>
      </c>
      <c r="BM217" s="23" t="s">
        <v>498</v>
      </c>
    </row>
    <row r="218" spans="2:51" s="11" customFormat="1" ht="13.5">
      <c r="B218" s="185"/>
      <c r="D218" s="194" t="s">
        <v>154</v>
      </c>
      <c r="E218" s="195" t="s">
        <v>5</v>
      </c>
      <c r="F218" s="196" t="s">
        <v>92</v>
      </c>
      <c r="H218" s="197">
        <v>98.168</v>
      </c>
      <c r="I218" s="190"/>
      <c r="L218" s="185"/>
      <c r="M218" s="191"/>
      <c r="N218" s="192"/>
      <c r="O218" s="192"/>
      <c r="P218" s="192"/>
      <c r="Q218" s="192"/>
      <c r="R218" s="192"/>
      <c r="S218" s="192"/>
      <c r="T218" s="193"/>
      <c r="AT218" s="187" t="s">
        <v>154</v>
      </c>
      <c r="AU218" s="187" t="s">
        <v>94</v>
      </c>
      <c r="AV218" s="11" t="s">
        <v>94</v>
      </c>
      <c r="AW218" s="11" t="s">
        <v>37</v>
      </c>
      <c r="AX218" s="11" t="s">
        <v>80</v>
      </c>
      <c r="AY218" s="187" t="s">
        <v>144</v>
      </c>
    </row>
    <row r="219" spans="2:65" s="1" customFormat="1" ht="22.5" customHeight="1">
      <c r="B219" s="172"/>
      <c r="C219" s="173" t="s">
        <v>469</v>
      </c>
      <c r="D219" s="173" t="s">
        <v>147</v>
      </c>
      <c r="E219" s="174" t="s">
        <v>516</v>
      </c>
      <c r="F219" s="175" t="s">
        <v>517</v>
      </c>
      <c r="G219" s="176" t="s">
        <v>250</v>
      </c>
      <c r="H219" s="177">
        <v>1</v>
      </c>
      <c r="I219" s="178"/>
      <c r="J219" s="179">
        <f>ROUND(I219*H219,2)</f>
        <v>0</v>
      </c>
      <c r="K219" s="175" t="s">
        <v>151</v>
      </c>
      <c r="L219" s="40"/>
      <c r="M219" s="180" t="s">
        <v>5</v>
      </c>
      <c r="N219" s="181" t="s">
        <v>45</v>
      </c>
      <c r="O219" s="41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AR219" s="23" t="s">
        <v>219</v>
      </c>
      <c r="AT219" s="23" t="s">
        <v>147</v>
      </c>
      <c r="AU219" s="23" t="s">
        <v>94</v>
      </c>
      <c r="AY219" s="23" t="s">
        <v>144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23" t="s">
        <v>94</v>
      </c>
      <c r="BK219" s="184">
        <f>ROUND(I219*H219,2)</f>
        <v>0</v>
      </c>
      <c r="BL219" s="23" t="s">
        <v>219</v>
      </c>
      <c r="BM219" s="23" t="s">
        <v>883</v>
      </c>
    </row>
    <row r="220" spans="2:65" s="1" customFormat="1" ht="22.5" customHeight="1">
      <c r="B220" s="172"/>
      <c r="C220" s="206" t="s">
        <v>475</v>
      </c>
      <c r="D220" s="206" t="s">
        <v>242</v>
      </c>
      <c r="E220" s="207" t="s">
        <v>520</v>
      </c>
      <c r="F220" s="208" t="s">
        <v>521</v>
      </c>
      <c r="G220" s="209" t="s">
        <v>250</v>
      </c>
      <c r="H220" s="210">
        <v>1</v>
      </c>
      <c r="I220" s="211"/>
      <c r="J220" s="212">
        <f>ROUND(I220*H220,2)</f>
        <v>0</v>
      </c>
      <c r="K220" s="208" t="s">
        <v>5</v>
      </c>
      <c r="L220" s="213"/>
      <c r="M220" s="214" t="s">
        <v>5</v>
      </c>
      <c r="N220" s="215" t="s">
        <v>45</v>
      </c>
      <c r="O220" s="41"/>
      <c r="P220" s="182">
        <f>O220*H220</f>
        <v>0</v>
      </c>
      <c r="Q220" s="182">
        <v>0.008</v>
      </c>
      <c r="R220" s="182">
        <f>Q220*H220</f>
        <v>0.008</v>
      </c>
      <c r="S220" s="182">
        <v>0</v>
      </c>
      <c r="T220" s="183">
        <f>S220*H220</f>
        <v>0</v>
      </c>
      <c r="AR220" s="23" t="s">
        <v>245</v>
      </c>
      <c r="AT220" s="23" t="s">
        <v>242</v>
      </c>
      <c r="AU220" s="23" t="s">
        <v>94</v>
      </c>
      <c r="AY220" s="23" t="s">
        <v>144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23" t="s">
        <v>94</v>
      </c>
      <c r="BK220" s="184">
        <f>ROUND(I220*H220,2)</f>
        <v>0</v>
      </c>
      <c r="BL220" s="23" t="s">
        <v>219</v>
      </c>
      <c r="BM220" s="23" t="s">
        <v>884</v>
      </c>
    </row>
    <row r="221" spans="2:65" s="1" customFormat="1" ht="31.5" customHeight="1">
      <c r="B221" s="172"/>
      <c r="C221" s="173" t="s">
        <v>481</v>
      </c>
      <c r="D221" s="173" t="s">
        <v>147</v>
      </c>
      <c r="E221" s="174" t="s">
        <v>885</v>
      </c>
      <c r="F221" s="175" t="s">
        <v>886</v>
      </c>
      <c r="G221" s="176" t="s">
        <v>150</v>
      </c>
      <c r="H221" s="177">
        <v>59.803</v>
      </c>
      <c r="I221" s="178"/>
      <c r="J221" s="179">
        <f>ROUND(I221*H221,2)</f>
        <v>0</v>
      </c>
      <c r="K221" s="175" t="s">
        <v>151</v>
      </c>
      <c r="L221" s="40"/>
      <c r="M221" s="180" t="s">
        <v>5</v>
      </c>
      <c r="N221" s="181" t="s">
        <v>45</v>
      </c>
      <c r="O221" s="41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AR221" s="23" t="s">
        <v>219</v>
      </c>
      <c r="AT221" s="23" t="s">
        <v>147</v>
      </c>
      <c r="AU221" s="23" t="s">
        <v>94</v>
      </c>
      <c r="AY221" s="23" t="s">
        <v>144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23" t="s">
        <v>94</v>
      </c>
      <c r="BK221" s="184">
        <f>ROUND(I221*H221,2)</f>
        <v>0</v>
      </c>
      <c r="BL221" s="23" t="s">
        <v>219</v>
      </c>
      <c r="BM221" s="23" t="s">
        <v>887</v>
      </c>
    </row>
    <row r="222" spans="2:51" s="11" customFormat="1" ht="13.5">
      <c r="B222" s="185"/>
      <c r="D222" s="194" t="s">
        <v>154</v>
      </c>
      <c r="E222" s="195" t="s">
        <v>5</v>
      </c>
      <c r="F222" s="196" t="s">
        <v>818</v>
      </c>
      <c r="H222" s="197">
        <v>59.803</v>
      </c>
      <c r="I222" s="190"/>
      <c r="L222" s="185"/>
      <c r="M222" s="191"/>
      <c r="N222" s="192"/>
      <c r="O222" s="192"/>
      <c r="P222" s="192"/>
      <c r="Q222" s="192"/>
      <c r="R222" s="192"/>
      <c r="S222" s="192"/>
      <c r="T222" s="193"/>
      <c r="AT222" s="187" t="s">
        <v>154</v>
      </c>
      <c r="AU222" s="187" t="s">
        <v>94</v>
      </c>
      <c r="AV222" s="11" t="s">
        <v>94</v>
      </c>
      <c r="AW222" s="11" t="s">
        <v>37</v>
      </c>
      <c r="AX222" s="11" t="s">
        <v>80</v>
      </c>
      <c r="AY222" s="187" t="s">
        <v>144</v>
      </c>
    </row>
    <row r="223" spans="2:65" s="1" customFormat="1" ht="22.5" customHeight="1">
      <c r="B223" s="172"/>
      <c r="C223" s="206" t="s">
        <v>486</v>
      </c>
      <c r="D223" s="206" t="s">
        <v>242</v>
      </c>
      <c r="E223" s="207" t="s">
        <v>775</v>
      </c>
      <c r="F223" s="208" t="s">
        <v>776</v>
      </c>
      <c r="G223" s="209" t="s">
        <v>150</v>
      </c>
      <c r="H223" s="210">
        <v>65.783</v>
      </c>
      <c r="I223" s="211"/>
      <c r="J223" s="212">
        <f>ROUND(I223*H223,2)</f>
        <v>0</v>
      </c>
      <c r="K223" s="208" t="s">
        <v>5</v>
      </c>
      <c r="L223" s="213"/>
      <c r="M223" s="214" t="s">
        <v>5</v>
      </c>
      <c r="N223" s="215" t="s">
        <v>45</v>
      </c>
      <c r="O223" s="41"/>
      <c r="P223" s="182">
        <f>O223*H223</f>
        <v>0</v>
      </c>
      <c r="Q223" s="182">
        <v>0.00014</v>
      </c>
      <c r="R223" s="182">
        <f>Q223*H223</f>
        <v>0.00920962</v>
      </c>
      <c r="S223" s="182">
        <v>0</v>
      </c>
      <c r="T223" s="183">
        <f>S223*H223</f>
        <v>0</v>
      </c>
      <c r="AR223" s="23" t="s">
        <v>245</v>
      </c>
      <c r="AT223" s="23" t="s">
        <v>242</v>
      </c>
      <c r="AU223" s="23" t="s">
        <v>94</v>
      </c>
      <c r="AY223" s="23" t="s">
        <v>144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3" t="s">
        <v>94</v>
      </c>
      <c r="BK223" s="184">
        <f>ROUND(I223*H223,2)</f>
        <v>0</v>
      </c>
      <c r="BL223" s="23" t="s">
        <v>219</v>
      </c>
      <c r="BM223" s="23" t="s">
        <v>888</v>
      </c>
    </row>
    <row r="224" spans="2:51" s="11" customFormat="1" ht="13.5">
      <c r="B224" s="185"/>
      <c r="D224" s="194" t="s">
        <v>154</v>
      </c>
      <c r="E224" s="195" t="s">
        <v>5</v>
      </c>
      <c r="F224" s="196" t="s">
        <v>889</v>
      </c>
      <c r="H224" s="197">
        <v>65.783</v>
      </c>
      <c r="I224" s="190"/>
      <c r="L224" s="185"/>
      <c r="M224" s="191"/>
      <c r="N224" s="192"/>
      <c r="O224" s="192"/>
      <c r="P224" s="192"/>
      <c r="Q224" s="192"/>
      <c r="R224" s="192"/>
      <c r="S224" s="192"/>
      <c r="T224" s="193"/>
      <c r="AT224" s="187" t="s">
        <v>154</v>
      </c>
      <c r="AU224" s="187" t="s">
        <v>94</v>
      </c>
      <c r="AV224" s="11" t="s">
        <v>94</v>
      </c>
      <c r="AW224" s="11" t="s">
        <v>37</v>
      </c>
      <c r="AX224" s="11" t="s">
        <v>80</v>
      </c>
      <c r="AY224" s="187" t="s">
        <v>144</v>
      </c>
    </row>
    <row r="225" spans="2:65" s="1" customFormat="1" ht="31.5" customHeight="1">
      <c r="B225" s="172"/>
      <c r="C225" s="173" t="s">
        <v>491</v>
      </c>
      <c r="D225" s="173" t="s">
        <v>147</v>
      </c>
      <c r="E225" s="174" t="s">
        <v>772</v>
      </c>
      <c r="F225" s="175" t="s">
        <v>773</v>
      </c>
      <c r="G225" s="176" t="s">
        <v>150</v>
      </c>
      <c r="H225" s="177">
        <v>104.423</v>
      </c>
      <c r="I225" s="178"/>
      <c r="J225" s="179">
        <f>ROUND(I225*H225,2)</f>
        <v>0</v>
      </c>
      <c r="K225" s="175" t="s">
        <v>151</v>
      </c>
      <c r="L225" s="40"/>
      <c r="M225" s="180" t="s">
        <v>5</v>
      </c>
      <c r="N225" s="181" t="s">
        <v>45</v>
      </c>
      <c r="O225" s="41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AR225" s="23" t="s">
        <v>219</v>
      </c>
      <c r="AT225" s="23" t="s">
        <v>147</v>
      </c>
      <c r="AU225" s="23" t="s">
        <v>94</v>
      </c>
      <c r="AY225" s="23" t="s">
        <v>144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23" t="s">
        <v>94</v>
      </c>
      <c r="BK225" s="184">
        <f>ROUND(I225*H225,2)</f>
        <v>0</v>
      </c>
      <c r="BL225" s="23" t="s">
        <v>219</v>
      </c>
      <c r="BM225" s="23" t="s">
        <v>779</v>
      </c>
    </row>
    <row r="226" spans="2:51" s="11" customFormat="1" ht="13.5">
      <c r="B226" s="185"/>
      <c r="D226" s="194" t="s">
        <v>154</v>
      </c>
      <c r="E226" s="195" t="s">
        <v>5</v>
      </c>
      <c r="F226" s="196" t="s">
        <v>98</v>
      </c>
      <c r="H226" s="197">
        <v>104.423</v>
      </c>
      <c r="I226" s="190"/>
      <c r="L226" s="185"/>
      <c r="M226" s="191"/>
      <c r="N226" s="192"/>
      <c r="O226" s="192"/>
      <c r="P226" s="192"/>
      <c r="Q226" s="192"/>
      <c r="R226" s="192"/>
      <c r="S226" s="192"/>
      <c r="T226" s="193"/>
      <c r="AT226" s="187" t="s">
        <v>154</v>
      </c>
      <c r="AU226" s="187" t="s">
        <v>94</v>
      </c>
      <c r="AV226" s="11" t="s">
        <v>94</v>
      </c>
      <c r="AW226" s="11" t="s">
        <v>37</v>
      </c>
      <c r="AX226" s="11" t="s">
        <v>80</v>
      </c>
      <c r="AY226" s="187" t="s">
        <v>144</v>
      </c>
    </row>
    <row r="227" spans="2:65" s="1" customFormat="1" ht="31.5" customHeight="1">
      <c r="B227" s="172"/>
      <c r="C227" s="206" t="s">
        <v>495</v>
      </c>
      <c r="D227" s="206" t="s">
        <v>242</v>
      </c>
      <c r="E227" s="207" t="s">
        <v>780</v>
      </c>
      <c r="F227" s="208" t="s">
        <v>890</v>
      </c>
      <c r="G227" s="209" t="s">
        <v>150</v>
      </c>
      <c r="H227" s="210">
        <v>126.352</v>
      </c>
      <c r="I227" s="211"/>
      <c r="J227" s="212">
        <f>ROUND(I227*H227,2)</f>
        <v>0</v>
      </c>
      <c r="K227" s="208" t="s">
        <v>5</v>
      </c>
      <c r="L227" s="213"/>
      <c r="M227" s="214" t="s">
        <v>5</v>
      </c>
      <c r="N227" s="215" t="s">
        <v>45</v>
      </c>
      <c r="O227" s="41"/>
      <c r="P227" s="182">
        <f>O227*H227</f>
        <v>0</v>
      </c>
      <c r="Q227" s="182">
        <v>0.00022</v>
      </c>
      <c r="R227" s="182">
        <f>Q227*H227</f>
        <v>0.027797440000000003</v>
      </c>
      <c r="S227" s="182">
        <v>0</v>
      </c>
      <c r="T227" s="183">
        <f>S227*H227</f>
        <v>0</v>
      </c>
      <c r="AR227" s="23" t="s">
        <v>245</v>
      </c>
      <c r="AT227" s="23" t="s">
        <v>242</v>
      </c>
      <c r="AU227" s="23" t="s">
        <v>94</v>
      </c>
      <c r="AY227" s="23" t="s">
        <v>144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23" t="s">
        <v>94</v>
      </c>
      <c r="BK227" s="184">
        <f>ROUND(I227*H227,2)</f>
        <v>0</v>
      </c>
      <c r="BL227" s="23" t="s">
        <v>219</v>
      </c>
      <c r="BM227" s="23" t="s">
        <v>782</v>
      </c>
    </row>
    <row r="228" spans="2:51" s="11" customFormat="1" ht="13.5">
      <c r="B228" s="185"/>
      <c r="D228" s="186" t="s">
        <v>154</v>
      </c>
      <c r="E228" s="187" t="s">
        <v>5</v>
      </c>
      <c r="F228" s="188" t="s">
        <v>778</v>
      </c>
      <c r="H228" s="189">
        <v>114.865</v>
      </c>
      <c r="I228" s="190"/>
      <c r="L228" s="185"/>
      <c r="M228" s="191"/>
      <c r="N228" s="192"/>
      <c r="O228" s="192"/>
      <c r="P228" s="192"/>
      <c r="Q228" s="192"/>
      <c r="R228" s="192"/>
      <c r="S228" s="192"/>
      <c r="T228" s="193"/>
      <c r="AT228" s="187" t="s">
        <v>154</v>
      </c>
      <c r="AU228" s="187" t="s">
        <v>94</v>
      </c>
      <c r="AV228" s="11" t="s">
        <v>94</v>
      </c>
      <c r="AW228" s="11" t="s">
        <v>37</v>
      </c>
      <c r="AX228" s="11" t="s">
        <v>80</v>
      </c>
      <c r="AY228" s="187" t="s">
        <v>144</v>
      </c>
    </row>
    <row r="229" spans="2:51" s="11" customFormat="1" ht="13.5">
      <c r="B229" s="185"/>
      <c r="D229" s="194" t="s">
        <v>154</v>
      </c>
      <c r="F229" s="196" t="s">
        <v>891</v>
      </c>
      <c r="H229" s="197">
        <v>126.352</v>
      </c>
      <c r="I229" s="190"/>
      <c r="L229" s="185"/>
      <c r="M229" s="191"/>
      <c r="N229" s="192"/>
      <c r="O229" s="192"/>
      <c r="P229" s="192"/>
      <c r="Q229" s="192"/>
      <c r="R229" s="192"/>
      <c r="S229" s="192"/>
      <c r="T229" s="193"/>
      <c r="AT229" s="187" t="s">
        <v>154</v>
      </c>
      <c r="AU229" s="187" t="s">
        <v>94</v>
      </c>
      <c r="AV229" s="11" t="s">
        <v>94</v>
      </c>
      <c r="AW229" s="11" t="s">
        <v>6</v>
      </c>
      <c r="AX229" s="11" t="s">
        <v>80</v>
      </c>
      <c r="AY229" s="187" t="s">
        <v>144</v>
      </c>
    </row>
    <row r="230" spans="2:65" s="1" customFormat="1" ht="22.5" customHeight="1">
      <c r="B230" s="172"/>
      <c r="C230" s="173" t="s">
        <v>499</v>
      </c>
      <c r="D230" s="173" t="s">
        <v>147</v>
      </c>
      <c r="E230" s="174" t="s">
        <v>784</v>
      </c>
      <c r="F230" s="175" t="s">
        <v>785</v>
      </c>
      <c r="G230" s="176" t="s">
        <v>202</v>
      </c>
      <c r="H230" s="177">
        <v>0.045</v>
      </c>
      <c r="I230" s="178"/>
      <c r="J230" s="179">
        <f>ROUND(I230*H230,2)</f>
        <v>0</v>
      </c>
      <c r="K230" s="175" t="s">
        <v>151</v>
      </c>
      <c r="L230" s="40"/>
      <c r="M230" s="180" t="s">
        <v>5</v>
      </c>
      <c r="N230" s="181" t="s">
        <v>45</v>
      </c>
      <c r="O230" s="41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AR230" s="23" t="s">
        <v>219</v>
      </c>
      <c r="AT230" s="23" t="s">
        <v>147</v>
      </c>
      <c r="AU230" s="23" t="s">
        <v>94</v>
      </c>
      <c r="AY230" s="23" t="s">
        <v>144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23" t="s">
        <v>94</v>
      </c>
      <c r="BK230" s="184">
        <f>ROUND(I230*H230,2)</f>
        <v>0</v>
      </c>
      <c r="BL230" s="23" t="s">
        <v>219</v>
      </c>
      <c r="BM230" s="23" t="s">
        <v>786</v>
      </c>
    </row>
    <row r="231" spans="2:65" s="1" customFormat="1" ht="22.5" customHeight="1">
      <c r="B231" s="172"/>
      <c r="C231" s="173" t="s">
        <v>503</v>
      </c>
      <c r="D231" s="173" t="s">
        <v>147</v>
      </c>
      <c r="E231" s="174" t="s">
        <v>540</v>
      </c>
      <c r="F231" s="175" t="s">
        <v>541</v>
      </c>
      <c r="G231" s="176" t="s">
        <v>202</v>
      </c>
      <c r="H231" s="177">
        <v>0.045</v>
      </c>
      <c r="I231" s="178"/>
      <c r="J231" s="179">
        <f>ROUND(I231*H231,2)</f>
        <v>0</v>
      </c>
      <c r="K231" s="175" t="s">
        <v>151</v>
      </c>
      <c r="L231" s="40"/>
      <c r="M231" s="180" t="s">
        <v>5</v>
      </c>
      <c r="N231" s="181" t="s">
        <v>45</v>
      </c>
      <c r="O231" s="41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AR231" s="23" t="s">
        <v>219</v>
      </c>
      <c r="AT231" s="23" t="s">
        <v>147</v>
      </c>
      <c r="AU231" s="23" t="s">
        <v>94</v>
      </c>
      <c r="AY231" s="23" t="s">
        <v>144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23" t="s">
        <v>94</v>
      </c>
      <c r="BK231" s="184">
        <f>ROUND(I231*H231,2)</f>
        <v>0</v>
      </c>
      <c r="BL231" s="23" t="s">
        <v>219</v>
      </c>
      <c r="BM231" s="23" t="s">
        <v>787</v>
      </c>
    </row>
    <row r="232" spans="2:63" s="10" customFormat="1" ht="29.85" customHeight="1">
      <c r="B232" s="157"/>
      <c r="D232" s="169" t="s">
        <v>72</v>
      </c>
      <c r="E232" s="170" t="s">
        <v>543</v>
      </c>
      <c r="F232" s="170" t="s">
        <v>544</v>
      </c>
      <c r="I232" s="161"/>
      <c r="J232" s="171">
        <f>BK232</f>
        <v>0</v>
      </c>
      <c r="L232" s="157"/>
      <c r="M232" s="163"/>
      <c r="N232" s="164"/>
      <c r="O232" s="164"/>
      <c r="P232" s="165">
        <f>SUM(P233:P243)</f>
        <v>0</v>
      </c>
      <c r="Q232" s="164"/>
      <c r="R232" s="165">
        <f>SUM(R233:R243)</f>
        <v>0.2362175</v>
      </c>
      <c r="S232" s="164"/>
      <c r="T232" s="166">
        <f>SUM(T233:T243)</f>
        <v>0</v>
      </c>
      <c r="AR232" s="158" t="s">
        <v>94</v>
      </c>
      <c r="AT232" s="167" t="s">
        <v>72</v>
      </c>
      <c r="AU232" s="167" t="s">
        <v>80</v>
      </c>
      <c r="AY232" s="158" t="s">
        <v>144</v>
      </c>
      <c r="BK232" s="168">
        <f>SUM(BK233:BK243)</f>
        <v>0</v>
      </c>
    </row>
    <row r="233" spans="2:65" s="1" customFormat="1" ht="22.5" customHeight="1">
      <c r="B233" s="172"/>
      <c r="C233" s="173" t="s">
        <v>507</v>
      </c>
      <c r="D233" s="173" t="s">
        <v>147</v>
      </c>
      <c r="E233" s="174" t="s">
        <v>546</v>
      </c>
      <c r="F233" s="175" t="s">
        <v>547</v>
      </c>
      <c r="G233" s="176" t="s">
        <v>150</v>
      </c>
      <c r="H233" s="177">
        <v>19.28</v>
      </c>
      <c r="I233" s="178"/>
      <c r="J233" s="179">
        <f>ROUND(I233*H233,2)</f>
        <v>0</v>
      </c>
      <c r="K233" s="175" t="s">
        <v>151</v>
      </c>
      <c r="L233" s="40"/>
      <c r="M233" s="180" t="s">
        <v>5</v>
      </c>
      <c r="N233" s="181" t="s">
        <v>45</v>
      </c>
      <c r="O233" s="41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3" t="s">
        <v>219</v>
      </c>
      <c r="AT233" s="23" t="s">
        <v>147</v>
      </c>
      <c r="AU233" s="23" t="s">
        <v>94</v>
      </c>
      <c r="AY233" s="23" t="s">
        <v>144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3" t="s">
        <v>94</v>
      </c>
      <c r="BK233" s="184">
        <f>ROUND(I233*H233,2)</f>
        <v>0</v>
      </c>
      <c r="BL233" s="23" t="s">
        <v>219</v>
      </c>
      <c r="BM233" s="23" t="s">
        <v>548</v>
      </c>
    </row>
    <row r="234" spans="2:51" s="11" customFormat="1" ht="13.5">
      <c r="B234" s="185"/>
      <c r="D234" s="186" t="s">
        <v>154</v>
      </c>
      <c r="E234" s="187" t="s">
        <v>5</v>
      </c>
      <c r="F234" s="188" t="s">
        <v>892</v>
      </c>
      <c r="H234" s="189">
        <v>19.28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87" t="s">
        <v>154</v>
      </c>
      <c r="AU234" s="187" t="s">
        <v>94</v>
      </c>
      <c r="AV234" s="11" t="s">
        <v>94</v>
      </c>
      <c r="AW234" s="11" t="s">
        <v>37</v>
      </c>
      <c r="AX234" s="11" t="s">
        <v>73</v>
      </c>
      <c r="AY234" s="187" t="s">
        <v>144</v>
      </c>
    </row>
    <row r="235" spans="2:51" s="12" customFormat="1" ht="13.5">
      <c r="B235" s="198"/>
      <c r="D235" s="194" t="s">
        <v>154</v>
      </c>
      <c r="E235" s="216" t="s">
        <v>100</v>
      </c>
      <c r="F235" s="217" t="s">
        <v>197</v>
      </c>
      <c r="H235" s="218">
        <v>19.28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199" t="s">
        <v>154</v>
      </c>
      <c r="AU235" s="199" t="s">
        <v>94</v>
      </c>
      <c r="AV235" s="12" t="s">
        <v>145</v>
      </c>
      <c r="AW235" s="12" t="s">
        <v>37</v>
      </c>
      <c r="AX235" s="12" t="s">
        <v>80</v>
      </c>
      <c r="AY235" s="199" t="s">
        <v>144</v>
      </c>
    </row>
    <row r="236" spans="2:65" s="1" customFormat="1" ht="22.5" customHeight="1">
      <c r="B236" s="172"/>
      <c r="C236" s="206" t="s">
        <v>511</v>
      </c>
      <c r="D236" s="206" t="s">
        <v>242</v>
      </c>
      <c r="E236" s="207" t="s">
        <v>551</v>
      </c>
      <c r="F236" s="208" t="s">
        <v>552</v>
      </c>
      <c r="G236" s="209" t="s">
        <v>150</v>
      </c>
      <c r="H236" s="210">
        <v>25.45</v>
      </c>
      <c r="I236" s="211"/>
      <c r="J236" s="212">
        <f>ROUND(I236*H236,2)</f>
        <v>0</v>
      </c>
      <c r="K236" s="208" t="s">
        <v>151</v>
      </c>
      <c r="L236" s="213"/>
      <c r="M236" s="214" t="s">
        <v>5</v>
      </c>
      <c r="N236" s="215" t="s">
        <v>45</v>
      </c>
      <c r="O236" s="41"/>
      <c r="P236" s="182">
        <f>O236*H236</f>
        <v>0</v>
      </c>
      <c r="Q236" s="182">
        <v>0.00735</v>
      </c>
      <c r="R236" s="182">
        <f>Q236*H236</f>
        <v>0.1870575</v>
      </c>
      <c r="S236" s="182">
        <v>0</v>
      </c>
      <c r="T236" s="183">
        <f>S236*H236</f>
        <v>0</v>
      </c>
      <c r="AR236" s="23" t="s">
        <v>245</v>
      </c>
      <c r="AT236" s="23" t="s">
        <v>242</v>
      </c>
      <c r="AU236" s="23" t="s">
        <v>94</v>
      </c>
      <c r="AY236" s="23" t="s">
        <v>144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3" t="s">
        <v>94</v>
      </c>
      <c r="BK236" s="184">
        <f>ROUND(I236*H236,2)</f>
        <v>0</v>
      </c>
      <c r="BL236" s="23" t="s">
        <v>219</v>
      </c>
      <c r="BM236" s="23" t="s">
        <v>553</v>
      </c>
    </row>
    <row r="237" spans="2:51" s="11" customFormat="1" ht="13.5">
      <c r="B237" s="185"/>
      <c r="D237" s="186" t="s">
        <v>154</v>
      </c>
      <c r="E237" s="187" t="s">
        <v>5</v>
      </c>
      <c r="F237" s="188" t="s">
        <v>789</v>
      </c>
      <c r="H237" s="189">
        <v>21.208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87" t="s">
        <v>154</v>
      </c>
      <c r="AU237" s="187" t="s">
        <v>94</v>
      </c>
      <c r="AV237" s="11" t="s">
        <v>94</v>
      </c>
      <c r="AW237" s="11" t="s">
        <v>37</v>
      </c>
      <c r="AX237" s="11" t="s">
        <v>80</v>
      </c>
      <c r="AY237" s="187" t="s">
        <v>144</v>
      </c>
    </row>
    <row r="238" spans="2:51" s="11" customFormat="1" ht="13.5">
      <c r="B238" s="185"/>
      <c r="D238" s="194" t="s">
        <v>154</v>
      </c>
      <c r="F238" s="196" t="s">
        <v>893</v>
      </c>
      <c r="H238" s="197">
        <v>25.45</v>
      </c>
      <c r="I238" s="190"/>
      <c r="L238" s="185"/>
      <c r="M238" s="191"/>
      <c r="N238" s="192"/>
      <c r="O238" s="192"/>
      <c r="P238" s="192"/>
      <c r="Q238" s="192"/>
      <c r="R238" s="192"/>
      <c r="S238" s="192"/>
      <c r="T238" s="193"/>
      <c r="AT238" s="187" t="s">
        <v>154</v>
      </c>
      <c r="AU238" s="187" t="s">
        <v>94</v>
      </c>
      <c r="AV238" s="11" t="s">
        <v>94</v>
      </c>
      <c r="AW238" s="11" t="s">
        <v>6</v>
      </c>
      <c r="AX238" s="11" t="s">
        <v>80</v>
      </c>
      <c r="AY238" s="187" t="s">
        <v>144</v>
      </c>
    </row>
    <row r="239" spans="2:65" s="1" customFormat="1" ht="22.5" customHeight="1">
      <c r="B239" s="172"/>
      <c r="C239" s="173" t="s">
        <v>515</v>
      </c>
      <c r="D239" s="173" t="s">
        <v>147</v>
      </c>
      <c r="E239" s="174" t="s">
        <v>791</v>
      </c>
      <c r="F239" s="175" t="s">
        <v>792</v>
      </c>
      <c r="G239" s="176" t="s">
        <v>250</v>
      </c>
      <c r="H239" s="177">
        <v>2</v>
      </c>
      <c r="I239" s="178"/>
      <c r="J239" s="179">
        <f>ROUND(I239*H239,2)</f>
        <v>0</v>
      </c>
      <c r="K239" s="175" t="s">
        <v>151</v>
      </c>
      <c r="L239" s="40"/>
      <c r="M239" s="180" t="s">
        <v>5</v>
      </c>
      <c r="N239" s="181" t="s">
        <v>45</v>
      </c>
      <c r="O239" s="41"/>
      <c r="P239" s="182">
        <f>O239*H239</f>
        <v>0</v>
      </c>
      <c r="Q239" s="182">
        <v>0.00026</v>
      </c>
      <c r="R239" s="182">
        <f>Q239*H239</f>
        <v>0.00052</v>
      </c>
      <c r="S239" s="182">
        <v>0</v>
      </c>
      <c r="T239" s="183">
        <f>S239*H239</f>
        <v>0</v>
      </c>
      <c r="AR239" s="23" t="s">
        <v>219</v>
      </c>
      <c r="AT239" s="23" t="s">
        <v>147</v>
      </c>
      <c r="AU239" s="23" t="s">
        <v>94</v>
      </c>
      <c r="AY239" s="23" t="s">
        <v>144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3" t="s">
        <v>94</v>
      </c>
      <c r="BK239" s="184">
        <f>ROUND(I239*H239,2)</f>
        <v>0</v>
      </c>
      <c r="BL239" s="23" t="s">
        <v>219</v>
      </c>
      <c r="BM239" s="23" t="s">
        <v>793</v>
      </c>
    </row>
    <row r="240" spans="2:65" s="1" customFormat="1" ht="22.5" customHeight="1">
      <c r="B240" s="172"/>
      <c r="C240" s="206" t="s">
        <v>519</v>
      </c>
      <c r="D240" s="206" t="s">
        <v>242</v>
      </c>
      <c r="E240" s="207" t="s">
        <v>794</v>
      </c>
      <c r="F240" s="208" t="s">
        <v>795</v>
      </c>
      <c r="G240" s="209" t="s">
        <v>250</v>
      </c>
      <c r="H240" s="210">
        <v>2</v>
      </c>
      <c r="I240" s="211"/>
      <c r="J240" s="212">
        <f>ROUND(I240*H240,2)</f>
        <v>0</v>
      </c>
      <c r="K240" s="208" t="s">
        <v>5</v>
      </c>
      <c r="L240" s="213"/>
      <c r="M240" s="214" t="s">
        <v>5</v>
      </c>
      <c r="N240" s="215" t="s">
        <v>45</v>
      </c>
      <c r="O240" s="41"/>
      <c r="P240" s="182">
        <f>O240*H240</f>
        <v>0</v>
      </c>
      <c r="Q240" s="182">
        <v>0.01882</v>
      </c>
      <c r="R240" s="182">
        <f>Q240*H240</f>
        <v>0.03764</v>
      </c>
      <c r="S240" s="182">
        <v>0</v>
      </c>
      <c r="T240" s="183">
        <f>S240*H240</f>
        <v>0</v>
      </c>
      <c r="AR240" s="23" t="s">
        <v>245</v>
      </c>
      <c r="AT240" s="23" t="s">
        <v>242</v>
      </c>
      <c r="AU240" s="23" t="s">
        <v>94</v>
      </c>
      <c r="AY240" s="23" t="s">
        <v>144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23" t="s">
        <v>94</v>
      </c>
      <c r="BK240" s="184">
        <f>ROUND(I240*H240,2)</f>
        <v>0</v>
      </c>
      <c r="BL240" s="23" t="s">
        <v>219</v>
      </c>
      <c r="BM240" s="23" t="s">
        <v>796</v>
      </c>
    </row>
    <row r="241" spans="2:65" s="1" customFormat="1" ht="22.5" customHeight="1">
      <c r="B241" s="172"/>
      <c r="C241" s="206" t="s">
        <v>523</v>
      </c>
      <c r="D241" s="206" t="s">
        <v>242</v>
      </c>
      <c r="E241" s="207" t="s">
        <v>797</v>
      </c>
      <c r="F241" s="208" t="s">
        <v>798</v>
      </c>
      <c r="G241" s="209" t="s">
        <v>250</v>
      </c>
      <c r="H241" s="210">
        <v>2</v>
      </c>
      <c r="I241" s="211"/>
      <c r="J241" s="212">
        <f>ROUND(I241*H241,2)</f>
        <v>0</v>
      </c>
      <c r="K241" s="208" t="s">
        <v>151</v>
      </c>
      <c r="L241" s="213"/>
      <c r="M241" s="214" t="s">
        <v>5</v>
      </c>
      <c r="N241" s="215" t="s">
        <v>45</v>
      </c>
      <c r="O241" s="41"/>
      <c r="P241" s="182">
        <f>O241*H241</f>
        <v>0</v>
      </c>
      <c r="Q241" s="182">
        <v>0.0055</v>
      </c>
      <c r="R241" s="182">
        <f>Q241*H241</f>
        <v>0.011</v>
      </c>
      <c r="S241" s="182">
        <v>0</v>
      </c>
      <c r="T241" s="183">
        <f>S241*H241</f>
        <v>0</v>
      </c>
      <c r="AR241" s="23" t="s">
        <v>245</v>
      </c>
      <c r="AT241" s="23" t="s">
        <v>242</v>
      </c>
      <c r="AU241" s="23" t="s">
        <v>94</v>
      </c>
      <c r="AY241" s="23" t="s">
        <v>144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23" t="s">
        <v>94</v>
      </c>
      <c r="BK241" s="184">
        <f>ROUND(I241*H241,2)</f>
        <v>0</v>
      </c>
      <c r="BL241" s="23" t="s">
        <v>219</v>
      </c>
      <c r="BM241" s="23" t="s">
        <v>799</v>
      </c>
    </row>
    <row r="242" spans="2:65" s="1" customFormat="1" ht="22.5" customHeight="1">
      <c r="B242" s="172"/>
      <c r="C242" s="173" t="s">
        <v>527</v>
      </c>
      <c r="D242" s="173" t="s">
        <v>147</v>
      </c>
      <c r="E242" s="174" t="s">
        <v>800</v>
      </c>
      <c r="F242" s="175" t="s">
        <v>801</v>
      </c>
      <c r="G242" s="176" t="s">
        <v>202</v>
      </c>
      <c r="H242" s="177">
        <v>0.236</v>
      </c>
      <c r="I242" s="178"/>
      <c r="J242" s="179">
        <f>ROUND(I242*H242,2)</f>
        <v>0</v>
      </c>
      <c r="K242" s="175" t="s">
        <v>151</v>
      </c>
      <c r="L242" s="40"/>
      <c r="M242" s="180" t="s">
        <v>5</v>
      </c>
      <c r="N242" s="181" t="s">
        <v>45</v>
      </c>
      <c r="O242" s="41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AR242" s="23" t="s">
        <v>219</v>
      </c>
      <c r="AT242" s="23" t="s">
        <v>147</v>
      </c>
      <c r="AU242" s="23" t="s">
        <v>94</v>
      </c>
      <c r="AY242" s="23" t="s">
        <v>144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23" t="s">
        <v>94</v>
      </c>
      <c r="BK242" s="184">
        <f>ROUND(I242*H242,2)</f>
        <v>0</v>
      </c>
      <c r="BL242" s="23" t="s">
        <v>219</v>
      </c>
      <c r="BM242" s="23" t="s">
        <v>802</v>
      </c>
    </row>
    <row r="243" spans="2:65" s="1" customFormat="1" ht="22.5" customHeight="1">
      <c r="B243" s="172"/>
      <c r="C243" s="173" t="s">
        <v>531</v>
      </c>
      <c r="D243" s="173" t="s">
        <v>147</v>
      </c>
      <c r="E243" s="174" t="s">
        <v>803</v>
      </c>
      <c r="F243" s="175" t="s">
        <v>804</v>
      </c>
      <c r="G243" s="176" t="s">
        <v>202</v>
      </c>
      <c r="H243" s="177">
        <v>0.236</v>
      </c>
      <c r="I243" s="178"/>
      <c r="J243" s="179">
        <f>ROUND(I243*H243,2)</f>
        <v>0</v>
      </c>
      <c r="K243" s="175" t="s">
        <v>151</v>
      </c>
      <c r="L243" s="40"/>
      <c r="M243" s="180" t="s">
        <v>5</v>
      </c>
      <c r="N243" s="181" t="s">
        <v>45</v>
      </c>
      <c r="O243" s="41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AR243" s="23" t="s">
        <v>219</v>
      </c>
      <c r="AT243" s="23" t="s">
        <v>147</v>
      </c>
      <c r="AU243" s="23" t="s">
        <v>94</v>
      </c>
      <c r="AY243" s="23" t="s">
        <v>144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23" t="s">
        <v>94</v>
      </c>
      <c r="BK243" s="184">
        <f>ROUND(I243*H243,2)</f>
        <v>0</v>
      </c>
      <c r="BL243" s="23" t="s">
        <v>219</v>
      </c>
      <c r="BM243" s="23" t="s">
        <v>805</v>
      </c>
    </row>
    <row r="244" spans="2:63" s="10" customFormat="1" ht="29.85" customHeight="1">
      <c r="B244" s="157"/>
      <c r="D244" s="169" t="s">
        <v>72</v>
      </c>
      <c r="E244" s="170" t="s">
        <v>560</v>
      </c>
      <c r="F244" s="170" t="s">
        <v>561</v>
      </c>
      <c r="I244" s="161"/>
      <c r="J244" s="171">
        <f>BK244</f>
        <v>0</v>
      </c>
      <c r="L244" s="157"/>
      <c r="M244" s="163"/>
      <c r="N244" s="164"/>
      <c r="O244" s="164"/>
      <c r="P244" s="165">
        <f>SUM(P245:P260)</f>
        <v>0</v>
      </c>
      <c r="Q244" s="164"/>
      <c r="R244" s="165">
        <f>SUM(R245:R260)</f>
        <v>0.05085376</v>
      </c>
      <c r="S244" s="164"/>
      <c r="T244" s="166">
        <f>SUM(T245:T260)</f>
        <v>0</v>
      </c>
      <c r="AR244" s="158" t="s">
        <v>94</v>
      </c>
      <c r="AT244" s="167" t="s">
        <v>72</v>
      </c>
      <c r="AU244" s="167" t="s">
        <v>80</v>
      </c>
      <c r="AY244" s="158" t="s">
        <v>144</v>
      </c>
      <c r="BK244" s="168">
        <f>SUM(BK245:BK260)</f>
        <v>0</v>
      </c>
    </row>
    <row r="245" spans="2:65" s="1" customFormat="1" ht="31.5" customHeight="1">
      <c r="B245" s="172"/>
      <c r="C245" s="173" t="s">
        <v>535</v>
      </c>
      <c r="D245" s="173" t="s">
        <v>147</v>
      </c>
      <c r="E245" s="174" t="s">
        <v>563</v>
      </c>
      <c r="F245" s="175" t="s">
        <v>564</v>
      </c>
      <c r="G245" s="176" t="s">
        <v>150</v>
      </c>
      <c r="H245" s="177">
        <v>46.272</v>
      </c>
      <c r="I245" s="178"/>
      <c r="J245" s="179">
        <f>ROUND(I245*H245,2)</f>
        <v>0</v>
      </c>
      <c r="K245" s="175" t="s">
        <v>151</v>
      </c>
      <c r="L245" s="40"/>
      <c r="M245" s="180" t="s">
        <v>5</v>
      </c>
      <c r="N245" s="181" t="s">
        <v>45</v>
      </c>
      <c r="O245" s="41"/>
      <c r="P245" s="182">
        <f>O245*H245</f>
        <v>0</v>
      </c>
      <c r="Q245" s="182">
        <v>0.00017</v>
      </c>
      <c r="R245" s="182">
        <f>Q245*H245</f>
        <v>0.00786624</v>
      </c>
      <c r="S245" s="182">
        <v>0</v>
      </c>
      <c r="T245" s="183">
        <f>S245*H245</f>
        <v>0</v>
      </c>
      <c r="AR245" s="23" t="s">
        <v>219</v>
      </c>
      <c r="AT245" s="23" t="s">
        <v>147</v>
      </c>
      <c r="AU245" s="23" t="s">
        <v>94</v>
      </c>
      <c r="AY245" s="23" t="s">
        <v>144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23" t="s">
        <v>94</v>
      </c>
      <c r="BK245" s="184">
        <f>ROUND(I245*H245,2)</f>
        <v>0</v>
      </c>
      <c r="BL245" s="23" t="s">
        <v>219</v>
      </c>
      <c r="BM245" s="23" t="s">
        <v>565</v>
      </c>
    </row>
    <row r="246" spans="2:51" s="11" customFormat="1" ht="13.5">
      <c r="B246" s="185"/>
      <c r="D246" s="194" t="s">
        <v>154</v>
      </c>
      <c r="E246" s="195" t="s">
        <v>5</v>
      </c>
      <c r="F246" s="196" t="s">
        <v>566</v>
      </c>
      <c r="H246" s="197">
        <v>46.272</v>
      </c>
      <c r="I246" s="190"/>
      <c r="L246" s="185"/>
      <c r="M246" s="191"/>
      <c r="N246" s="192"/>
      <c r="O246" s="192"/>
      <c r="P246" s="192"/>
      <c r="Q246" s="192"/>
      <c r="R246" s="192"/>
      <c r="S246" s="192"/>
      <c r="T246" s="193"/>
      <c r="AT246" s="187" t="s">
        <v>154</v>
      </c>
      <c r="AU246" s="187" t="s">
        <v>94</v>
      </c>
      <c r="AV246" s="11" t="s">
        <v>94</v>
      </c>
      <c r="AW246" s="11" t="s">
        <v>37</v>
      </c>
      <c r="AX246" s="11" t="s">
        <v>80</v>
      </c>
      <c r="AY246" s="187" t="s">
        <v>144</v>
      </c>
    </row>
    <row r="247" spans="2:65" s="1" customFormat="1" ht="22.5" customHeight="1">
      <c r="B247" s="172"/>
      <c r="C247" s="173" t="s">
        <v>539</v>
      </c>
      <c r="D247" s="173" t="s">
        <v>147</v>
      </c>
      <c r="E247" s="174" t="s">
        <v>568</v>
      </c>
      <c r="F247" s="175" t="s">
        <v>569</v>
      </c>
      <c r="G247" s="176" t="s">
        <v>150</v>
      </c>
      <c r="H247" s="177">
        <v>46.272</v>
      </c>
      <c r="I247" s="178"/>
      <c r="J247" s="179">
        <f>ROUND(I247*H247,2)</f>
        <v>0</v>
      </c>
      <c r="K247" s="175" t="s">
        <v>151</v>
      </c>
      <c r="L247" s="40"/>
      <c r="M247" s="180" t="s">
        <v>5</v>
      </c>
      <c r="N247" s="181" t="s">
        <v>45</v>
      </c>
      <c r="O247" s="41"/>
      <c r="P247" s="182">
        <f>O247*H247</f>
        <v>0</v>
      </c>
      <c r="Q247" s="182">
        <v>0.00017</v>
      </c>
      <c r="R247" s="182">
        <f>Q247*H247</f>
        <v>0.00786624</v>
      </c>
      <c r="S247" s="182">
        <v>0</v>
      </c>
      <c r="T247" s="183">
        <f>S247*H247</f>
        <v>0</v>
      </c>
      <c r="AR247" s="23" t="s">
        <v>219</v>
      </c>
      <c r="AT247" s="23" t="s">
        <v>147</v>
      </c>
      <c r="AU247" s="23" t="s">
        <v>94</v>
      </c>
      <c r="AY247" s="23" t="s">
        <v>144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23" t="s">
        <v>94</v>
      </c>
      <c r="BK247" s="184">
        <f>ROUND(I247*H247,2)</f>
        <v>0</v>
      </c>
      <c r="BL247" s="23" t="s">
        <v>219</v>
      </c>
      <c r="BM247" s="23" t="s">
        <v>570</v>
      </c>
    </row>
    <row r="248" spans="2:51" s="11" customFormat="1" ht="13.5">
      <c r="B248" s="185"/>
      <c r="D248" s="194" t="s">
        <v>154</v>
      </c>
      <c r="E248" s="195" t="s">
        <v>5</v>
      </c>
      <c r="F248" s="196" t="s">
        <v>571</v>
      </c>
      <c r="H248" s="197">
        <v>46.272</v>
      </c>
      <c r="I248" s="190"/>
      <c r="L248" s="185"/>
      <c r="M248" s="191"/>
      <c r="N248" s="192"/>
      <c r="O248" s="192"/>
      <c r="P248" s="192"/>
      <c r="Q248" s="192"/>
      <c r="R248" s="192"/>
      <c r="S248" s="192"/>
      <c r="T248" s="193"/>
      <c r="AT248" s="187" t="s">
        <v>154</v>
      </c>
      <c r="AU248" s="187" t="s">
        <v>94</v>
      </c>
      <c r="AV248" s="11" t="s">
        <v>94</v>
      </c>
      <c r="AW248" s="11" t="s">
        <v>37</v>
      </c>
      <c r="AX248" s="11" t="s">
        <v>80</v>
      </c>
      <c r="AY248" s="187" t="s">
        <v>144</v>
      </c>
    </row>
    <row r="249" spans="2:65" s="1" customFormat="1" ht="31.5" customHeight="1">
      <c r="B249" s="172"/>
      <c r="C249" s="173" t="s">
        <v>545</v>
      </c>
      <c r="D249" s="173" t="s">
        <v>147</v>
      </c>
      <c r="E249" s="174" t="s">
        <v>573</v>
      </c>
      <c r="F249" s="175" t="s">
        <v>574</v>
      </c>
      <c r="G249" s="176" t="s">
        <v>150</v>
      </c>
      <c r="H249" s="177">
        <v>55.704</v>
      </c>
      <c r="I249" s="178"/>
      <c r="J249" s="179">
        <f>ROUND(I249*H249,2)</f>
        <v>0</v>
      </c>
      <c r="K249" s="175" t="s">
        <v>151</v>
      </c>
      <c r="L249" s="40"/>
      <c r="M249" s="180" t="s">
        <v>5</v>
      </c>
      <c r="N249" s="181" t="s">
        <v>45</v>
      </c>
      <c r="O249" s="41"/>
      <c r="P249" s="182">
        <f>O249*H249</f>
        <v>0</v>
      </c>
      <c r="Q249" s="182">
        <v>0.00014</v>
      </c>
      <c r="R249" s="182">
        <f>Q249*H249</f>
        <v>0.0077985599999999995</v>
      </c>
      <c r="S249" s="182">
        <v>0</v>
      </c>
      <c r="T249" s="183">
        <f>S249*H249</f>
        <v>0</v>
      </c>
      <c r="AR249" s="23" t="s">
        <v>219</v>
      </c>
      <c r="AT249" s="23" t="s">
        <v>147</v>
      </c>
      <c r="AU249" s="23" t="s">
        <v>94</v>
      </c>
      <c r="AY249" s="23" t="s">
        <v>144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23" t="s">
        <v>94</v>
      </c>
      <c r="BK249" s="184">
        <f>ROUND(I249*H249,2)</f>
        <v>0</v>
      </c>
      <c r="BL249" s="23" t="s">
        <v>219</v>
      </c>
      <c r="BM249" s="23" t="s">
        <v>806</v>
      </c>
    </row>
    <row r="250" spans="2:51" s="11" customFormat="1" ht="13.5">
      <c r="B250" s="185"/>
      <c r="D250" s="194" t="s">
        <v>154</v>
      </c>
      <c r="E250" s="195" t="s">
        <v>5</v>
      </c>
      <c r="F250" s="196" t="s">
        <v>894</v>
      </c>
      <c r="H250" s="197">
        <v>55.704</v>
      </c>
      <c r="I250" s="190"/>
      <c r="L250" s="185"/>
      <c r="M250" s="191"/>
      <c r="N250" s="192"/>
      <c r="O250" s="192"/>
      <c r="P250" s="192"/>
      <c r="Q250" s="192"/>
      <c r="R250" s="192"/>
      <c r="S250" s="192"/>
      <c r="T250" s="193"/>
      <c r="AT250" s="187" t="s">
        <v>154</v>
      </c>
      <c r="AU250" s="187" t="s">
        <v>94</v>
      </c>
      <c r="AV250" s="11" t="s">
        <v>94</v>
      </c>
      <c r="AW250" s="11" t="s">
        <v>37</v>
      </c>
      <c r="AX250" s="11" t="s">
        <v>80</v>
      </c>
      <c r="AY250" s="187" t="s">
        <v>144</v>
      </c>
    </row>
    <row r="251" spans="2:65" s="1" customFormat="1" ht="31.5" customHeight="1">
      <c r="B251" s="172"/>
      <c r="C251" s="173" t="s">
        <v>550</v>
      </c>
      <c r="D251" s="173" t="s">
        <v>147</v>
      </c>
      <c r="E251" s="174" t="s">
        <v>578</v>
      </c>
      <c r="F251" s="175" t="s">
        <v>579</v>
      </c>
      <c r="G251" s="176" t="s">
        <v>150</v>
      </c>
      <c r="H251" s="177">
        <v>17.964</v>
      </c>
      <c r="I251" s="178"/>
      <c r="J251" s="179">
        <f>ROUND(I251*H251,2)</f>
        <v>0</v>
      </c>
      <c r="K251" s="175" t="s">
        <v>151</v>
      </c>
      <c r="L251" s="40"/>
      <c r="M251" s="180" t="s">
        <v>5</v>
      </c>
      <c r="N251" s="181" t="s">
        <v>45</v>
      </c>
      <c r="O251" s="41"/>
      <c r="P251" s="182">
        <f>O251*H251</f>
        <v>0</v>
      </c>
      <c r="Q251" s="182">
        <v>8E-05</v>
      </c>
      <c r="R251" s="182">
        <f>Q251*H251</f>
        <v>0.00143712</v>
      </c>
      <c r="S251" s="182">
        <v>0</v>
      </c>
      <c r="T251" s="183">
        <f>S251*H251</f>
        <v>0</v>
      </c>
      <c r="AR251" s="23" t="s">
        <v>219</v>
      </c>
      <c r="AT251" s="23" t="s">
        <v>147</v>
      </c>
      <c r="AU251" s="23" t="s">
        <v>94</v>
      </c>
      <c r="AY251" s="23" t="s">
        <v>144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23" t="s">
        <v>94</v>
      </c>
      <c r="BK251" s="184">
        <f>ROUND(I251*H251,2)</f>
        <v>0</v>
      </c>
      <c r="BL251" s="23" t="s">
        <v>219</v>
      </c>
      <c r="BM251" s="23" t="s">
        <v>580</v>
      </c>
    </row>
    <row r="252" spans="2:51" s="11" customFormat="1" ht="13.5">
      <c r="B252" s="185"/>
      <c r="D252" s="186" t="s">
        <v>154</v>
      </c>
      <c r="E252" s="187" t="s">
        <v>5</v>
      </c>
      <c r="F252" s="188" t="s">
        <v>895</v>
      </c>
      <c r="H252" s="189">
        <v>13.74</v>
      </c>
      <c r="I252" s="190"/>
      <c r="L252" s="185"/>
      <c r="M252" s="191"/>
      <c r="N252" s="192"/>
      <c r="O252" s="192"/>
      <c r="P252" s="192"/>
      <c r="Q252" s="192"/>
      <c r="R252" s="192"/>
      <c r="S252" s="192"/>
      <c r="T252" s="193"/>
      <c r="AT252" s="187" t="s">
        <v>154</v>
      </c>
      <c r="AU252" s="187" t="s">
        <v>94</v>
      </c>
      <c r="AV252" s="11" t="s">
        <v>94</v>
      </c>
      <c r="AW252" s="11" t="s">
        <v>37</v>
      </c>
      <c r="AX252" s="11" t="s">
        <v>73</v>
      </c>
      <c r="AY252" s="187" t="s">
        <v>144</v>
      </c>
    </row>
    <row r="253" spans="2:51" s="11" customFormat="1" ht="13.5">
      <c r="B253" s="185"/>
      <c r="D253" s="186" t="s">
        <v>154</v>
      </c>
      <c r="E253" s="187" t="s">
        <v>5</v>
      </c>
      <c r="F253" s="188" t="s">
        <v>896</v>
      </c>
      <c r="H253" s="189">
        <v>4.224</v>
      </c>
      <c r="I253" s="190"/>
      <c r="L253" s="185"/>
      <c r="M253" s="191"/>
      <c r="N253" s="192"/>
      <c r="O253" s="192"/>
      <c r="P253" s="192"/>
      <c r="Q253" s="192"/>
      <c r="R253" s="192"/>
      <c r="S253" s="192"/>
      <c r="T253" s="193"/>
      <c r="AT253" s="187" t="s">
        <v>154</v>
      </c>
      <c r="AU253" s="187" t="s">
        <v>94</v>
      </c>
      <c r="AV253" s="11" t="s">
        <v>94</v>
      </c>
      <c r="AW253" s="11" t="s">
        <v>37</v>
      </c>
      <c r="AX253" s="11" t="s">
        <v>73</v>
      </c>
      <c r="AY253" s="187" t="s">
        <v>144</v>
      </c>
    </row>
    <row r="254" spans="2:51" s="12" customFormat="1" ht="13.5">
      <c r="B254" s="198"/>
      <c r="D254" s="194" t="s">
        <v>154</v>
      </c>
      <c r="E254" s="216" t="s">
        <v>5</v>
      </c>
      <c r="F254" s="217" t="s">
        <v>197</v>
      </c>
      <c r="H254" s="218">
        <v>17.964</v>
      </c>
      <c r="I254" s="202"/>
      <c r="L254" s="198"/>
      <c r="M254" s="203"/>
      <c r="N254" s="204"/>
      <c r="O254" s="204"/>
      <c r="P254" s="204"/>
      <c r="Q254" s="204"/>
      <c r="R254" s="204"/>
      <c r="S254" s="204"/>
      <c r="T254" s="205"/>
      <c r="AT254" s="199" t="s">
        <v>154</v>
      </c>
      <c r="AU254" s="199" t="s">
        <v>94</v>
      </c>
      <c r="AV254" s="12" t="s">
        <v>145</v>
      </c>
      <c r="AW254" s="12" t="s">
        <v>37</v>
      </c>
      <c r="AX254" s="12" t="s">
        <v>80</v>
      </c>
      <c r="AY254" s="199" t="s">
        <v>144</v>
      </c>
    </row>
    <row r="255" spans="2:65" s="1" customFormat="1" ht="22.5" customHeight="1">
      <c r="B255" s="172"/>
      <c r="C255" s="173" t="s">
        <v>555</v>
      </c>
      <c r="D255" s="173" t="s">
        <v>147</v>
      </c>
      <c r="E255" s="174" t="s">
        <v>584</v>
      </c>
      <c r="F255" s="175" t="s">
        <v>585</v>
      </c>
      <c r="G255" s="176" t="s">
        <v>150</v>
      </c>
      <c r="H255" s="177">
        <v>17.964</v>
      </c>
      <c r="I255" s="178"/>
      <c r="J255" s="179">
        <f>ROUND(I255*H255,2)</f>
        <v>0</v>
      </c>
      <c r="K255" s="175" t="s">
        <v>151</v>
      </c>
      <c r="L255" s="40"/>
      <c r="M255" s="180" t="s">
        <v>5</v>
      </c>
      <c r="N255" s="181" t="s">
        <v>45</v>
      </c>
      <c r="O255" s="41"/>
      <c r="P255" s="182">
        <f>O255*H255</f>
        <v>0</v>
      </c>
      <c r="Q255" s="182">
        <v>0.00014</v>
      </c>
      <c r="R255" s="182">
        <f>Q255*H255</f>
        <v>0.0025149599999999997</v>
      </c>
      <c r="S255" s="182">
        <v>0</v>
      </c>
      <c r="T255" s="183">
        <f>S255*H255</f>
        <v>0</v>
      </c>
      <c r="AR255" s="23" t="s">
        <v>219</v>
      </c>
      <c r="AT255" s="23" t="s">
        <v>147</v>
      </c>
      <c r="AU255" s="23" t="s">
        <v>94</v>
      </c>
      <c r="AY255" s="23" t="s">
        <v>144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23" t="s">
        <v>94</v>
      </c>
      <c r="BK255" s="184">
        <f>ROUND(I255*H255,2)</f>
        <v>0</v>
      </c>
      <c r="BL255" s="23" t="s">
        <v>219</v>
      </c>
      <c r="BM255" s="23" t="s">
        <v>586</v>
      </c>
    </row>
    <row r="256" spans="2:65" s="1" customFormat="1" ht="22.5" customHeight="1">
      <c r="B256" s="172"/>
      <c r="C256" s="173" t="s">
        <v>562</v>
      </c>
      <c r="D256" s="173" t="s">
        <v>147</v>
      </c>
      <c r="E256" s="174" t="s">
        <v>588</v>
      </c>
      <c r="F256" s="175" t="s">
        <v>589</v>
      </c>
      <c r="G256" s="176" t="s">
        <v>150</v>
      </c>
      <c r="H256" s="177">
        <v>35.928</v>
      </c>
      <c r="I256" s="178"/>
      <c r="J256" s="179">
        <f>ROUND(I256*H256,2)</f>
        <v>0</v>
      </c>
      <c r="K256" s="175" t="s">
        <v>151</v>
      </c>
      <c r="L256" s="40"/>
      <c r="M256" s="180" t="s">
        <v>5</v>
      </c>
      <c r="N256" s="181" t="s">
        <v>45</v>
      </c>
      <c r="O256" s="41"/>
      <c r="P256" s="182">
        <f>O256*H256</f>
        <v>0</v>
      </c>
      <c r="Q256" s="182">
        <v>0.00013</v>
      </c>
      <c r="R256" s="182">
        <f>Q256*H256</f>
        <v>0.004670639999999999</v>
      </c>
      <c r="S256" s="182">
        <v>0</v>
      </c>
      <c r="T256" s="183">
        <f>S256*H256</f>
        <v>0</v>
      </c>
      <c r="AR256" s="23" t="s">
        <v>219</v>
      </c>
      <c r="AT256" s="23" t="s">
        <v>147</v>
      </c>
      <c r="AU256" s="23" t="s">
        <v>94</v>
      </c>
      <c r="AY256" s="23" t="s">
        <v>144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23" t="s">
        <v>94</v>
      </c>
      <c r="BK256" s="184">
        <f>ROUND(I256*H256,2)</f>
        <v>0</v>
      </c>
      <c r="BL256" s="23" t="s">
        <v>219</v>
      </c>
      <c r="BM256" s="23" t="s">
        <v>590</v>
      </c>
    </row>
    <row r="257" spans="2:51" s="11" customFormat="1" ht="13.5">
      <c r="B257" s="185"/>
      <c r="D257" s="194" t="s">
        <v>154</v>
      </c>
      <c r="E257" s="195" t="s">
        <v>5</v>
      </c>
      <c r="F257" s="196" t="s">
        <v>897</v>
      </c>
      <c r="H257" s="197">
        <v>35.928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87" t="s">
        <v>154</v>
      </c>
      <c r="AU257" s="187" t="s">
        <v>94</v>
      </c>
      <c r="AV257" s="11" t="s">
        <v>94</v>
      </c>
      <c r="AW257" s="11" t="s">
        <v>37</v>
      </c>
      <c r="AX257" s="11" t="s">
        <v>80</v>
      </c>
      <c r="AY257" s="187" t="s">
        <v>144</v>
      </c>
    </row>
    <row r="258" spans="2:65" s="1" customFormat="1" ht="22.5" customHeight="1">
      <c r="B258" s="172"/>
      <c r="C258" s="173" t="s">
        <v>567</v>
      </c>
      <c r="D258" s="173" t="s">
        <v>147</v>
      </c>
      <c r="E258" s="174" t="s">
        <v>593</v>
      </c>
      <c r="F258" s="175" t="s">
        <v>811</v>
      </c>
      <c r="G258" s="176" t="s">
        <v>250</v>
      </c>
      <c r="H258" s="177">
        <v>34</v>
      </c>
      <c r="I258" s="178"/>
      <c r="J258" s="179">
        <f>ROUND(I258*H258,2)</f>
        <v>0</v>
      </c>
      <c r="K258" s="175" t="s">
        <v>5</v>
      </c>
      <c r="L258" s="40"/>
      <c r="M258" s="180" t="s">
        <v>5</v>
      </c>
      <c r="N258" s="181" t="s">
        <v>45</v>
      </c>
      <c r="O258" s="41"/>
      <c r="P258" s="182">
        <f>O258*H258</f>
        <v>0</v>
      </c>
      <c r="Q258" s="182">
        <v>0.00016</v>
      </c>
      <c r="R258" s="182">
        <f>Q258*H258</f>
        <v>0.00544</v>
      </c>
      <c r="S258" s="182">
        <v>0</v>
      </c>
      <c r="T258" s="183">
        <f>S258*H258</f>
        <v>0</v>
      </c>
      <c r="AR258" s="23" t="s">
        <v>219</v>
      </c>
      <c r="AT258" s="23" t="s">
        <v>147</v>
      </c>
      <c r="AU258" s="23" t="s">
        <v>94</v>
      </c>
      <c r="AY258" s="23" t="s">
        <v>144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23" t="s">
        <v>94</v>
      </c>
      <c r="BK258" s="184">
        <f>ROUND(I258*H258,2)</f>
        <v>0</v>
      </c>
      <c r="BL258" s="23" t="s">
        <v>219</v>
      </c>
      <c r="BM258" s="23" t="s">
        <v>595</v>
      </c>
    </row>
    <row r="259" spans="2:65" s="1" customFormat="1" ht="22.5" customHeight="1">
      <c r="B259" s="172"/>
      <c r="C259" s="173" t="s">
        <v>572</v>
      </c>
      <c r="D259" s="173" t="s">
        <v>147</v>
      </c>
      <c r="E259" s="174" t="s">
        <v>597</v>
      </c>
      <c r="F259" s="175" t="s">
        <v>812</v>
      </c>
      <c r="G259" s="176" t="s">
        <v>250</v>
      </c>
      <c r="H259" s="177">
        <v>34</v>
      </c>
      <c r="I259" s="178"/>
      <c r="J259" s="179">
        <f>ROUND(I259*H259,2)</f>
        <v>0</v>
      </c>
      <c r="K259" s="175" t="s">
        <v>5</v>
      </c>
      <c r="L259" s="40"/>
      <c r="M259" s="180" t="s">
        <v>5</v>
      </c>
      <c r="N259" s="181" t="s">
        <v>45</v>
      </c>
      <c r="O259" s="41"/>
      <c r="P259" s="182">
        <f>O259*H259</f>
        <v>0</v>
      </c>
      <c r="Q259" s="182">
        <v>0.00014</v>
      </c>
      <c r="R259" s="182">
        <f>Q259*H259</f>
        <v>0.0047599999999999995</v>
      </c>
      <c r="S259" s="182">
        <v>0</v>
      </c>
      <c r="T259" s="183">
        <f>S259*H259</f>
        <v>0</v>
      </c>
      <c r="AR259" s="23" t="s">
        <v>219</v>
      </c>
      <c r="AT259" s="23" t="s">
        <v>147</v>
      </c>
      <c r="AU259" s="23" t="s">
        <v>94</v>
      </c>
      <c r="AY259" s="23" t="s">
        <v>144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3" t="s">
        <v>94</v>
      </c>
      <c r="BK259" s="184">
        <f>ROUND(I259*H259,2)</f>
        <v>0</v>
      </c>
      <c r="BL259" s="23" t="s">
        <v>219</v>
      </c>
      <c r="BM259" s="23" t="s">
        <v>599</v>
      </c>
    </row>
    <row r="260" spans="2:65" s="1" customFormat="1" ht="22.5" customHeight="1">
      <c r="B260" s="172"/>
      <c r="C260" s="173" t="s">
        <v>577</v>
      </c>
      <c r="D260" s="173" t="s">
        <v>147</v>
      </c>
      <c r="E260" s="174" t="s">
        <v>601</v>
      </c>
      <c r="F260" s="175" t="s">
        <v>602</v>
      </c>
      <c r="G260" s="176" t="s">
        <v>250</v>
      </c>
      <c r="H260" s="177">
        <v>34</v>
      </c>
      <c r="I260" s="178"/>
      <c r="J260" s="179">
        <f>ROUND(I260*H260,2)</f>
        <v>0</v>
      </c>
      <c r="K260" s="175" t="s">
        <v>5</v>
      </c>
      <c r="L260" s="40"/>
      <c r="M260" s="180" t="s">
        <v>5</v>
      </c>
      <c r="N260" s="181" t="s">
        <v>45</v>
      </c>
      <c r="O260" s="41"/>
      <c r="P260" s="182">
        <f>O260*H260</f>
        <v>0</v>
      </c>
      <c r="Q260" s="182">
        <v>0.00025</v>
      </c>
      <c r="R260" s="182">
        <f>Q260*H260</f>
        <v>0.0085</v>
      </c>
      <c r="S260" s="182">
        <v>0</v>
      </c>
      <c r="T260" s="183">
        <f>S260*H260</f>
        <v>0</v>
      </c>
      <c r="AR260" s="23" t="s">
        <v>219</v>
      </c>
      <c r="AT260" s="23" t="s">
        <v>147</v>
      </c>
      <c r="AU260" s="23" t="s">
        <v>94</v>
      </c>
      <c r="AY260" s="23" t="s">
        <v>144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23" t="s">
        <v>94</v>
      </c>
      <c r="BK260" s="184">
        <f>ROUND(I260*H260,2)</f>
        <v>0</v>
      </c>
      <c r="BL260" s="23" t="s">
        <v>219</v>
      </c>
      <c r="BM260" s="23" t="s">
        <v>603</v>
      </c>
    </row>
    <row r="261" spans="2:63" s="10" customFormat="1" ht="37.35" customHeight="1">
      <c r="B261" s="157"/>
      <c r="D261" s="158" t="s">
        <v>72</v>
      </c>
      <c r="E261" s="159" t="s">
        <v>636</v>
      </c>
      <c r="F261" s="159" t="s">
        <v>637</v>
      </c>
      <c r="I261" s="161"/>
      <c r="J261" s="162">
        <f>BK261</f>
        <v>0</v>
      </c>
      <c r="L261" s="157"/>
      <c r="M261" s="163"/>
      <c r="N261" s="164"/>
      <c r="O261" s="164"/>
      <c r="P261" s="165">
        <f>P262+P264</f>
        <v>0</v>
      </c>
      <c r="Q261" s="164"/>
      <c r="R261" s="165">
        <f>R262+R264</f>
        <v>0</v>
      </c>
      <c r="S261" s="164"/>
      <c r="T261" s="166">
        <f>T262+T264</f>
        <v>0</v>
      </c>
      <c r="AR261" s="158" t="s">
        <v>170</v>
      </c>
      <c r="AT261" s="167" t="s">
        <v>72</v>
      </c>
      <c r="AU261" s="167" t="s">
        <v>73</v>
      </c>
      <c r="AY261" s="158" t="s">
        <v>144</v>
      </c>
      <c r="BK261" s="168">
        <f>BK262+BK264</f>
        <v>0</v>
      </c>
    </row>
    <row r="262" spans="2:63" s="10" customFormat="1" ht="19.9" customHeight="1">
      <c r="B262" s="157"/>
      <c r="D262" s="169" t="s">
        <v>72</v>
      </c>
      <c r="E262" s="170" t="s">
        <v>638</v>
      </c>
      <c r="F262" s="170" t="s">
        <v>639</v>
      </c>
      <c r="I262" s="161"/>
      <c r="J262" s="171">
        <f>BK262</f>
        <v>0</v>
      </c>
      <c r="L262" s="157"/>
      <c r="M262" s="163"/>
      <c r="N262" s="164"/>
      <c r="O262" s="164"/>
      <c r="P262" s="165">
        <f>P263</f>
        <v>0</v>
      </c>
      <c r="Q262" s="164"/>
      <c r="R262" s="165">
        <f>R263</f>
        <v>0</v>
      </c>
      <c r="S262" s="164"/>
      <c r="T262" s="166">
        <f>T263</f>
        <v>0</v>
      </c>
      <c r="AR262" s="158" t="s">
        <v>170</v>
      </c>
      <c r="AT262" s="167" t="s">
        <v>72</v>
      </c>
      <c r="AU262" s="167" t="s">
        <v>80</v>
      </c>
      <c r="AY262" s="158" t="s">
        <v>144</v>
      </c>
      <c r="BK262" s="168">
        <f>BK263</f>
        <v>0</v>
      </c>
    </row>
    <row r="263" spans="2:65" s="1" customFormat="1" ht="22.5" customHeight="1">
      <c r="B263" s="172"/>
      <c r="C263" s="173" t="s">
        <v>583</v>
      </c>
      <c r="D263" s="173" t="s">
        <v>147</v>
      </c>
      <c r="E263" s="174" t="s">
        <v>641</v>
      </c>
      <c r="F263" s="175" t="s">
        <v>642</v>
      </c>
      <c r="G263" s="176" t="s">
        <v>180</v>
      </c>
      <c r="H263" s="177">
        <v>1</v>
      </c>
      <c r="I263" s="178"/>
      <c r="J263" s="179">
        <f>ROUND(I263*H263,2)</f>
        <v>0</v>
      </c>
      <c r="K263" s="175" t="s">
        <v>5</v>
      </c>
      <c r="L263" s="40"/>
      <c r="M263" s="180" t="s">
        <v>5</v>
      </c>
      <c r="N263" s="181" t="s">
        <v>45</v>
      </c>
      <c r="O263" s="41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AR263" s="23" t="s">
        <v>643</v>
      </c>
      <c r="AT263" s="23" t="s">
        <v>147</v>
      </c>
      <c r="AU263" s="23" t="s">
        <v>94</v>
      </c>
      <c r="AY263" s="23" t="s">
        <v>144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23" t="s">
        <v>94</v>
      </c>
      <c r="BK263" s="184">
        <f>ROUND(I263*H263,2)</f>
        <v>0</v>
      </c>
      <c r="BL263" s="23" t="s">
        <v>643</v>
      </c>
      <c r="BM263" s="23" t="s">
        <v>813</v>
      </c>
    </row>
    <row r="264" spans="2:63" s="10" customFormat="1" ht="29.85" customHeight="1">
      <c r="B264" s="157"/>
      <c r="D264" s="169" t="s">
        <v>72</v>
      </c>
      <c r="E264" s="170" t="s">
        <v>645</v>
      </c>
      <c r="F264" s="170" t="s">
        <v>646</v>
      </c>
      <c r="I264" s="161"/>
      <c r="J264" s="171">
        <f>BK264</f>
        <v>0</v>
      </c>
      <c r="L264" s="157"/>
      <c r="M264" s="163"/>
      <c r="N264" s="164"/>
      <c r="O264" s="164"/>
      <c r="P264" s="165">
        <f>P265</f>
        <v>0</v>
      </c>
      <c r="Q264" s="164"/>
      <c r="R264" s="165">
        <f>R265</f>
        <v>0</v>
      </c>
      <c r="S264" s="164"/>
      <c r="T264" s="166">
        <f>T265</f>
        <v>0</v>
      </c>
      <c r="AR264" s="158" t="s">
        <v>170</v>
      </c>
      <c r="AT264" s="167" t="s">
        <v>72</v>
      </c>
      <c r="AU264" s="167" t="s">
        <v>80</v>
      </c>
      <c r="AY264" s="158" t="s">
        <v>144</v>
      </c>
      <c r="BK264" s="168">
        <f>BK265</f>
        <v>0</v>
      </c>
    </row>
    <row r="265" spans="2:65" s="1" customFormat="1" ht="31.5" customHeight="1">
      <c r="B265" s="172"/>
      <c r="C265" s="173" t="s">
        <v>587</v>
      </c>
      <c r="D265" s="173" t="s">
        <v>147</v>
      </c>
      <c r="E265" s="174" t="s">
        <v>648</v>
      </c>
      <c r="F265" s="175" t="s">
        <v>649</v>
      </c>
      <c r="G265" s="176" t="s">
        <v>180</v>
      </c>
      <c r="H265" s="177">
        <v>1</v>
      </c>
      <c r="I265" s="178"/>
      <c r="J265" s="179">
        <f>ROUND(I265*H265,2)</f>
        <v>0</v>
      </c>
      <c r="K265" s="175" t="s">
        <v>5</v>
      </c>
      <c r="L265" s="40"/>
      <c r="M265" s="180" t="s">
        <v>5</v>
      </c>
      <c r="N265" s="219" t="s">
        <v>45</v>
      </c>
      <c r="O265" s="220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AR265" s="23" t="s">
        <v>643</v>
      </c>
      <c r="AT265" s="23" t="s">
        <v>147</v>
      </c>
      <c r="AU265" s="23" t="s">
        <v>94</v>
      </c>
      <c r="AY265" s="23" t="s">
        <v>144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23" t="s">
        <v>94</v>
      </c>
      <c r="BK265" s="184">
        <f>ROUND(I265*H265,2)</f>
        <v>0</v>
      </c>
      <c r="BL265" s="23" t="s">
        <v>643</v>
      </c>
      <c r="BM265" s="23" t="s">
        <v>814</v>
      </c>
    </row>
    <row r="266" spans="2:12" s="1" customFormat="1" ht="6.95" customHeight="1">
      <c r="B266" s="55"/>
      <c r="C266" s="56"/>
      <c r="D266" s="56"/>
      <c r="E266" s="56"/>
      <c r="F266" s="56"/>
      <c r="G266" s="56"/>
      <c r="H266" s="56"/>
      <c r="I266" s="123"/>
      <c r="J266" s="56"/>
      <c r="K266" s="56"/>
      <c r="L266" s="40"/>
    </row>
  </sheetData>
  <autoFilter ref="C88:K265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1" customWidth="1"/>
    <col min="2" max="2" width="1.66796875" style="231" customWidth="1"/>
    <col min="3" max="4" width="5" style="231" customWidth="1"/>
    <col min="5" max="5" width="11.66015625" style="231" customWidth="1"/>
    <col min="6" max="6" width="9.16015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796875" style="231" customWidth="1"/>
  </cols>
  <sheetData>
    <row r="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352" t="s">
        <v>898</v>
      </c>
      <c r="D3" s="352"/>
      <c r="E3" s="352"/>
      <c r="F3" s="352"/>
      <c r="G3" s="352"/>
      <c r="H3" s="352"/>
      <c r="I3" s="352"/>
      <c r="J3" s="352"/>
      <c r="K3" s="236"/>
    </row>
    <row r="4" spans="2:11" ht="25.5" customHeight="1">
      <c r="B4" s="237"/>
      <c r="C4" s="353" t="s">
        <v>899</v>
      </c>
      <c r="D4" s="353"/>
      <c r="E4" s="353"/>
      <c r="F4" s="353"/>
      <c r="G4" s="353"/>
      <c r="H4" s="353"/>
      <c r="I4" s="353"/>
      <c r="J4" s="353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51" t="s">
        <v>900</v>
      </c>
      <c r="D6" s="351"/>
      <c r="E6" s="351"/>
      <c r="F6" s="351"/>
      <c r="G6" s="351"/>
      <c r="H6" s="351"/>
      <c r="I6" s="351"/>
      <c r="J6" s="351"/>
      <c r="K6" s="238"/>
    </row>
    <row r="7" spans="2:11" ht="15" customHeight="1">
      <c r="B7" s="240"/>
      <c r="C7" s="351" t="s">
        <v>901</v>
      </c>
      <c r="D7" s="351"/>
      <c r="E7" s="351"/>
      <c r="F7" s="351"/>
      <c r="G7" s="351"/>
      <c r="H7" s="351"/>
      <c r="I7" s="351"/>
      <c r="J7" s="351"/>
      <c r="K7" s="238"/>
    </row>
    <row r="8" spans="2:11" ht="12.75" customHeight="1">
      <c r="B8" s="240"/>
      <c r="C8" s="128"/>
      <c r="D8" s="128"/>
      <c r="E8" s="128"/>
      <c r="F8" s="128"/>
      <c r="G8" s="128"/>
      <c r="H8" s="128"/>
      <c r="I8" s="128"/>
      <c r="J8" s="128"/>
      <c r="K8" s="238"/>
    </row>
    <row r="9" spans="2:11" ht="15" customHeight="1">
      <c r="B9" s="240"/>
      <c r="C9" s="351" t="s">
        <v>902</v>
      </c>
      <c r="D9" s="351"/>
      <c r="E9" s="351"/>
      <c r="F9" s="351"/>
      <c r="G9" s="351"/>
      <c r="H9" s="351"/>
      <c r="I9" s="351"/>
      <c r="J9" s="351"/>
      <c r="K9" s="238"/>
    </row>
    <row r="10" spans="2:11" ht="15" customHeight="1">
      <c r="B10" s="240"/>
      <c r="C10" s="128"/>
      <c r="D10" s="351" t="s">
        <v>903</v>
      </c>
      <c r="E10" s="351"/>
      <c r="F10" s="351"/>
      <c r="G10" s="351"/>
      <c r="H10" s="351"/>
      <c r="I10" s="351"/>
      <c r="J10" s="351"/>
      <c r="K10" s="238"/>
    </row>
    <row r="11" spans="2:11" ht="15" customHeight="1">
      <c r="B11" s="240"/>
      <c r="C11" s="241"/>
      <c r="D11" s="351" t="s">
        <v>904</v>
      </c>
      <c r="E11" s="351"/>
      <c r="F11" s="351"/>
      <c r="G11" s="351"/>
      <c r="H11" s="351"/>
      <c r="I11" s="351"/>
      <c r="J11" s="351"/>
      <c r="K11" s="238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8"/>
    </row>
    <row r="13" spans="2:11" ht="15" customHeight="1">
      <c r="B13" s="240"/>
      <c r="C13" s="241"/>
      <c r="D13" s="351" t="s">
        <v>905</v>
      </c>
      <c r="E13" s="351"/>
      <c r="F13" s="351"/>
      <c r="G13" s="351"/>
      <c r="H13" s="351"/>
      <c r="I13" s="351"/>
      <c r="J13" s="351"/>
      <c r="K13" s="238"/>
    </row>
    <row r="14" spans="2:11" ht="15" customHeight="1">
      <c r="B14" s="240"/>
      <c r="C14" s="241"/>
      <c r="D14" s="351" t="s">
        <v>906</v>
      </c>
      <c r="E14" s="351"/>
      <c r="F14" s="351"/>
      <c r="G14" s="351"/>
      <c r="H14" s="351"/>
      <c r="I14" s="351"/>
      <c r="J14" s="351"/>
      <c r="K14" s="238"/>
    </row>
    <row r="15" spans="2:11" ht="15" customHeight="1">
      <c r="B15" s="240"/>
      <c r="C15" s="241"/>
      <c r="D15" s="351" t="s">
        <v>907</v>
      </c>
      <c r="E15" s="351"/>
      <c r="F15" s="351"/>
      <c r="G15" s="351"/>
      <c r="H15" s="351"/>
      <c r="I15" s="351"/>
      <c r="J15" s="351"/>
      <c r="K15" s="238"/>
    </row>
    <row r="16" spans="2:11" ht="15" customHeight="1">
      <c r="B16" s="240"/>
      <c r="C16" s="241"/>
      <c r="D16" s="241"/>
      <c r="E16" s="242" t="s">
        <v>79</v>
      </c>
      <c r="F16" s="351" t="s">
        <v>908</v>
      </c>
      <c r="G16" s="351"/>
      <c r="H16" s="351"/>
      <c r="I16" s="351"/>
      <c r="J16" s="351"/>
      <c r="K16" s="238"/>
    </row>
    <row r="17" spans="2:11" ht="15" customHeight="1">
      <c r="B17" s="240"/>
      <c r="C17" s="241"/>
      <c r="D17" s="241"/>
      <c r="E17" s="242" t="s">
        <v>909</v>
      </c>
      <c r="F17" s="351" t="s">
        <v>910</v>
      </c>
      <c r="G17" s="351"/>
      <c r="H17" s="351"/>
      <c r="I17" s="351"/>
      <c r="J17" s="351"/>
      <c r="K17" s="238"/>
    </row>
    <row r="18" spans="2:11" ht="15" customHeight="1">
      <c r="B18" s="240"/>
      <c r="C18" s="241"/>
      <c r="D18" s="241"/>
      <c r="E18" s="242" t="s">
        <v>911</v>
      </c>
      <c r="F18" s="351" t="s">
        <v>912</v>
      </c>
      <c r="G18" s="351"/>
      <c r="H18" s="351"/>
      <c r="I18" s="351"/>
      <c r="J18" s="351"/>
      <c r="K18" s="238"/>
    </row>
    <row r="19" spans="2:11" ht="15" customHeight="1">
      <c r="B19" s="240"/>
      <c r="C19" s="241"/>
      <c r="D19" s="241"/>
      <c r="E19" s="242" t="s">
        <v>913</v>
      </c>
      <c r="F19" s="351" t="s">
        <v>914</v>
      </c>
      <c r="G19" s="351"/>
      <c r="H19" s="351"/>
      <c r="I19" s="351"/>
      <c r="J19" s="351"/>
      <c r="K19" s="238"/>
    </row>
    <row r="20" spans="2:11" ht="15" customHeight="1">
      <c r="B20" s="240"/>
      <c r="C20" s="241"/>
      <c r="D20" s="241"/>
      <c r="E20" s="242" t="s">
        <v>915</v>
      </c>
      <c r="F20" s="351" t="s">
        <v>916</v>
      </c>
      <c r="G20" s="351"/>
      <c r="H20" s="351"/>
      <c r="I20" s="351"/>
      <c r="J20" s="351"/>
      <c r="K20" s="238"/>
    </row>
    <row r="21" spans="2:11" ht="15" customHeight="1">
      <c r="B21" s="240"/>
      <c r="C21" s="241"/>
      <c r="D21" s="241"/>
      <c r="E21" s="242" t="s">
        <v>917</v>
      </c>
      <c r="F21" s="351" t="s">
        <v>918</v>
      </c>
      <c r="G21" s="351"/>
      <c r="H21" s="351"/>
      <c r="I21" s="351"/>
      <c r="J21" s="351"/>
      <c r="K21" s="238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8"/>
    </row>
    <row r="23" spans="2:11" ht="15" customHeight="1">
      <c r="B23" s="240"/>
      <c r="C23" s="351" t="s">
        <v>919</v>
      </c>
      <c r="D23" s="351"/>
      <c r="E23" s="351"/>
      <c r="F23" s="351"/>
      <c r="G23" s="351"/>
      <c r="H23" s="351"/>
      <c r="I23" s="351"/>
      <c r="J23" s="351"/>
      <c r="K23" s="238"/>
    </row>
    <row r="24" spans="2:11" ht="15" customHeight="1">
      <c r="B24" s="240"/>
      <c r="C24" s="351" t="s">
        <v>920</v>
      </c>
      <c r="D24" s="351"/>
      <c r="E24" s="351"/>
      <c r="F24" s="351"/>
      <c r="G24" s="351"/>
      <c r="H24" s="351"/>
      <c r="I24" s="351"/>
      <c r="J24" s="351"/>
      <c r="K24" s="238"/>
    </row>
    <row r="25" spans="2:11" ht="15" customHeight="1">
      <c r="B25" s="240"/>
      <c r="C25" s="128"/>
      <c r="D25" s="351" t="s">
        <v>921</v>
      </c>
      <c r="E25" s="351"/>
      <c r="F25" s="351"/>
      <c r="G25" s="351"/>
      <c r="H25" s="351"/>
      <c r="I25" s="351"/>
      <c r="J25" s="351"/>
      <c r="K25" s="238"/>
    </row>
    <row r="26" spans="2:11" ht="15" customHeight="1">
      <c r="B26" s="240"/>
      <c r="C26" s="241"/>
      <c r="D26" s="351" t="s">
        <v>922</v>
      </c>
      <c r="E26" s="351"/>
      <c r="F26" s="351"/>
      <c r="G26" s="351"/>
      <c r="H26" s="351"/>
      <c r="I26" s="351"/>
      <c r="J26" s="351"/>
      <c r="K26" s="238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8"/>
    </row>
    <row r="28" spans="2:11" ht="15" customHeight="1">
      <c r="B28" s="240"/>
      <c r="C28" s="241"/>
      <c r="D28" s="351" t="s">
        <v>923</v>
      </c>
      <c r="E28" s="351"/>
      <c r="F28" s="351"/>
      <c r="G28" s="351"/>
      <c r="H28" s="351"/>
      <c r="I28" s="351"/>
      <c r="J28" s="351"/>
      <c r="K28" s="238"/>
    </row>
    <row r="29" spans="2:11" ht="15" customHeight="1">
      <c r="B29" s="240"/>
      <c r="C29" s="241"/>
      <c r="D29" s="351" t="s">
        <v>924</v>
      </c>
      <c r="E29" s="351"/>
      <c r="F29" s="351"/>
      <c r="G29" s="351"/>
      <c r="H29" s="351"/>
      <c r="I29" s="351"/>
      <c r="J29" s="351"/>
      <c r="K29" s="238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8"/>
    </row>
    <row r="31" spans="2:11" ht="15" customHeight="1">
      <c r="B31" s="240"/>
      <c r="C31" s="241"/>
      <c r="D31" s="351" t="s">
        <v>925</v>
      </c>
      <c r="E31" s="351"/>
      <c r="F31" s="351"/>
      <c r="G31" s="351"/>
      <c r="H31" s="351"/>
      <c r="I31" s="351"/>
      <c r="J31" s="351"/>
      <c r="K31" s="238"/>
    </row>
    <row r="32" spans="2:11" ht="15" customHeight="1">
      <c r="B32" s="240"/>
      <c r="C32" s="241"/>
      <c r="D32" s="351" t="s">
        <v>926</v>
      </c>
      <c r="E32" s="351"/>
      <c r="F32" s="351"/>
      <c r="G32" s="351"/>
      <c r="H32" s="351"/>
      <c r="I32" s="351"/>
      <c r="J32" s="351"/>
      <c r="K32" s="238"/>
    </row>
    <row r="33" spans="2:11" ht="15" customHeight="1">
      <c r="B33" s="240"/>
      <c r="C33" s="241"/>
      <c r="D33" s="351" t="s">
        <v>927</v>
      </c>
      <c r="E33" s="351"/>
      <c r="F33" s="351"/>
      <c r="G33" s="351"/>
      <c r="H33" s="351"/>
      <c r="I33" s="351"/>
      <c r="J33" s="351"/>
      <c r="K33" s="238"/>
    </row>
    <row r="34" spans="2:11" ht="15" customHeight="1">
      <c r="B34" s="240"/>
      <c r="C34" s="241"/>
      <c r="D34" s="128"/>
      <c r="E34" s="127" t="s">
        <v>129</v>
      </c>
      <c r="F34" s="128"/>
      <c r="G34" s="351" t="s">
        <v>928</v>
      </c>
      <c r="H34" s="351"/>
      <c r="I34" s="351"/>
      <c r="J34" s="351"/>
      <c r="K34" s="238"/>
    </row>
    <row r="35" spans="2:11" ht="30.75" customHeight="1">
      <c r="B35" s="240"/>
      <c r="C35" s="241"/>
      <c r="D35" s="128"/>
      <c r="E35" s="127" t="s">
        <v>929</v>
      </c>
      <c r="F35" s="128"/>
      <c r="G35" s="351" t="s">
        <v>930</v>
      </c>
      <c r="H35" s="351"/>
      <c r="I35" s="351"/>
      <c r="J35" s="351"/>
      <c r="K35" s="238"/>
    </row>
    <row r="36" spans="2:11" ht="15" customHeight="1">
      <c r="B36" s="240"/>
      <c r="C36" s="241"/>
      <c r="D36" s="128"/>
      <c r="E36" s="127" t="s">
        <v>54</v>
      </c>
      <c r="F36" s="128"/>
      <c r="G36" s="351" t="s">
        <v>931</v>
      </c>
      <c r="H36" s="351"/>
      <c r="I36" s="351"/>
      <c r="J36" s="351"/>
      <c r="K36" s="238"/>
    </row>
    <row r="37" spans="2:11" ht="15" customHeight="1">
      <c r="B37" s="240"/>
      <c r="C37" s="241"/>
      <c r="D37" s="128"/>
      <c r="E37" s="127" t="s">
        <v>130</v>
      </c>
      <c r="F37" s="128"/>
      <c r="G37" s="351" t="s">
        <v>932</v>
      </c>
      <c r="H37" s="351"/>
      <c r="I37" s="351"/>
      <c r="J37" s="351"/>
      <c r="K37" s="238"/>
    </row>
    <row r="38" spans="2:11" ht="15" customHeight="1">
      <c r="B38" s="240"/>
      <c r="C38" s="241"/>
      <c r="D38" s="128"/>
      <c r="E38" s="127" t="s">
        <v>131</v>
      </c>
      <c r="F38" s="128"/>
      <c r="G38" s="351" t="s">
        <v>933</v>
      </c>
      <c r="H38" s="351"/>
      <c r="I38" s="351"/>
      <c r="J38" s="351"/>
      <c r="K38" s="238"/>
    </row>
    <row r="39" spans="2:11" ht="15" customHeight="1">
      <c r="B39" s="240"/>
      <c r="C39" s="241"/>
      <c r="D39" s="128"/>
      <c r="E39" s="127" t="s">
        <v>132</v>
      </c>
      <c r="F39" s="128"/>
      <c r="G39" s="351" t="s">
        <v>934</v>
      </c>
      <c r="H39" s="351"/>
      <c r="I39" s="351"/>
      <c r="J39" s="351"/>
      <c r="K39" s="238"/>
    </row>
    <row r="40" spans="2:11" ht="15" customHeight="1">
      <c r="B40" s="240"/>
      <c r="C40" s="241"/>
      <c r="D40" s="128"/>
      <c r="E40" s="127" t="s">
        <v>935</v>
      </c>
      <c r="F40" s="128"/>
      <c r="G40" s="351" t="s">
        <v>936</v>
      </c>
      <c r="H40" s="351"/>
      <c r="I40" s="351"/>
      <c r="J40" s="351"/>
      <c r="K40" s="238"/>
    </row>
    <row r="41" spans="2:11" ht="15" customHeight="1">
      <c r="B41" s="240"/>
      <c r="C41" s="241"/>
      <c r="D41" s="128"/>
      <c r="E41" s="127"/>
      <c r="F41" s="128"/>
      <c r="G41" s="351" t="s">
        <v>937</v>
      </c>
      <c r="H41" s="351"/>
      <c r="I41" s="351"/>
      <c r="J41" s="351"/>
      <c r="K41" s="238"/>
    </row>
    <row r="42" spans="2:11" ht="15" customHeight="1">
      <c r="B42" s="240"/>
      <c r="C42" s="241"/>
      <c r="D42" s="128"/>
      <c r="E42" s="127" t="s">
        <v>938</v>
      </c>
      <c r="F42" s="128"/>
      <c r="G42" s="351" t="s">
        <v>939</v>
      </c>
      <c r="H42" s="351"/>
      <c r="I42" s="351"/>
      <c r="J42" s="351"/>
      <c r="K42" s="238"/>
    </row>
    <row r="43" spans="2:11" ht="15" customHeight="1">
      <c r="B43" s="240"/>
      <c r="C43" s="241"/>
      <c r="D43" s="128"/>
      <c r="E43" s="127" t="s">
        <v>134</v>
      </c>
      <c r="F43" s="128"/>
      <c r="G43" s="351" t="s">
        <v>940</v>
      </c>
      <c r="H43" s="351"/>
      <c r="I43" s="351"/>
      <c r="J43" s="351"/>
      <c r="K43" s="238"/>
    </row>
    <row r="44" spans="2:11" ht="12.75" customHeight="1">
      <c r="B44" s="240"/>
      <c r="C44" s="241"/>
      <c r="D44" s="128"/>
      <c r="E44" s="128"/>
      <c r="F44" s="128"/>
      <c r="G44" s="128"/>
      <c r="H44" s="128"/>
      <c r="I44" s="128"/>
      <c r="J44" s="128"/>
      <c r="K44" s="238"/>
    </row>
    <row r="45" spans="2:11" ht="15" customHeight="1">
      <c r="B45" s="240"/>
      <c r="C45" s="241"/>
      <c r="D45" s="351" t="s">
        <v>941</v>
      </c>
      <c r="E45" s="351"/>
      <c r="F45" s="351"/>
      <c r="G45" s="351"/>
      <c r="H45" s="351"/>
      <c r="I45" s="351"/>
      <c r="J45" s="351"/>
      <c r="K45" s="238"/>
    </row>
    <row r="46" spans="2:11" ht="15" customHeight="1">
      <c r="B46" s="240"/>
      <c r="C46" s="241"/>
      <c r="D46" s="241"/>
      <c r="E46" s="351" t="s">
        <v>942</v>
      </c>
      <c r="F46" s="351"/>
      <c r="G46" s="351"/>
      <c r="H46" s="351"/>
      <c r="I46" s="351"/>
      <c r="J46" s="351"/>
      <c r="K46" s="238"/>
    </row>
    <row r="47" spans="2:11" ht="15" customHeight="1">
      <c r="B47" s="240"/>
      <c r="C47" s="241"/>
      <c r="D47" s="241"/>
      <c r="E47" s="351" t="s">
        <v>943</v>
      </c>
      <c r="F47" s="351"/>
      <c r="G47" s="351"/>
      <c r="H47" s="351"/>
      <c r="I47" s="351"/>
      <c r="J47" s="351"/>
      <c r="K47" s="238"/>
    </row>
    <row r="48" spans="2:11" ht="15" customHeight="1">
      <c r="B48" s="240"/>
      <c r="C48" s="241"/>
      <c r="D48" s="241"/>
      <c r="E48" s="351" t="s">
        <v>944</v>
      </c>
      <c r="F48" s="351"/>
      <c r="G48" s="351"/>
      <c r="H48" s="351"/>
      <c r="I48" s="351"/>
      <c r="J48" s="351"/>
      <c r="K48" s="238"/>
    </row>
    <row r="49" spans="2:11" ht="15" customHeight="1">
      <c r="B49" s="240"/>
      <c r="C49" s="241"/>
      <c r="D49" s="351" t="s">
        <v>945</v>
      </c>
      <c r="E49" s="351"/>
      <c r="F49" s="351"/>
      <c r="G49" s="351"/>
      <c r="H49" s="351"/>
      <c r="I49" s="351"/>
      <c r="J49" s="351"/>
      <c r="K49" s="238"/>
    </row>
    <row r="50" spans="2:11" ht="25.5" customHeight="1">
      <c r="B50" s="237"/>
      <c r="C50" s="353" t="s">
        <v>946</v>
      </c>
      <c r="D50" s="353"/>
      <c r="E50" s="353"/>
      <c r="F50" s="353"/>
      <c r="G50" s="353"/>
      <c r="H50" s="353"/>
      <c r="I50" s="353"/>
      <c r="J50" s="353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51" t="s">
        <v>947</v>
      </c>
      <c r="D52" s="351"/>
      <c r="E52" s="351"/>
      <c r="F52" s="351"/>
      <c r="G52" s="351"/>
      <c r="H52" s="351"/>
      <c r="I52" s="351"/>
      <c r="J52" s="351"/>
      <c r="K52" s="238"/>
    </row>
    <row r="53" spans="2:11" ht="15" customHeight="1">
      <c r="B53" s="237"/>
      <c r="C53" s="351" t="s">
        <v>948</v>
      </c>
      <c r="D53" s="351"/>
      <c r="E53" s="351"/>
      <c r="F53" s="351"/>
      <c r="G53" s="351"/>
      <c r="H53" s="351"/>
      <c r="I53" s="351"/>
      <c r="J53" s="351"/>
      <c r="K53" s="238"/>
    </row>
    <row r="54" spans="2:11" ht="12.75" customHeight="1">
      <c r="B54" s="237"/>
      <c r="C54" s="128"/>
      <c r="D54" s="128"/>
      <c r="E54" s="128"/>
      <c r="F54" s="128"/>
      <c r="G54" s="128"/>
      <c r="H54" s="128"/>
      <c r="I54" s="128"/>
      <c r="J54" s="128"/>
      <c r="K54" s="238"/>
    </row>
    <row r="55" spans="2:11" ht="15" customHeight="1">
      <c r="B55" s="237"/>
      <c r="C55" s="351" t="s">
        <v>949</v>
      </c>
      <c r="D55" s="351"/>
      <c r="E55" s="351"/>
      <c r="F55" s="351"/>
      <c r="G55" s="351"/>
      <c r="H55" s="351"/>
      <c r="I55" s="351"/>
      <c r="J55" s="351"/>
      <c r="K55" s="238"/>
    </row>
    <row r="56" spans="2:11" ht="15" customHeight="1">
      <c r="B56" s="237"/>
      <c r="C56" s="241"/>
      <c r="D56" s="351" t="s">
        <v>950</v>
      </c>
      <c r="E56" s="351"/>
      <c r="F56" s="351"/>
      <c r="G56" s="351"/>
      <c r="H56" s="351"/>
      <c r="I56" s="351"/>
      <c r="J56" s="351"/>
      <c r="K56" s="238"/>
    </row>
    <row r="57" spans="2:11" ht="15" customHeight="1">
      <c r="B57" s="237"/>
      <c r="C57" s="241"/>
      <c r="D57" s="351" t="s">
        <v>951</v>
      </c>
      <c r="E57" s="351"/>
      <c r="F57" s="351"/>
      <c r="G57" s="351"/>
      <c r="H57" s="351"/>
      <c r="I57" s="351"/>
      <c r="J57" s="351"/>
      <c r="K57" s="238"/>
    </row>
    <row r="58" spans="2:11" ht="15" customHeight="1">
      <c r="B58" s="237"/>
      <c r="C58" s="241"/>
      <c r="D58" s="351" t="s">
        <v>952</v>
      </c>
      <c r="E58" s="351"/>
      <c r="F58" s="351"/>
      <c r="G58" s="351"/>
      <c r="H58" s="351"/>
      <c r="I58" s="351"/>
      <c r="J58" s="351"/>
      <c r="K58" s="238"/>
    </row>
    <row r="59" spans="2:11" ht="15" customHeight="1">
      <c r="B59" s="237"/>
      <c r="C59" s="241"/>
      <c r="D59" s="351" t="s">
        <v>953</v>
      </c>
      <c r="E59" s="351"/>
      <c r="F59" s="351"/>
      <c r="G59" s="351"/>
      <c r="H59" s="351"/>
      <c r="I59" s="351"/>
      <c r="J59" s="351"/>
      <c r="K59" s="238"/>
    </row>
    <row r="60" spans="2:11" ht="15" customHeight="1">
      <c r="B60" s="237"/>
      <c r="C60" s="241"/>
      <c r="D60" s="355" t="s">
        <v>954</v>
      </c>
      <c r="E60" s="355"/>
      <c r="F60" s="355"/>
      <c r="G60" s="355"/>
      <c r="H60" s="355"/>
      <c r="I60" s="355"/>
      <c r="J60" s="355"/>
      <c r="K60" s="238"/>
    </row>
    <row r="61" spans="2:11" ht="15" customHeight="1">
      <c r="B61" s="237"/>
      <c r="C61" s="241"/>
      <c r="D61" s="351" t="s">
        <v>955</v>
      </c>
      <c r="E61" s="351"/>
      <c r="F61" s="351"/>
      <c r="G61" s="351"/>
      <c r="H61" s="351"/>
      <c r="I61" s="351"/>
      <c r="J61" s="351"/>
      <c r="K61" s="238"/>
    </row>
    <row r="62" spans="2:11" ht="12.75" customHeight="1">
      <c r="B62" s="237"/>
      <c r="C62" s="241"/>
      <c r="D62" s="241"/>
      <c r="E62" s="243"/>
      <c r="F62" s="241"/>
      <c r="G62" s="241"/>
      <c r="H62" s="241"/>
      <c r="I62" s="241"/>
      <c r="J62" s="241"/>
      <c r="K62" s="238"/>
    </row>
    <row r="63" spans="2:11" ht="15" customHeight="1">
      <c r="B63" s="237"/>
      <c r="C63" s="241"/>
      <c r="D63" s="351" t="s">
        <v>956</v>
      </c>
      <c r="E63" s="351"/>
      <c r="F63" s="351"/>
      <c r="G63" s="351"/>
      <c r="H63" s="351"/>
      <c r="I63" s="351"/>
      <c r="J63" s="351"/>
      <c r="K63" s="238"/>
    </row>
    <row r="64" spans="2:11" ht="15" customHeight="1">
      <c r="B64" s="237"/>
      <c r="C64" s="241"/>
      <c r="D64" s="355" t="s">
        <v>957</v>
      </c>
      <c r="E64" s="355"/>
      <c r="F64" s="355"/>
      <c r="G64" s="355"/>
      <c r="H64" s="355"/>
      <c r="I64" s="355"/>
      <c r="J64" s="355"/>
      <c r="K64" s="238"/>
    </row>
    <row r="65" spans="2:11" ht="15" customHeight="1">
      <c r="B65" s="237"/>
      <c r="C65" s="241"/>
      <c r="D65" s="351" t="s">
        <v>958</v>
      </c>
      <c r="E65" s="351"/>
      <c r="F65" s="351"/>
      <c r="G65" s="351"/>
      <c r="H65" s="351"/>
      <c r="I65" s="351"/>
      <c r="J65" s="351"/>
      <c r="K65" s="238"/>
    </row>
    <row r="66" spans="2:11" ht="15" customHeight="1">
      <c r="B66" s="237"/>
      <c r="C66" s="241"/>
      <c r="D66" s="351" t="s">
        <v>959</v>
      </c>
      <c r="E66" s="351"/>
      <c r="F66" s="351"/>
      <c r="G66" s="351"/>
      <c r="H66" s="351"/>
      <c r="I66" s="351"/>
      <c r="J66" s="351"/>
      <c r="K66" s="238"/>
    </row>
    <row r="67" spans="2:11" ht="15" customHeight="1">
      <c r="B67" s="237"/>
      <c r="C67" s="241"/>
      <c r="D67" s="351" t="s">
        <v>960</v>
      </c>
      <c r="E67" s="351"/>
      <c r="F67" s="351"/>
      <c r="G67" s="351"/>
      <c r="H67" s="351"/>
      <c r="I67" s="351"/>
      <c r="J67" s="351"/>
      <c r="K67" s="238"/>
    </row>
    <row r="68" spans="2:11" ht="15" customHeight="1">
      <c r="B68" s="237"/>
      <c r="C68" s="241"/>
      <c r="D68" s="351" t="s">
        <v>961</v>
      </c>
      <c r="E68" s="351"/>
      <c r="F68" s="351"/>
      <c r="G68" s="351"/>
      <c r="H68" s="351"/>
      <c r="I68" s="351"/>
      <c r="J68" s="351"/>
      <c r="K68" s="238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354" t="s">
        <v>91</v>
      </c>
      <c r="D73" s="354"/>
      <c r="E73" s="354"/>
      <c r="F73" s="354"/>
      <c r="G73" s="354"/>
      <c r="H73" s="354"/>
      <c r="I73" s="354"/>
      <c r="J73" s="354"/>
      <c r="K73" s="253"/>
    </row>
    <row r="74" spans="2:11" ht="17.25" customHeight="1">
      <c r="B74" s="252"/>
      <c r="C74" s="254" t="s">
        <v>962</v>
      </c>
      <c r="D74" s="254"/>
      <c r="E74" s="254"/>
      <c r="F74" s="254" t="s">
        <v>963</v>
      </c>
      <c r="G74" s="255"/>
      <c r="H74" s="254" t="s">
        <v>130</v>
      </c>
      <c r="I74" s="254" t="s">
        <v>58</v>
      </c>
      <c r="J74" s="254" t="s">
        <v>964</v>
      </c>
      <c r="K74" s="253"/>
    </row>
    <row r="75" spans="2:11" ht="17.25" customHeight="1">
      <c r="B75" s="252"/>
      <c r="C75" s="256" t="s">
        <v>965</v>
      </c>
      <c r="D75" s="256"/>
      <c r="E75" s="256"/>
      <c r="F75" s="257" t="s">
        <v>966</v>
      </c>
      <c r="G75" s="258"/>
      <c r="H75" s="256"/>
      <c r="I75" s="256"/>
      <c r="J75" s="256" t="s">
        <v>967</v>
      </c>
      <c r="K75" s="253"/>
    </row>
    <row r="76" spans="2:11" ht="5.25" customHeight="1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2"/>
      <c r="C77" s="127" t="s">
        <v>54</v>
      </c>
      <c r="D77" s="259"/>
      <c r="E77" s="259"/>
      <c r="F77" s="261" t="s">
        <v>968</v>
      </c>
      <c r="G77" s="260"/>
      <c r="H77" s="127" t="s">
        <v>969</v>
      </c>
      <c r="I77" s="127" t="s">
        <v>970</v>
      </c>
      <c r="J77" s="127">
        <v>20</v>
      </c>
      <c r="K77" s="253"/>
    </row>
    <row r="78" spans="2:11" ht="15" customHeight="1">
      <c r="B78" s="252"/>
      <c r="C78" s="127" t="s">
        <v>971</v>
      </c>
      <c r="D78" s="127"/>
      <c r="E78" s="127"/>
      <c r="F78" s="261" t="s">
        <v>968</v>
      </c>
      <c r="G78" s="260"/>
      <c r="H78" s="127" t="s">
        <v>972</v>
      </c>
      <c r="I78" s="127" t="s">
        <v>970</v>
      </c>
      <c r="J78" s="127">
        <v>120</v>
      </c>
      <c r="K78" s="253"/>
    </row>
    <row r="79" spans="2:11" ht="15" customHeight="1">
      <c r="B79" s="262"/>
      <c r="C79" s="127" t="s">
        <v>973</v>
      </c>
      <c r="D79" s="127"/>
      <c r="E79" s="127"/>
      <c r="F79" s="261" t="s">
        <v>974</v>
      </c>
      <c r="G79" s="260"/>
      <c r="H79" s="127" t="s">
        <v>975</v>
      </c>
      <c r="I79" s="127" t="s">
        <v>970</v>
      </c>
      <c r="J79" s="127">
        <v>50</v>
      </c>
      <c r="K79" s="253"/>
    </row>
    <row r="80" spans="2:11" ht="15" customHeight="1">
      <c r="B80" s="262"/>
      <c r="C80" s="127" t="s">
        <v>976</v>
      </c>
      <c r="D80" s="127"/>
      <c r="E80" s="127"/>
      <c r="F80" s="261" t="s">
        <v>968</v>
      </c>
      <c r="G80" s="260"/>
      <c r="H80" s="127" t="s">
        <v>977</v>
      </c>
      <c r="I80" s="127" t="s">
        <v>978</v>
      </c>
      <c r="J80" s="127"/>
      <c r="K80" s="253"/>
    </row>
    <row r="81" spans="2:11" ht="15" customHeight="1">
      <c r="B81" s="262"/>
      <c r="C81" s="263" t="s">
        <v>979</v>
      </c>
      <c r="D81" s="263"/>
      <c r="E81" s="263"/>
      <c r="F81" s="264" t="s">
        <v>974</v>
      </c>
      <c r="G81" s="263"/>
      <c r="H81" s="263" t="s">
        <v>980</v>
      </c>
      <c r="I81" s="263" t="s">
        <v>970</v>
      </c>
      <c r="J81" s="263">
        <v>15</v>
      </c>
      <c r="K81" s="253"/>
    </row>
    <row r="82" spans="2:11" ht="15" customHeight="1">
      <c r="B82" s="262"/>
      <c r="C82" s="263" t="s">
        <v>981</v>
      </c>
      <c r="D82" s="263"/>
      <c r="E82" s="263"/>
      <c r="F82" s="264" t="s">
        <v>974</v>
      </c>
      <c r="G82" s="263"/>
      <c r="H82" s="263" t="s">
        <v>982</v>
      </c>
      <c r="I82" s="263" t="s">
        <v>970</v>
      </c>
      <c r="J82" s="263">
        <v>15</v>
      </c>
      <c r="K82" s="253"/>
    </row>
    <row r="83" spans="2:11" ht="15" customHeight="1">
      <c r="B83" s="262"/>
      <c r="C83" s="263" t="s">
        <v>983</v>
      </c>
      <c r="D83" s="263"/>
      <c r="E83" s="263"/>
      <c r="F83" s="264" t="s">
        <v>974</v>
      </c>
      <c r="G83" s="263"/>
      <c r="H83" s="263" t="s">
        <v>984</v>
      </c>
      <c r="I83" s="263" t="s">
        <v>970</v>
      </c>
      <c r="J83" s="263">
        <v>20</v>
      </c>
      <c r="K83" s="253"/>
    </row>
    <row r="84" spans="2:11" ht="15" customHeight="1">
      <c r="B84" s="262"/>
      <c r="C84" s="263" t="s">
        <v>985</v>
      </c>
      <c r="D84" s="263"/>
      <c r="E84" s="263"/>
      <c r="F84" s="264" t="s">
        <v>974</v>
      </c>
      <c r="G84" s="263"/>
      <c r="H84" s="263" t="s">
        <v>986</v>
      </c>
      <c r="I84" s="263" t="s">
        <v>970</v>
      </c>
      <c r="J84" s="263">
        <v>20</v>
      </c>
      <c r="K84" s="253"/>
    </row>
    <row r="85" spans="2:11" ht="15" customHeight="1">
      <c r="B85" s="262"/>
      <c r="C85" s="127" t="s">
        <v>987</v>
      </c>
      <c r="D85" s="127"/>
      <c r="E85" s="127"/>
      <c r="F85" s="261" t="s">
        <v>974</v>
      </c>
      <c r="G85" s="260"/>
      <c r="H85" s="127" t="s">
        <v>988</v>
      </c>
      <c r="I85" s="127" t="s">
        <v>970</v>
      </c>
      <c r="J85" s="127">
        <v>50</v>
      </c>
      <c r="K85" s="253"/>
    </row>
    <row r="86" spans="2:11" ht="15" customHeight="1">
      <c r="B86" s="262"/>
      <c r="C86" s="127" t="s">
        <v>989</v>
      </c>
      <c r="D86" s="127"/>
      <c r="E86" s="127"/>
      <c r="F86" s="261" t="s">
        <v>974</v>
      </c>
      <c r="G86" s="260"/>
      <c r="H86" s="127" t="s">
        <v>990</v>
      </c>
      <c r="I86" s="127" t="s">
        <v>970</v>
      </c>
      <c r="J86" s="127">
        <v>20</v>
      </c>
      <c r="K86" s="253"/>
    </row>
    <row r="87" spans="2:11" ht="15" customHeight="1">
      <c r="B87" s="262"/>
      <c r="C87" s="127" t="s">
        <v>991</v>
      </c>
      <c r="D87" s="127"/>
      <c r="E87" s="127"/>
      <c r="F87" s="261" t="s">
        <v>974</v>
      </c>
      <c r="G87" s="260"/>
      <c r="H87" s="127" t="s">
        <v>992</v>
      </c>
      <c r="I87" s="127" t="s">
        <v>970</v>
      </c>
      <c r="J87" s="127">
        <v>20</v>
      </c>
      <c r="K87" s="253"/>
    </row>
    <row r="88" spans="2:11" ht="15" customHeight="1">
      <c r="B88" s="262"/>
      <c r="C88" s="127" t="s">
        <v>993</v>
      </c>
      <c r="D88" s="127"/>
      <c r="E88" s="127"/>
      <c r="F88" s="261" t="s">
        <v>974</v>
      </c>
      <c r="G88" s="260"/>
      <c r="H88" s="127" t="s">
        <v>994</v>
      </c>
      <c r="I88" s="127" t="s">
        <v>970</v>
      </c>
      <c r="J88" s="127">
        <v>50</v>
      </c>
      <c r="K88" s="253"/>
    </row>
    <row r="89" spans="2:11" ht="15" customHeight="1">
      <c r="B89" s="262"/>
      <c r="C89" s="127" t="s">
        <v>995</v>
      </c>
      <c r="D89" s="127"/>
      <c r="E89" s="127"/>
      <c r="F89" s="261" t="s">
        <v>974</v>
      </c>
      <c r="G89" s="260"/>
      <c r="H89" s="127" t="s">
        <v>995</v>
      </c>
      <c r="I89" s="127" t="s">
        <v>970</v>
      </c>
      <c r="J89" s="127">
        <v>50</v>
      </c>
      <c r="K89" s="253"/>
    </row>
    <row r="90" spans="2:11" ht="15" customHeight="1">
      <c r="B90" s="262"/>
      <c r="C90" s="127" t="s">
        <v>135</v>
      </c>
      <c r="D90" s="127"/>
      <c r="E90" s="127"/>
      <c r="F90" s="261" t="s">
        <v>974</v>
      </c>
      <c r="G90" s="260"/>
      <c r="H90" s="127" t="s">
        <v>996</v>
      </c>
      <c r="I90" s="127" t="s">
        <v>970</v>
      </c>
      <c r="J90" s="127">
        <v>255</v>
      </c>
      <c r="K90" s="253"/>
    </row>
    <row r="91" spans="2:11" ht="15" customHeight="1">
      <c r="B91" s="262"/>
      <c r="C91" s="127" t="s">
        <v>997</v>
      </c>
      <c r="D91" s="127"/>
      <c r="E91" s="127"/>
      <c r="F91" s="261" t="s">
        <v>968</v>
      </c>
      <c r="G91" s="260"/>
      <c r="H91" s="127" t="s">
        <v>998</v>
      </c>
      <c r="I91" s="127" t="s">
        <v>999</v>
      </c>
      <c r="J91" s="127"/>
      <c r="K91" s="253"/>
    </row>
    <row r="92" spans="2:11" ht="15" customHeight="1">
      <c r="B92" s="262"/>
      <c r="C92" s="127" t="s">
        <v>1000</v>
      </c>
      <c r="D92" s="127"/>
      <c r="E92" s="127"/>
      <c r="F92" s="261" t="s">
        <v>968</v>
      </c>
      <c r="G92" s="260"/>
      <c r="H92" s="127" t="s">
        <v>1001</v>
      </c>
      <c r="I92" s="127" t="s">
        <v>1002</v>
      </c>
      <c r="J92" s="127"/>
      <c r="K92" s="253"/>
    </row>
    <row r="93" spans="2:11" ht="15" customHeight="1">
      <c r="B93" s="262"/>
      <c r="C93" s="127" t="s">
        <v>1003</v>
      </c>
      <c r="D93" s="127"/>
      <c r="E93" s="127"/>
      <c r="F93" s="261" t="s">
        <v>968</v>
      </c>
      <c r="G93" s="260"/>
      <c r="H93" s="127" t="s">
        <v>1003</v>
      </c>
      <c r="I93" s="127" t="s">
        <v>1002</v>
      </c>
      <c r="J93" s="127"/>
      <c r="K93" s="253"/>
    </row>
    <row r="94" spans="2:11" ht="15" customHeight="1">
      <c r="B94" s="262"/>
      <c r="C94" s="127" t="s">
        <v>39</v>
      </c>
      <c r="D94" s="127"/>
      <c r="E94" s="127"/>
      <c r="F94" s="261" t="s">
        <v>968</v>
      </c>
      <c r="G94" s="260"/>
      <c r="H94" s="127" t="s">
        <v>1004</v>
      </c>
      <c r="I94" s="127" t="s">
        <v>1002</v>
      </c>
      <c r="J94" s="127"/>
      <c r="K94" s="253"/>
    </row>
    <row r="95" spans="2:11" ht="15" customHeight="1">
      <c r="B95" s="262"/>
      <c r="C95" s="127" t="s">
        <v>49</v>
      </c>
      <c r="D95" s="127"/>
      <c r="E95" s="127"/>
      <c r="F95" s="261" t="s">
        <v>968</v>
      </c>
      <c r="G95" s="260"/>
      <c r="H95" s="127" t="s">
        <v>1005</v>
      </c>
      <c r="I95" s="127" t="s">
        <v>1002</v>
      </c>
      <c r="J95" s="127"/>
      <c r="K95" s="253"/>
    </row>
    <row r="96" spans="2:11" ht="15" customHeight="1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354" t="s">
        <v>1006</v>
      </c>
      <c r="D100" s="354"/>
      <c r="E100" s="354"/>
      <c r="F100" s="354"/>
      <c r="G100" s="354"/>
      <c r="H100" s="354"/>
      <c r="I100" s="354"/>
      <c r="J100" s="354"/>
      <c r="K100" s="253"/>
    </row>
    <row r="101" spans="2:11" ht="17.25" customHeight="1">
      <c r="B101" s="252"/>
      <c r="C101" s="254" t="s">
        <v>962</v>
      </c>
      <c r="D101" s="254"/>
      <c r="E101" s="254"/>
      <c r="F101" s="254" t="s">
        <v>963</v>
      </c>
      <c r="G101" s="255"/>
      <c r="H101" s="254" t="s">
        <v>130</v>
      </c>
      <c r="I101" s="254" t="s">
        <v>58</v>
      </c>
      <c r="J101" s="254" t="s">
        <v>964</v>
      </c>
      <c r="K101" s="253"/>
    </row>
    <row r="102" spans="2:11" ht="17.25" customHeight="1">
      <c r="B102" s="252"/>
      <c r="C102" s="256" t="s">
        <v>965</v>
      </c>
      <c r="D102" s="256"/>
      <c r="E102" s="256"/>
      <c r="F102" s="257" t="s">
        <v>966</v>
      </c>
      <c r="G102" s="258"/>
      <c r="H102" s="256"/>
      <c r="I102" s="256"/>
      <c r="J102" s="256" t="s">
        <v>967</v>
      </c>
      <c r="K102" s="253"/>
    </row>
    <row r="103" spans="2:11" ht="5.25" customHeight="1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>
      <c r="B104" s="252"/>
      <c r="C104" s="127" t="s">
        <v>54</v>
      </c>
      <c r="D104" s="259"/>
      <c r="E104" s="259"/>
      <c r="F104" s="261" t="s">
        <v>968</v>
      </c>
      <c r="G104" s="270"/>
      <c r="H104" s="127" t="s">
        <v>1007</v>
      </c>
      <c r="I104" s="127" t="s">
        <v>970</v>
      </c>
      <c r="J104" s="127">
        <v>20</v>
      </c>
      <c r="K104" s="253"/>
    </row>
    <row r="105" spans="2:11" ht="15" customHeight="1">
      <c r="B105" s="252"/>
      <c r="C105" s="127" t="s">
        <v>971</v>
      </c>
      <c r="D105" s="127"/>
      <c r="E105" s="127"/>
      <c r="F105" s="261" t="s">
        <v>968</v>
      </c>
      <c r="G105" s="127"/>
      <c r="H105" s="127" t="s">
        <v>1007</v>
      </c>
      <c r="I105" s="127" t="s">
        <v>970</v>
      </c>
      <c r="J105" s="127">
        <v>120</v>
      </c>
      <c r="K105" s="253"/>
    </row>
    <row r="106" spans="2:11" ht="15" customHeight="1">
      <c r="B106" s="262"/>
      <c r="C106" s="127" t="s">
        <v>973</v>
      </c>
      <c r="D106" s="127"/>
      <c r="E106" s="127"/>
      <c r="F106" s="261" t="s">
        <v>974</v>
      </c>
      <c r="G106" s="127"/>
      <c r="H106" s="127" t="s">
        <v>1007</v>
      </c>
      <c r="I106" s="127" t="s">
        <v>970</v>
      </c>
      <c r="J106" s="127">
        <v>50</v>
      </c>
      <c r="K106" s="253"/>
    </row>
    <row r="107" spans="2:11" ht="15" customHeight="1">
      <c r="B107" s="262"/>
      <c r="C107" s="127" t="s">
        <v>976</v>
      </c>
      <c r="D107" s="127"/>
      <c r="E107" s="127"/>
      <c r="F107" s="261" t="s">
        <v>968</v>
      </c>
      <c r="G107" s="127"/>
      <c r="H107" s="127" t="s">
        <v>1007</v>
      </c>
      <c r="I107" s="127" t="s">
        <v>978</v>
      </c>
      <c r="J107" s="127"/>
      <c r="K107" s="253"/>
    </row>
    <row r="108" spans="2:11" ht="15" customHeight="1">
      <c r="B108" s="262"/>
      <c r="C108" s="127" t="s">
        <v>987</v>
      </c>
      <c r="D108" s="127"/>
      <c r="E108" s="127"/>
      <c r="F108" s="261" t="s">
        <v>974</v>
      </c>
      <c r="G108" s="127"/>
      <c r="H108" s="127" t="s">
        <v>1007</v>
      </c>
      <c r="I108" s="127" t="s">
        <v>970</v>
      </c>
      <c r="J108" s="127">
        <v>50</v>
      </c>
      <c r="K108" s="253"/>
    </row>
    <row r="109" spans="2:11" ht="15" customHeight="1">
      <c r="B109" s="262"/>
      <c r="C109" s="127" t="s">
        <v>995</v>
      </c>
      <c r="D109" s="127"/>
      <c r="E109" s="127"/>
      <c r="F109" s="261" t="s">
        <v>974</v>
      </c>
      <c r="G109" s="127"/>
      <c r="H109" s="127" t="s">
        <v>1007</v>
      </c>
      <c r="I109" s="127" t="s">
        <v>970</v>
      </c>
      <c r="J109" s="127">
        <v>50</v>
      </c>
      <c r="K109" s="253"/>
    </row>
    <row r="110" spans="2:11" ht="15" customHeight="1">
      <c r="B110" s="262"/>
      <c r="C110" s="127" t="s">
        <v>993</v>
      </c>
      <c r="D110" s="127"/>
      <c r="E110" s="127"/>
      <c r="F110" s="261" t="s">
        <v>974</v>
      </c>
      <c r="G110" s="127"/>
      <c r="H110" s="127" t="s">
        <v>1007</v>
      </c>
      <c r="I110" s="127" t="s">
        <v>970</v>
      </c>
      <c r="J110" s="127">
        <v>50</v>
      </c>
      <c r="K110" s="253"/>
    </row>
    <row r="111" spans="2:11" ht="15" customHeight="1">
      <c r="B111" s="262"/>
      <c r="C111" s="127" t="s">
        <v>54</v>
      </c>
      <c r="D111" s="127"/>
      <c r="E111" s="127"/>
      <c r="F111" s="261" t="s">
        <v>968</v>
      </c>
      <c r="G111" s="127"/>
      <c r="H111" s="127" t="s">
        <v>1008</v>
      </c>
      <c r="I111" s="127" t="s">
        <v>970</v>
      </c>
      <c r="J111" s="127">
        <v>20</v>
      </c>
      <c r="K111" s="253"/>
    </row>
    <row r="112" spans="2:11" ht="15" customHeight="1">
      <c r="B112" s="262"/>
      <c r="C112" s="127" t="s">
        <v>1009</v>
      </c>
      <c r="D112" s="127"/>
      <c r="E112" s="127"/>
      <c r="F112" s="261" t="s">
        <v>968</v>
      </c>
      <c r="G112" s="127"/>
      <c r="H112" s="127" t="s">
        <v>1010</v>
      </c>
      <c r="I112" s="127" t="s">
        <v>970</v>
      </c>
      <c r="J112" s="127">
        <v>120</v>
      </c>
      <c r="K112" s="253"/>
    </row>
    <row r="113" spans="2:11" ht="15" customHeight="1">
      <c r="B113" s="262"/>
      <c r="C113" s="127" t="s">
        <v>39</v>
      </c>
      <c r="D113" s="127"/>
      <c r="E113" s="127"/>
      <c r="F113" s="261" t="s">
        <v>968</v>
      </c>
      <c r="G113" s="127"/>
      <c r="H113" s="127" t="s">
        <v>1011</v>
      </c>
      <c r="I113" s="127" t="s">
        <v>1002</v>
      </c>
      <c r="J113" s="127"/>
      <c r="K113" s="253"/>
    </row>
    <row r="114" spans="2:11" ht="15" customHeight="1">
      <c r="B114" s="262"/>
      <c r="C114" s="127" t="s">
        <v>49</v>
      </c>
      <c r="D114" s="127"/>
      <c r="E114" s="127"/>
      <c r="F114" s="261" t="s">
        <v>968</v>
      </c>
      <c r="G114" s="127"/>
      <c r="H114" s="127" t="s">
        <v>1012</v>
      </c>
      <c r="I114" s="127" t="s">
        <v>1002</v>
      </c>
      <c r="J114" s="127"/>
      <c r="K114" s="253"/>
    </row>
    <row r="115" spans="2:11" ht="15" customHeight="1">
      <c r="B115" s="262"/>
      <c r="C115" s="127" t="s">
        <v>58</v>
      </c>
      <c r="D115" s="127"/>
      <c r="E115" s="127"/>
      <c r="F115" s="261" t="s">
        <v>968</v>
      </c>
      <c r="G115" s="127"/>
      <c r="H115" s="127" t="s">
        <v>1013</v>
      </c>
      <c r="I115" s="127" t="s">
        <v>1014</v>
      </c>
      <c r="J115" s="127"/>
      <c r="K115" s="253"/>
    </row>
    <row r="116" spans="2:11" ht="15" customHeight="1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>
      <c r="B117" s="272"/>
      <c r="C117" s="128"/>
      <c r="D117" s="128"/>
      <c r="E117" s="128"/>
      <c r="F117" s="273"/>
      <c r="G117" s="128"/>
      <c r="H117" s="128"/>
      <c r="I117" s="128"/>
      <c r="J117" s="128"/>
      <c r="K117" s="272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>
      <c r="B120" s="277"/>
      <c r="C120" s="352" t="s">
        <v>1015</v>
      </c>
      <c r="D120" s="352"/>
      <c r="E120" s="352"/>
      <c r="F120" s="352"/>
      <c r="G120" s="352"/>
      <c r="H120" s="352"/>
      <c r="I120" s="352"/>
      <c r="J120" s="352"/>
      <c r="K120" s="278"/>
    </row>
    <row r="121" spans="2:11" ht="17.25" customHeight="1">
      <c r="B121" s="279"/>
      <c r="C121" s="254" t="s">
        <v>962</v>
      </c>
      <c r="D121" s="254"/>
      <c r="E121" s="254"/>
      <c r="F121" s="254" t="s">
        <v>963</v>
      </c>
      <c r="G121" s="255"/>
      <c r="H121" s="254" t="s">
        <v>130</v>
      </c>
      <c r="I121" s="254" t="s">
        <v>58</v>
      </c>
      <c r="J121" s="254" t="s">
        <v>964</v>
      </c>
      <c r="K121" s="280"/>
    </row>
    <row r="122" spans="2:11" ht="17.25" customHeight="1">
      <c r="B122" s="279"/>
      <c r="C122" s="256" t="s">
        <v>965</v>
      </c>
      <c r="D122" s="256"/>
      <c r="E122" s="256"/>
      <c r="F122" s="257" t="s">
        <v>966</v>
      </c>
      <c r="G122" s="258"/>
      <c r="H122" s="256"/>
      <c r="I122" s="256"/>
      <c r="J122" s="256" t="s">
        <v>967</v>
      </c>
      <c r="K122" s="280"/>
    </row>
    <row r="123" spans="2:11" ht="5.25" customHeight="1">
      <c r="B123" s="281"/>
      <c r="C123" s="259"/>
      <c r="D123" s="259"/>
      <c r="E123" s="259"/>
      <c r="F123" s="259"/>
      <c r="G123" s="127"/>
      <c r="H123" s="259"/>
      <c r="I123" s="259"/>
      <c r="J123" s="259"/>
      <c r="K123" s="282"/>
    </row>
    <row r="124" spans="2:11" ht="15" customHeight="1">
      <c r="B124" s="281"/>
      <c r="C124" s="127" t="s">
        <v>971</v>
      </c>
      <c r="D124" s="259"/>
      <c r="E124" s="259"/>
      <c r="F124" s="261" t="s">
        <v>968</v>
      </c>
      <c r="G124" s="127"/>
      <c r="H124" s="127" t="s">
        <v>1007</v>
      </c>
      <c r="I124" s="127" t="s">
        <v>970</v>
      </c>
      <c r="J124" s="127">
        <v>120</v>
      </c>
      <c r="K124" s="283"/>
    </row>
    <row r="125" spans="2:11" ht="15" customHeight="1">
      <c r="B125" s="281"/>
      <c r="C125" s="127" t="s">
        <v>1016</v>
      </c>
      <c r="D125" s="127"/>
      <c r="E125" s="127"/>
      <c r="F125" s="261" t="s">
        <v>968</v>
      </c>
      <c r="G125" s="127"/>
      <c r="H125" s="127" t="s">
        <v>1017</v>
      </c>
      <c r="I125" s="127" t="s">
        <v>970</v>
      </c>
      <c r="J125" s="127" t="s">
        <v>1018</v>
      </c>
      <c r="K125" s="283"/>
    </row>
    <row r="126" spans="2:11" ht="15" customHeight="1">
      <c r="B126" s="281"/>
      <c r="C126" s="127" t="s">
        <v>917</v>
      </c>
      <c r="D126" s="127"/>
      <c r="E126" s="127"/>
      <c r="F126" s="261" t="s">
        <v>968</v>
      </c>
      <c r="G126" s="127"/>
      <c r="H126" s="127" t="s">
        <v>1019</v>
      </c>
      <c r="I126" s="127" t="s">
        <v>970</v>
      </c>
      <c r="J126" s="127" t="s">
        <v>1018</v>
      </c>
      <c r="K126" s="283"/>
    </row>
    <row r="127" spans="2:11" ht="15" customHeight="1">
      <c r="B127" s="281"/>
      <c r="C127" s="127" t="s">
        <v>979</v>
      </c>
      <c r="D127" s="127"/>
      <c r="E127" s="127"/>
      <c r="F127" s="261" t="s">
        <v>974</v>
      </c>
      <c r="G127" s="127"/>
      <c r="H127" s="127" t="s">
        <v>980</v>
      </c>
      <c r="I127" s="127" t="s">
        <v>970</v>
      </c>
      <c r="J127" s="127">
        <v>15</v>
      </c>
      <c r="K127" s="283"/>
    </row>
    <row r="128" spans="2:11" ht="15" customHeight="1">
      <c r="B128" s="281"/>
      <c r="C128" s="263" t="s">
        <v>981</v>
      </c>
      <c r="D128" s="263"/>
      <c r="E128" s="263"/>
      <c r="F128" s="264" t="s">
        <v>974</v>
      </c>
      <c r="G128" s="263"/>
      <c r="H128" s="263" t="s">
        <v>982</v>
      </c>
      <c r="I128" s="263" t="s">
        <v>970</v>
      </c>
      <c r="J128" s="263">
        <v>15</v>
      </c>
      <c r="K128" s="283"/>
    </row>
    <row r="129" spans="2:11" ht="15" customHeight="1">
      <c r="B129" s="281"/>
      <c r="C129" s="263" t="s">
        <v>983</v>
      </c>
      <c r="D129" s="263"/>
      <c r="E129" s="263"/>
      <c r="F129" s="264" t="s">
        <v>974</v>
      </c>
      <c r="G129" s="263"/>
      <c r="H129" s="263" t="s">
        <v>984</v>
      </c>
      <c r="I129" s="263" t="s">
        <v>970</v>
      </c>
      <c r="J129" s="263">
        <v>20</v>
      </c>
      <c r="K129" s="283"/>
    </row>
    <row r="130" spans="2:11" ht="15" customHeight="1">
      <c r="B130" s="281"/>
      <c r="C130" s="263" t="s">
        <v>985</v>
      </c>
      <c r="D130" s="263"/>
      <c r="E130" s="263"/>
      <c r="F130" s="264" t="s">
        <v>974</v>
      </c>
      <c r="G130" s="263"/>
      <c r="H130" s="263" t="s">
        <v>986</v>
      </c>
      <c r="I130" s="263" t="s">
        <v>970</v>
      </c>
      <c r="J130" s="263">
        <v>20</v>
      </c>
      <c r="K130" s="283"/>
    </row>
    <row r="131" spans="2:11" ht="15" customHeight="1">
      <c r="B131" s="281"/>
      <c r="C131" s="127" t="s">
        <v>973</v>
      </c>
      <c r="D131" s="127"/>
      <c r="E131" s="127"/>
      <c r="F131" s="261" t="s">
        <v>974</v>
      </c>
      <c r="G131" s="127"/>
      <c r="H131" s="127" t="s">
        <v>1007</v>
      </c>
      <c r="I131" s="127" t="s">
        <v>970</v>
      </c>
      <c r="J131" s="127">
        <v>50</v>
      </c>
      <c r="K131" s="283"/>
    </row>
    <row r="132" spans="2:11" ht="15" customHeight="1">
      <c r="B132" s="281"/>
      <c r="C132" s="127" t="s">
        <v>987</v>
      </c>
      <c r="D132" s="127"/>
      <c r="E132" s="127"/>
      <c r="F132" s="261" t="s">
        <v>974</v>
      </c>
      <c r="G132" s="127"/>
      <c r="H132" s="127" t="s">
        <v>1007</v>
      </c>
      <c r="I132" s="127" t="s">
        <v>970</v>
      </c>
      <c r="J132" s="127">
        <v>50</v>
      </c>
      <c r="K132" s="283"/>
    </row>
    <row r="133" spans="2:11" ht="15" customHeight="1">
      <c r="B133" s="281"/>
      <c r="C133" s="127" t="s">
        <v>993</v>
      </c>
      <c r="D133" s="127"/>
      <c r="E133" s="127"/>
      <c r="F133" s="261" t="s">
        <v>974</v>
      </c>
      <c r="G133" s="127"/>
      <c r="H133" s="127" t="s">
        <v>1007</v>
      </c>
      <c r="I133" s="127" t="s">
        <v>970</v>
      </c>
      <c r="J133" s="127">
        <v>50</v>
      </c>
      <c r="K133" s="283"/>
    </row>
    <row r="134" spans="2:11" ht="15" customHeight="1">
      <c r="B134" s="281"/>
      <c r="C134" s="127" t="s">
        <v>995</v>
      </c>
      <c r="D134" s="127"/>
      <c r="E134" s="127"/>
      <c r="F134" s="261" t="s">
        <v>974</v>
      </c>
      <c r="G134" s="127"/>
      <c r="H134" s="127" t="s">
        <v>1007</v>
      </c>
      <c r="I134" s="127" t="s">
        <v>970</v>
      </c>
      <c r="J134" s="127">
        <v>50</v>
      </c>
      <c r="K134" s="283"/>
    </row>
    <row r="135" spans="2:11" ht="15" customHeight="1">
      <c r="B135" s="281"/>
      <c r="C135" s="127" t="s">
        <v>135</v>
      </c>
      <c r="D135" s="127"/>
      <c r="E135" s="127"/>
      <c r="F135" s="261" t="s">
        <v>974</v>
      </c>
      <c r="G135" s="127"/>
      <c r="H135" s="127" t="s">
        <v>1020</v>
      </c>
      <c r="I135" s="127" t="s">
        <v>970</v>
      </c>
      <c r="J135" s="127">
        <v>255</v>
      </c>
      <c r="K135" s="283"/>
    </row>
    <row r="136" spans="2:11" ht="15" customHeight="1">
      <c r="B136" s="281"/>
      <c r="C136" s="127" t="s">
        <v>997</v>
      </c>
      <c r="D136" s="127"/>
      <c r="E136" s="127"/>
      <c r="F136" s="261" t="s">
        <v>968</v>
      </c>
      <c r="G136" s="127"/>
      <c r="H136" s="127" t="s">
        <v>1021</v>
      </c>
      <c r="I136" s="127" t="s">
        <v>999</v>
      </c>
      <c r="J136" s="127"/>
      <c r="K136" s="283"/>
    </row>
    <row r="137" spans="2:11" ht="15" customHeight="1">
      <c r="B137" s="281"/>
      <c r="C137" s="127" t="s">
        <v>1000</v>
      </c>
      <c r="D137" s="127"/>
      <c r="E137" s="127"/>
      <c r="F137" s="261" t="s">
        <v>968</v>
      </c>
      <c r="G137" s="127"/>
      <c r="H137" s="127" t="s">
        <v>1022</v>
      </c>
      <c r="I137" s="127" t="s">
        <v>1002</v>
      </c>
      <c r="J137" s="127"/>
      <c r="K137" s="283"/>
    </row>
    <row r="138" spans="2:11" ht="15" customHeight="1">
      <c r="B138" s="281"/>
      <c r="C138" s="127" t="s">
        <v>1003</v>
      </c>
      <c r="D138" s="127"/>
      <c r="E138" s="127"/>
      <c r="F138" s="261" t="s">
        <v>968</v>
      </c>
      <c r="G138" s="127"/>
      <c r="H138" s="127" t="s">
        <v>1003</v>
      </c>
      <c r="I138" s="127" t="s">
        <v>1002</v>
      </c>
      <c r="J138" s="127"/>
      <c r="K138" s="283"/>
    </row>
    <row r="139" spans="2:11" ht="15" customHeight="1">
      <c r="B139" s="281"/>
      <c r="C139" s="127" t="s">
        <v>39</v>
      </c>
      <c r="D139" s="127"/>
      <c r="E139" s="127"/>
      <c r="F139" s="261" t="s">
        <v>968</v>
      </c>
      <c r="G139" s="127"/>
      <c r="H139" s="127" t="s">
        <v>1023</v>
      </c>
      <c r="I139" s="127" t="s">
        <v>1002</v>
      </c>
      <c r="J139" s="127"/>
      <c r="K139" s="283"/>
    </row>
    <row r="140" spans="2:11" ht="15" customHeight="1">
      <c r="B140" s="281"/>
      <c r="C140" s="127" t="s">
        <v>1024</v>
      </c>
      <c r="D140" s="127"/>
      <c r="E140" s="127"/>
      <c r="F140" s="261" t="s">
        <v>968</v>
      </c>
      <c r="G140" s="127"/>
      <c r="H140" s="127" t="s">
        <v>1025</v>
      </c>
      <c r="I140" s="127" t="s">
        <v>1002</v>
      </c>
      <c r="J140" s="127"/>
      <c r="K140" s="283"/>
    </row>
    <row r="141" spans="2:11" ht="15" customHeight="1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>
      <c r="B142" s="128"/>
      <c r="C142" s="128"/>
      <c r="D142" s="128"/>
      <c r="E142" s="128"/>
      <c r="F142" s="273"/>
      <c r="G142" s="128"/>
      <c r="H142" s="128"/>
      <c r="I142" s="128"/>
      <c r="J142" s="128"/>
      <c r="K142" s="12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354" t="s">
        <v>1026</v>
      </c>
      <c r="D145" s="354"/>
      <c r="E145" s="354"/>
      <c r="F145" s="354"/>
      <c r="G145" s="354"/>
      <c r="H145" s="354"/>
      <c r="I145" s="354"/>
      <c r="J145" s="354"/>
      <c r="K145" s="253"/>
    </row>
    <row r="146" spans="2:11" ht="17.25" customHeight="1">
      <c r="B146" s="252"/>
      <c r="C146" s="254" t="s">
        <v>962</v>
      </c>
      <c r="D146" s="254"/>
      <c r="E146" s="254"/>
      <c r="F146" s="254" t="s">
        <v>963</v>
      </c>
      <c r="G146" s="255"/>
      <c r="H146" s="254" t="s">
        <v>130</v>
      </c>
      <c r="I146" s="254" t="s">
        <v>58</v>
      </c>
      <c r="J146" s="254" t="s">
        <v>964</v>
      </c>
      <c r="K146" s="253"/>
    </row>
    <row r="147" spans="2:11" ht="17.25" customHeight="1">
      <c r="B147" s="252"/>
      <c r="C147" s="256" t="s">
        <v>965</v>
      </c>
      <c r="D147" s="256"/>
      <c r="E147" s="256"/>
      <c r="F147" s="257" t="s">
        <v>966</v>
      </c>
      <c r="G147" s="258"/>
      <c r="H147" s="256"/>
      <c r="I147" s="256"/>
      <c r="J147" s="256" t="s">
        <v>967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>
      <c r="B149" s="262"/>
      <c r="C149" s="160" t="s">
        <v>971</v>
      </c>
      <c r="D149" s="127"/>
      <c r="E149" s="127"/>
      <c r="F149" s="287" t="s">
        <v>968</v>
      </c>
      <c r="G149" s="127"/>
      <c r="H149" s="160" t="s">
        <v>1007</v>
      </c>
      <c r="I149" s="160" t="s">
        <v>970</v>
      </c>
      <c r="J149" s="160">
        <v>120</v>
      </c>
      <c r="K149" s="283"/>
    </row>
    <row r="150" spans="2:11" ht="15" customHeight="1">
      <c r="B150" s="262"/>
      <c r="C150" s="160" t="s">
        <v>1016</v>
      </c>
      <c r="D150" s="127"/>
      <c r="E150" s="127"/>
      <c r="F150" s="287" t="s">
        <v>968</v>
      </c>
      <c r="G150" s="127"/>
      <c r="H150" s="160" t="s">
        <v>1027</v>
      </c>
      <c r="I150" s="160" t="s">
        <v>970</v>
      </c>
      <c r="J150" s="160" t="s">
        <v>1018</v>
      </c>
      <c r="K150" s="283"/>
    </row>
    <row r="151" spans="2:11" ht="15" customHeight="1">
      <c r="B151" s="262"/>
      <c r="C151" s="160" t="s">
        <v>917</v>
      </c>
      <c r="D151" s="127"/>
      <c r="E151" s="127"/>
      <c r="F151" s="287" t="s">
        <v>968</v>
      </c>
      <c r="G151" s="127"/>
      <c r="H151" s="160" t="s">
        <v>1028</v>
      </c>
      <c r="I151" s="160" t="s">
        <v>970</v>
      </c>
      <c r="J151" s="160" t="s">
        <v>1018</v>
      </c>
      <c r="K151" s="283"/>
    </row>
    <row r="152" spans="2:11" ht="15" customHeight="1">
      <c r="B152" s="262"/>
      <c r="C152" s="160" t="s">
        <v>973</v>
      </c>
      <c r="D152" s="127"/>
      <c r="E152" s="127"/>
      <c r="F152" s="287" t="s">
        <v>974</v>
      </c>
      <c r="G152" s="127"/>
      <c r="H152" s="160" t="s">
        <v>1007</v>
      </c>
      <c r="I152" s="160" t="s">
        <v>970</v>
      </c>
      <c r="J152" s="160">
        <v>50</v>
      </c>
      <c r="K152" s="283"/>
    </row>
    <row r="153" spans="2:11" ht="15" customHeight="1">
      <c r="B153" s="262"/>
      <c r="C153" s="160" t="s">
        <v>976</v>
      </c>
      <c r="D153" s="127"/>
      <c r="E153" s="127"/>
      <c r="F153" s="287" t="s">
        <v>968</v>
      </c>
      <c r="G153" s="127"/>
      <c r="H153" s="160" t="s">
        <v>1007</v>
      </c>
      <c r="I153" s="160" t="s">
        <v>978</v>
      </c>
      <c r="J153" s="160"/>
      <c r="K153" s="283"/>
    </row>
    <row r="154" spans="2:11" ht="15" customHeight="1">
      <c r="B154" s="262"/>
      <c r="C154" s="160" t="s">
        <v>987</v>
      </c>
      <c r="D154" s="127"/>
      <c r="E154" s="127"/>
      <c r="F154" s="287" t="s">
        <v>974</v>
      </c>
      <c r="G154" s="127"/>
      <c r="H154" s="160" t="s">
        <v>1007</v>
      </c>
      <c r="I154" s="160" t="s">
        <v>970</v>
      </c>
      <c r="J154" s="160">
        <v>50</v>
      </c>
      <c r="K154" s="283"/>
    </row>
    <row r="155" spans="2:11" ht="15" customHeight="1">
      <c r="B155" s="262"/>
      <c r="C155" s="160" t="s">
        <v>995</v>
      </c>
      <c r="D155" s="127"/>
      <c r="E155" s="127"/>
      <c r="F155" s="287" t="s">
        <v>974</v>
      </c>
      <c r="G155" s="127"/>
      <c r="H155" s="160" t="s">
        <v>1007</v>
      </c>
      <c r="I155" s="160" t="s">
        <v>970</v>
      </c>
      <c r="J155" s="160">
        <v>50</v>
      </c>
      <c r="K155" s="283"/>
    </row>
    <row r="156" spans="2:11" ht="15" customHeight="1">
      <c r="B156" s="262"/>
      <c r="C156" s="160" t="s">
        <v>993</v>
      </c>
      <c r="D156" s="127"/>
      <c r="E156" s="127"/>
      <c r="F156" s="287" t="s">
        <v>974</v>
      </c>
      <c r="G156" s="127"/>
      <c r="H156" s="160" t="s">
        <v>1007</v>
      </c>
      <c r="I156" s="160" t="s">
        <v>970</v>
      </c>
      <c r="J156" s="160">
        <v>50</v>
      </c>
      <c r="K156" s="283"/>
    </row>
    <row r="157" spans="2:11" ht="15" customHeight="1">
      <c r="B157" s="262"/>
      <c r="C157" s="160" t="s">
        <v>105</v>
      </c>
      <c r="D157" s="127"/>
      <c r="E157" s="127"/>
      <c r="F157" s="287" t="s">
        <v>968</v>
      </c>
      <c r="G157" s="127"/>
      <c r="H157" s="160" t="s">
        <v>1029</v>
      </c>
      <c r="I157" s="160" t="s">
        <v>970</v>
      </c>
      <c r="J157" s="160" t="s">
        <v>1030</v>
      </c>
      <c r="K157" s="283"/>
    </row>
    <row r="158" spans="2:11" ht="15" customHeight="1">
      <c r="B158" s="262"/>
      <c r="C158" s="160" t="s">
        <v>1031</v>
      </c>
      <c r="D158" s="127"/>
      <c r="E158" s="127"/>
      <c r="F158" s="287" t="s">
        <v>968</v>
      </c>
      <c r="G158" s="127"/>
      <c r="H158" s="160" t="s">
        <v>1032</v>
      </c>
      <c r="I158" s="160" t="s">
        <v>1002</v>
      </c>
      <c r="J158" s="160"/>
      <c r="K158" s="283"/>
    </row>
    <row r="159" spans="2:11" ht="15" customHeight="1">
      <c r="B159" s="288"/>
      <c r="C159" s="271"/>
      <c r="D159" s="271"/>
      <c r="E159" s="271"/>
      <c r="F159" s="271"/>
      <c r="G159" s="271"/>
      <c r="H159" s="271"/>
      <c r="I159" s="271"/>
      <c r="J159" s="271"/>
      <c r="K159" s="289"/>
    </row>
    <row r="160" spans="2:11" ht="18.75" customHeight="1">
      <c r="B160" s="128"/>
      <c r="C160" s="127"/>
      <c r="D160" s="127"/>
      <c r="E160" s="127"/>
      <c r="F160" s="261"/>
      <c r="G160" s="127"/>
      <c r="H160" s="127"/>
      <c r="I160" s="127"/>
      <c r="J160" s="127"/>
      <c r="K160" s="12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2" t="s">
        <v>1033</v>
      </c>
      <c r="D163" s="352"/>
      <c r="E163" s="352"/>
      <c r="F163" s="352"/>
      <c r="G163" s="352"/>
      <c r="H163" s="352"/>
      <c r="I163" s="352"/>
      <c r="J163" s="352"/>
      <c r="K163" s="236"/>
    </row>
    <row r="164" spans="2:11" ht="17.25" customHeight="1">
      <c r="B164" s="235"/>
      <c r="C164" s="254" t="s">
        <v>962</v>
      </c>
      <c r="D164" s="254"/>
      <c r="E164" s="254"/>
      <c r="F164" s="254" t="s">
        <v>963</v>
      </c>
      <c r="G164" s="290"/>
      <c r="H164" s="291" t="s">
        <v>130</v>
      </c>
      <c r="I164" s="291" t="s">
        <v>58</v>
      </c>
      <c r="J164" s="254" t="s">
        <v>964</v>
      </c>
      <c r="K164" s="236"/>
    </row>
    <row r="165" spans="2:11" ht="17.25" customHeight="1">
      <c r="B165" s="237"/>
      <c r="C165" s="256" t="s">
        <v>965</v>
      </c>
      <c r="D165" s="256"/>
      <c r="E165" s="256"/>
      <c r="F165" s="257" t="s">
        <v>966</v>
      </c>
      <c r="G165" s="292"/>
      <c r="H165" s="293"/>
      <c r="I165" s="293"/>
      <c r="J165" s="256" t="s">
        <v>967</v>
      </c>
      <c r="K165" s="238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>
      <c r="B167" s="262"/>
      <c r="C167" s="127" t="s">
        <v>971</v>
      </c>
      <c r="D167" s="127"/>
      <c r="E167" s="127"/>
      <c r="F167" s="261" t="s">
        <v>968</v>
      </c>
      <c r="G167" s="127"/>
      <c r="H167" s="127" t="s">
        <v>1007</v>
      </c>
      <c r="I167" s="127" t="s">
        <v>970</v>
      </c>
      <c r="J167" s="127">
        <v>120</v>
      </c>
      <c r="K167" s="283"/>
    </row>
    <row r="168" spans="2:11" ht="15" customHeight="1">
      <c r="B168" s="262"/>
      <c r="C168" s="127" t="s">
        <v>1016</v>
      </c>
      <c r="D168" s="127"/>
      <c r="E168" s="127"/>
      <c r="F168" s="261" t="s">
        <v>968</v>
      </c>
      <c r="G168" s="127"/>
      <c r="H168" s="127" t="s">
        <v>1017</v>
      </c>
      <c r="I168" s="127" t="s">
        <v>970</v>
      </c>
      <c r="J168" s="127" t="s">
        <v>1018</v>
      </c>
      <c r="K168" s="283"/>
    </row>
    <row r="169" spans="2:11" ht="15" customHeight="1">
      <c r="B169" s="262"/>
      <c r="C169" s="127" t="s">
        <v>917</v>
      </c>
      <c r="D169" s="127"/>
      <c r="E169" s="127"/>
      <c r="F169" s="261" t="s">
        <v>968</v>
      </c>
      <c r="G169" s="127"/>
      <c r="H169" s="127" t="s">
        <v>1034</v>
      </c>
      <c r="I169" s="127" t="s">
        <v>970</v>
      </c>
      <c r="J169" s="127" t="s">
        <v>1018</v>
      </c>
      <c r="K169" s="283"/>
    </row>
    <row r="170" spans="2:11" ht="15" customHeight="1">
      <c r="B170" s="262"/>
      <c r="C170" s="127" t="s">
        <v>973</v>
      </c>
      <c r="D170" s="127"/>
      <c r="E170" s="127"/>
      <c r="F170" s="261" t="s">
        <v>974</v>
      </c>
      <c r="G170" s="127"/>
      <c r="H170" s="127" t="s">
        <v>1034</v>
      </c>
      <c r="I170" s="127" t="s">
        <v>970</v>
      </c>
      <c r="J170" s="127">
        <v>50</v>
      </c>
      <c r="K170" s="283"/>
    </row>
    <row r="171" spans="2:11" ht="15" customHeight="1">
      <c r="B171" s="262"/>
      <c r="C171" s="127" t="s">
        <v>976</v>
      </c>
      <c r="D171" s="127"/>
      <c r="E171" s="127"/>
      <c r="F171" s="261" t="s">
        <v>968</v>
      </c>
      <c r="G171" s="127"/>
      <c r="H171" s="127" t="s">
        <v>1034</v>
      </c>
      <c r="I171" s="127" t="s">
        <v>978</v>
      </c>
      <c r="J171" s="127"/>
      <c r="K171" s="283"/>
    </row>
    <row r="172" spans="2:11" ht="15" customHeight="1">
      <c r="B172" s="262"/>
      <c r="C172" s="127" t="s">
        <v>987</v>
      </c>
      <c r="D172" s="127"/>
      <c r="E172" s="127"/>
      <c r="F172" s="261" t="s">
        <v>974</v>
      </c>
      <c r="G172" s="127"/>
      <c r="H172" s="127" t="s">
        <v>1034</v>
      </c>
      <c r="I172" s="127" t="s">
        <v>970</v>
      </c>
      <c r="J172" s="127">
        <v>50</v>
      </c>
      <c r="K172" s="283"/>
    </row>
    <row r="173" spans="2:11" ht="15" customHeight="1">
      <c r="B173" s="262"/>
      <c r="C173" s="127" t="s">
        <v>995</v>
      </c>
      <c r="D173" s="127"/>
      <c r="E173" s="127"/>
      <c r="F173" s="261" t="s">
        <v>974</v>
      </c>
      <c r="G173" s="127"/>
      <c r="H173" s="127" t="s">
        <v>1034</v>
      </c>
      <c r="I173" s="127" t="s">
        <v>970</v>
      </c>
      <c r="J173" s="127">
        <v>50</v>
      </c>
      <c r="K173" s="283"/>
    </row>
    <row r="174" spans="2:11" ht="15" customHeight="1">
      <c r="B174" s="262"/>
      <c r="C174" s="127" t="s">
        <v>993</v>
      </c>
      <c r="D174" s="127"/>
      <c r="E174" s="127"/>
      <c r="F174" s="261" t="s">
        <v>974</v>
      </c>
      <c r="G174" s="127"/>
      <c r="H174" s="127" t="s">
        <v>1034</v>
      </c>
      <c r="I174" s="127" t="s">
        <v>970</v>
      </c>
      <c r="J174" s="127">
        <v>50</v>
      </c>
      <c r="K174" s="283"/>
    </row>
    <row r="175" spans="2:11" ht="15" customHeight="1">
      <c r="B175" s="262"/>
      <c r="C175" s="127" t="s">
        <v>129</v>
      </c>
      <c r="D175" s="127"/>
      <c r="E175" s="127"/>
      <c r="F175" s="261" t="s">
        <v>968</v>
      </c>
      <c r="G175" s="127"/>
      <c r="H175" s="127" t="s">
        <v>1035</v>
      </c>
      <c r="I175" s="127" t="s">
        <v>1036</v>
      </c>
      <c r="J175" s="127"/>
      <c r="K175" s="283"/>
    </row>
    <row r="176" spans="2:11" ht="15" customHeight="1">
      <c r="B176" s="262"/>
      <c r="C176" s="127" t="s">
        <v>58</v>
      </c>
      <c r="D176" s="127"/>
      <c r="E176" s="127"/>
      <c r="F176" s="261" t="s">
        <v>968</v>
      </c>
      <c r="G176" s="127"/>
      <c r="H176" s="127" t="s">
        <v>1037</v>
      </c>
      <c r="I176" s="127" t="s">
        <v>1038</v>
      </c>
      <c r="J176" s="127">
        <v>1</v>
      </c>
      <c r="K176" s="283"/>
    </row>
    <row r="177" spans="2:11" ht="15" customHeight="1">
      <c r="B177" s="262"/>
      <c r="C177" s="127" t="s">
        <v>54</v>
      </c>
      <c r="D177" s="127"/>
      <c r="E177" s="127"/>
      <c r="F177" s="261" t="s">
        <v>968</v>
      </c>
      <c r="G177" s="127"/>
      <c r="H177" s="127" t="s">
        <v>1039</v>
      </c>
      <c r="I177" s="127" t="s">
        <v>970</v>
      </c>
      <c r="J177" s="127">
        <v>20</v>
      </c>
      <c r="K177" s="283"/>
    </row>
    <row r="178" spans="2:11" ht="15" customHeight="1">
      <c r="B178" s="262"/>
      <c r="C178" s="127" t="s">
        <v>130</v>
      </c>
      <c r="D178" s="127"/>
      <c r="E178" s="127"/>
      <c r="F178" s="261" t="s">
        <v>968</v>
      </c>
      <c r="G178" s="127"/>
      <c r="H178" s="127" t="s">
        <v>1040</v>
      </c>
      <c r="I178" s="127" t="s">
        <v>970</v>
      </c>
      <c r="J178" s="127">
        <v>255</v>
      </c>
      <c r="K178" s="283"/>
    </row>
    <row r="179" spans="2:11" ht="15" customHeight="1">
      <c r="B179" s="262"/>
      <c r="C179" s="127" t="s">
        <v>131</v>
      </c>
      <c r="D179" s="127"/>
      <c r="E179" s="127"/>
      <c r="F179" s="261" t="s">
        <v>968</v>
      </c>
      <c r="G179" s="127"/>
      <c r="H179" s="127" t="s">
        <v>933</v>
      </c>
      <c r="I179" s="127" t="s">
        <v>970</v>
      </c>
      <c r="J179" s="127">
        <v>10</v>
      </c>
      <c r="K179" s="283"/>
    </row>
    <row r="180" spans="2:11" ht="15" customHeight="1">
      <c r="B180" s="262"/>
      <c r="C180" s="127" t="s">
        <v>132</v>
      </c>
      <c r="D180" s="127"/>
      <c r="E180" s="127"/>
      <c r="F180" s="261" t="s">
        <v>968</v>
      </c>
      <c r="G180" s="127"/>
      <c r="H180" s="127" t="s">
        <v>1041</v>
      </c>
      <c r="I180" s="127" t="s">
        <v>1002</v>
      </c>
      <c r="J180" s="127"/>
      <c r="K180" s="283"/>
    </row>
    <row r="181" spans="2:11" ht="15" customHeight="1">
      <c r="B181" s="262"/>
      <c r="C181" s="127" t="s">
        <v>1042</v>
      </c>
      <c r="D181" s="127"/>
      <c r="E181" s="127"/>
      <c r="F181" s="261" t="s">
        <v>968</v>
      </c>
      <c r="G181" s="127"/>
      <c r="H181" s="127" t="s">
        <v>1043</v>
      </c>
      <c r="I181" s="127" t="s">
        <v>1002</v>
      </c>
      <c r="J181" s="127"/>
      <c r="K181" s="283"/>
    </row>
    <row r="182" spans="2:11" ht="15" customHeight="1">
      <c r="B182" s="262"/>
      <c r="C182" s="127" t="s">
        <v>1031</v>
      </c>
      <c r="D182" s="127"/>
      <c r="E182" s="127"/>
      <c r="F182" s="261" t="s">
        <v>968</v>
      </c>
      <c r="G182" s="127"/>
      <c r="H182" s="127" t="s">
        <v>1044</v>
      </c>
      <c r="I182" s="127" t="s">
        <v>1002</v>
      </c>
      <c r="J182" s="127"/>
      <c r="K182" s="283"/>
    </row>
    <row r="183" spans="2:11" ht="15" customHeight="1">
      <c r="B183" s="262"/>
      <c r="C183" s="127" t="s">
        <v>134</v>
      </c>
      <c r="D183" s="127"/>
      <c r="E183" s="127"/>
      <c r="F183" s="261" t="s">
        <v>974</v>
      </c>
      <c r="G183" s="127"/>
      <c r="H183" s="127" t="s">
        <v>1045</v>
      </c>
      <c r="I183" s="127" t="s">
        <v>970</v>
      </c>
      <c r="J183" s="127">
        <v>50</v>
      </c>
      <c r="K183" s="283"/>
    </row>
    <row r="184" spans="2:11" ht="15" customHeight="1">
      <c r="B184" s="262"/>
      <c r="C184" s="127" t="s">
        <v>1046</v>
      </c>
      <c r="D184" s="127"/>
      <c r="E184" s="127"/>
      <c r="F184" s="261" t="s">
        <v>974</v>
      </c>
      <c r="G184" s="127"/>
      <c r="H184" s="127" t="s">
        <v>1047</v>
      </c>
      <c r="I184" s="127" t="s">
        <v>1048</v>
      </c>
      <c r="J184" s="127"/>
      <c r="K184" s="283"/>
    </row>
    <row r="185" spans="2:11" ht="15" customHeight="1">
      <c r="B185" s="262"/>
      <c r="C185" s="127" t="s">
        <v>1049</v>
      </c>
      <c r="D185" s="127"/>
      <c r="E185" s="127"/>
      <c r="F185" s="261" t="s">
        <v>974</v>
      </c>
      <c r="G185" s="127"/>
      <c r="H185" s="127" t="s">
        <v>1050</v>
      </c>
      <c r="I185" s="127" t="s">
        <v>1048</v>
      </c>
      <c r="J185" s="127"/>
      <c r="K185" s="283"/>
    </row>
    <row r="186" spans="2:11" ht="15" customHeight="1">
      <c r="B186" s="262"/>
      <c r="C186" s="127" t="s">
        <v>1051</v>
      </c>
      <c r="D186" s="127"/>
      <c r="E186" s="127"/>
      <c r="F186" s="261" t="s">
        <v>974</v>
      </c>
      <c r="G186" s="127"/>
      <c r="H186" s="127" t="s">
        <v>1052</v>
      </c>
      <c r="I186" s="127" t="s">
        <v>1048</v>
      </c>
      <c r="J186" s="127"/>
      <c r="K186" s="283"/>
    </row>
    <row r="187" spans="2:11" ht="15" customHeight="1">
      <c r="B187" s="262"/>
      <c r="C187" s="294" t="s">
        <v>1053</v>
      </c>
      <c r="D187" s="127"/>
      <c r="E187" s="127"/>
      <c r="F187" s="261" t="s">
        <v>974</v>
      </c>
      <c r="G187" s="127"/>
      <c r="H187" s="127" t="s">
        <v>1054</v>
      </c>
      <c r="I187" s="127" t="s">
        <v>1055</v>
      </c>
      <c r="J187" s="295" t="s">
        <v>1056</v>
      </c>
      <c r="K187" s="283"/>
    </row>
    <row r="188" spans="2:11" ht="15" customHeight="1">
      <c r="B188" s="262"/>
      <c r="C188" s="247" t="s">
        <v>43</v>
      </c>
      <c r="D188" s="127"/>
      <c r="E188" s="127"/>
      <c r="F188" s="261" t="s">
        <v>968</v>
      </c>
      <c r="G188" s="127"/>
      <c r="H188" s="128" t="s">
        <v>1057</v>
      </c>
      <c r="I188" s="127" t="s">
        <v>1058</v>
      </c>
      <c r="J188" s="127"/>
      <c r="K188" s="283"/>
    </row>
    <row r="189" spans="2:11" ht="15" customHeight="1">
      <c r="B189" s="262"/>
      <c r="C189" s="247" t="s">
        <v>1059</v>
      </c>
      <c r="D189" s="127"/>
      <c r="E189" s="127"/>
      <c r="F189" s="261" t="s">
        <v>968</v>
      </c>
      <c r="G189" s="127"/>
      <c r="H189" s="127" t="s">
        <v>1060</v>
      </c>
      <c r="I189" s="127" t="s">
        <v>1002</v>
      </c>
      <c r="J189" s="127"/>
      <c r="K189" s="283"/>
    </row>
    <row r="190" spans="2:11" ht="15" customHeight="1">
      <c r="B190" s="262"/>
      <c r="C190" s="247" t="s">
        <v>1061</v>
      </c>
      <c r="D190" s="127"/>
      <c r="E190" s="127"/>
      <c r="F190" s="261" t="s">
        <v>968</v>
      </c>
      <c r="G190" s="127"/>
      <c r="H190" s="127" t="s">
        <v>1062</v>
      </c>
      <c r="I190" s="127" t="s">
        <v>1002</v>
      </c>
      <c r="J190" s="127"/>
      <c r="K190" s="283"/>
    </row>
    <row r="191" spans="2:11" ht="15" customHeight="1">
      <c r="B191" s="262"/>
      <c r="C191" s="247" t="s">
        <v>1063</v>
      </c>
      <c r="D191" s="127"/>
      <c r="E191" s="127"/>
      <c r="F191" s="261" t="s">
        <v>974</v>
      </c>
      <c r="G191" s="127"/>
      <c r="H191" s="127" t="s">
        <v>1064</v>
      </c>
      <c r="I191" s="127" t="s">
        <v>1002</v>
      </c>
      <c r="J191" s="127"/>
      <c r="K191" s="283"/>
    </row>
    <row r="192" spans="2:11" ht="15" customHeight="1">
      <c r="B192" s="288"/>
      <c r="C192" s="296"/>
      <c r="D192" s="271"/>
      <c r="E192" s="271"/>
      <c r="F192" s="271"/>
      <c r="G192" s="271"/>
      <c r="H192" s="271"/>
      <c r="I192" s="271"/>
      <c r="J192" s="271"/>
      <c r="K192" s="289"/>
    </row>
    <row r="193" spans="2:11" ht="18.75" customHeight="1">
      <c r="B193" s="128"/>
      <c r="C193" s="127"/>
      <c r="D193" s="127"/>
      <c r="E193" s="127"/>
      <c r="F193" s="261"/>
      <c r="G193" s="127"/>
      <c r="H193" s="127"/>
      <c r="I193" s="127"/>
      <c r="J193" s="127"/>
      <c r="K193" s="128"/>
    </row>
    <row r="194" spans="2:11" ht="18.75" customHeight="1">
      <c r="B194" s="128"/>
      <c r="C194" s="127"/>
      <c r="D194" s="127"/>
      <c r="E194" s="127"/>
      <c r="F194" s="261"/>
      <c r="G194" s="127"/>
      <c r="H194" s="127"/>
      <c r="I194" s="127"/>
      <c r="J194" s="127"/>
      <c r="K194" s="128"/>
    </row>
    <row r="195" spans="2:11" ht="18.75" customHeight="1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</row>
    <row r="196" spans="2:11" ht="13.5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1">
      <c r="B197" s="235"/>
      <c r="C197" s="352" t="s">
        <v>1065</v>
      </c>
      <c r="D197" s="352"/>
      <c r="E197" s="352"/>
      <c r="F197" s="352"/>
      <c r="G197" s="352"/>
      <c r="H197" s="352"/>
      <c r="I197" s="352"/>
      <c r="J197" s="352"/>
      <c r="K197" s="236"/>
    </row>
    <row r="198" spans="2:11" ht="25.5" customHeight="1">
      <c r="B198" s="235"/>
      <c r="C198" s="297" t="s">
        <v>1066</v>
      </c>
      <c r="D198" s="297"/>
      <c r="E198" s="297"/>
      <c r="F198" s="297" t="s">
        <v>1067</v>
      </c>
      <c r="G198" s="298"/>
      <c r="H198" s="358" t="s">
        <v>1068</v>
      </c>
      <c r="I198" s="358"/>
      <c r="J198" s="358"/>
      <c r="K198" s="236"/>
    </row>
    <row r="199" spans="2:11" ht="5.25" customHeight="1">
      <c r="B199" s="262"/>
      <c r="C199" s="259"/>
      <c r="D199" s="259"/>
      <c r="E199" s="259"/>
      <c r="F199" s="259"/>
      <c r="G199" s="127"/>
      <c r="H199" s="259"/>
      <c r="I199" s="259"/>
      <c r="J199" s="259"/>
      <c r="K199" s="283"/>
    </row>
    <row r="200" spans="2:11" ht="15" customHeight="1">
      <c r="B200" s="262"/>
      <c r="C200" s="127" t="s">
        <v>1058</v>
      </c>
      <c r="D200" s="127"/>
      <c r="E200" s="127"/>
      <c r="F200" s="261" t="s">
        <v>44</v>
      </c>
      <c r="G200" s="127"/>
      <c r="H200" s="356" t="s">
        <v>1069</v>
      </c>
      <c r="I200" s="356"/>
      <c r="J200" s="356"/>
      <c r="K200" s="283"/>
    </row>
    <row r="201" spans="2:11" ht="15" customHeight="1">
      <c r="B201" s="262"/>
      <c r="C201" s="268"/>
      <c r="D201" s="127"/>
      <c r="E201" s="127"/>
      <c r="F201" s="261" t="s">
        <v>45</v>
      </c>
      <c r="G201" s="127"/>
      <c r="H201" s="356" t="s">
        <v>1070</v>
      </c>
      <c r="I201" s="356"/>
      <c r="J201" s="356"/>
      <c r="K201" s="283"/>
    </row>
    <row r="202" spans="2:11" ht="15" customHeight="1">
      <c r="B202" s="262"/>
      <c r="C202" s="268"/>
      <c r="D202" s="127"/>
      <c r="E202" s="127"/>
      <c r="F202" s="261" t="s">
        <v>48</v>
      </c>
      <c r="G202" s="127"/>
      <c r="H202" s="356" t="s">
        <v>1071</v>
      </c>
      <c r="I202" s="356"/>
      <c r="J202" s="356"/>
      <c r="K202" s="283"/>
    </row>
    <row r="203" spans="2:11" ht="15" customHeight="1">
      <c r="B203" s="262"/>
      <c r="C203" s="127"/>
      <c r="D203" s="127"/>
      <c r="E203" s="127"/>
      <c r="F203" s="261" t="s">
        <v>46</v>
      </c>
      <c r="G203" s="127"/>
      <c r="H203" s="356" t="s">
        <v>1072</v>
      </c>
      <c r="I203" s="356"/>
      <c r="J203" s="356"/>
      <c r="K203" s="283"/>
    </row>
    <row r="204" spans="2:11" ht="15" customHeight="1">
      <c r="B204" s="262"/>
      <c r="C204" s="127"/>
      <c r="D204" s="127"/>
      <c r="E204" s="127"/>
      <c r="F204" s="261" t="s">
        <v>47</v>
      </c>
      <c r="G204" s="127"/>
      <c r="H204" s="356" t="s">
        <v>1073</v>
      </c>
      <c r="I204" s="356"/>
      <c r="J204" s="356"/>
      <c r="K204" s="283"/>
    </row>
    <row r="205" spans="2:11" ht="15" customHeight="1">
      <c r="B205" s="262"/>
      <c r="C205" s="127"/>
      <c r="D205" s="127"/>
      <c r="E205" s="127"/>
      <c r="F205" s="261"/>
      <c r="G205" s="127"/>
      <c r="H205" s="127"/>
      <c r="I205" s="127"/>
      <c r="J205" s="127"/>
      <c r="K205" s="283"/>
    </row>
    <row r="206" spans="2:11" ht="15" customHeight="1">
      <c r="B206" s="262"/>
      <c r="C206" s="127" t="s">
        <v>1014</v>
      </c>
      <c r="D206" s="127"/>
      <c r="E206" s="127"/>
      <c r="F206" s="261" t="s">
        <v>79</v>
      </c>
      <c r="G206" s="127"/>
      <c r="H206" s="356" t="s">
        <v>1074</v>
      </c>
      <c r="I206" s="356"/>
      <c r="J206" s="356"/>
      <c r="K206" s="283"/>
    </row>
    <row r="207" spans="2:11" ht="15" customHeight="1">
      <c r="B207" s="262"/>
      <c r="C207" s="268"/>
      <c r="D207" s="127"/>
      <c r="E207" s="127"/>
      <c r="F207" s="261" t="s">
        <v>911</v>
      </c>
      <c r="G207" s="127"/>
      <c r="H207" s="356" t="s">
        <v>912</v>
      </c>
      <c r="I207" s="356"/>
      <c r="J207" s="356"/>
      <c r="K207" s="283"/>
    </row>
    <row r="208" spans="2:11" ht="15" customHeight="1">
      <c r="B208" s="262"/>
      <c r="C208" s="127"/>
      <c r="D208" s="127"/>
      <c r="E208" s="127"/>
      <c r="F208" s="261" t="s">
        <v>909</v>
      </c>
      <c r="G208" s="127"/>
      <c r="H208" s="356" t="s">
        <v>1075</v>
      </c>
      <c r="I208" s="356"/>
      <c r="J208" s="356"/>
      <c r="K208" s="283"/>
    </row>
    <row r="209" spans="2:11" ht="15" customHeight="1">
      <c r="B209" s="299"/>
      <c r="C209" s="268"/>
      <c r="D209" s="268"/>
      <c r="E209" s="268"/>
      <c r="F209" s="261" t="s">
        <v>913</v>
      </c>
      <c r="G209" s="247"/>
      <c r="H209" s="357" t="s">
        <v>914</v>
      </c>
      <c r="I209" s="357"/>
      <c r="J209" s="357"/>
      <c r="K209" s="300"/>
    </row>
    <row r="210" spans="2:11" ht="15" customHeight="1">
      <c r="B210" s="299"/>
      <c r="C210" s="268"/>
      <c r="D210" s="268"/>
      <c r="E210" s="268"/>
      <c r="F210" s="261" t="s">
        <v>915</v>
      </c>
      <c r="G210" s="247"/>
      <c r="H210" s="357" t="s">
        <v>646</v>
      </c>
      <c r="I210" s="357"/>
      <c r="J210" s="357"/>
      <c r="K210" s="300"/>
    </row>
    <row r="211" spans="2:11" ht="15" customHeight="1">
      <c r="B211" s="299"/>
      <c r="C211" s="268"/>
      <c r="D211" s="268"/>
      <c r="E211" s="268"/>
      <c r="F211" s="301"/>
      <c r="G211" s="247"/>
      <c r="H211" s="302"/>
      <c r="I211" s="302"/>
      <c r="J211" s="302"/>
      <c r="K211" s="300"/>
    </row>
    <row r="212" spans="2:11" ht="15" customHeight="1">
      <c r="B212" s="299"/>
      <c r="C212" s="127" t="s">
        <v>1038</v>
      </c>
      <c r="D212" s="268"/>
      <c r="E212" s="268"/>
      <c r="F212" s="261">
        <v>1</v>
      </c>
      <c r="G212" s="247"/>
      <c r="H212" s="357" t="s">
        <v>1076</v>
      </c>
      <c r="I212" s="357"/>
      <c r="J212" s="357"/>
      <c r="K212" s="300"/>
    </row>
    <row r="213" spans="2:11" ht="15" customHeight="1">
      <c r="B213" s="299"/>
      <c r="C213" s="268"/>
      <c r="D213" s="268"/>
      <c r="E213" s="268"/>
      <c r="F213" s="261">
        <v>2</v>
      </c>
      <c r="G213" s="247"/>
      <c r="H213" s="357" t="s">
        <v>1077</v>
      </c>
      <c r="I213" s="357"/>
      <c r="J213" s="357"/>
      <c r="K213" s="300"/>
    </row>
    <row r="214" spans="2:11" ht="15" customHeight="1">
      <c r="B214" s="299"/>
      <c r="C214" s="268"/>
      <c r="D214" s="268"/>
      <c r="E214" s="268"/>
      <c r="F214" s="261">
        <v>3</v>
      </c>
      <c r="G214" s="247"/>
      <c r="H214" s="357" t="s">
        <v>1078</v>
      </c>
      <c r="I214" s="357"/>
      <c r="J214" s="357"/>
      <c r="K214" s="300"/>
    </row>
    <row r="215" spans="2:11" ht="15" customHeight="1">
      <c r="B215" s="299"/>
      <c r="C215" s="268"/>
      <c r="D215" s="268"/>
      <c r="E215" s="268"/>
      <c r="F215" s="261">
        <v>4</v>
      </c>
      <c r="G215" s="247"/>
      <c r="H215" s="357" t="s">
        <v>1079</v>
      </c>
      <c r="I215" s="357"/>
      <c r="J215" s="357"/>
      <c r="K215" s="300"/>
    </row>
    <row r="216" spans="2:11" ht="12.75" customHeight="1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0:J200"/>
    <mergeCell ref="H198:J198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C50:J50"/>
    <mergeCell ref="C55:J55"/>
    <mergeCell ref="D56:J56"/>
    <mergeCell ref="G42:J42"/>
    <mergeCell ref="G43:J43"/>
    <mergeCell ref="E47:J47"/>
    <mergeCell ref="C52:J52"/>
    <mergeCell ref="D45:J45"/>
    <mergeCell ref="C53:J53"/>
    <mergeCell ref="D57:J57"/>
    <mergeCell ref="C100:J100"/>
    <mergeCell ref="D61:J61"/>
    <mergeCell ref="D67:J67"/>
    <mergeCell ref="D68:J68"/>
    <mergeCell ref="C73:J73"/>
    <mergeCell ref="D60:J60"/>
    <mergeCell ref="D63:J63"/>
    <mergeCell ref="D64:J64"/>
    <mergeCell ref="D66:J66"/>
    <mergeCell ref="C163:J163"/>
    <mergeCell ref="C120:J120"/>
    <mergeCell ref="C145:J145"/>
    <mergeCell ref="D58:J58"/>
    <mergeCell ref="D59:J59"/>
    <mergeCell ref="D65:J65"/>
    <mergeCell ref="G35:J35"/>
    <mergeCell ref="D49:J49"/>
    <mergeCell ref="E48:J48"/>
    <mergeCell ref="G36:J36"/>
    <mergeCell ref="G37:J37"/>
    <mergeCell ref="E46:J46"/>
    <mergeCell ref="G38:J38"/>
    <mergeCell ref="G39:J39"/>
    <mergeCell ref="G40:J40"/>
    <mergeCell ref="G41:J41"/>
    <mergeCell ref="F17:J17"/>
    <mergeCell ref="D26:J26"/>
    <mergeCell ref="D14:J14"/>
    <mergeCell ref="D15:J15"/>
    <mergeCell ref="F16:J16"/>
    <mergeCell ref="F19:J19"/>
    <mergeCell ref="F20:J20"/>
    <mergeCell ref="F18:J18"/>
    <mergeCell ref="F21:J21"/>
    <mergeCell ref="C23:J23"/>
    <mergeCell ref="D33:J33"/>
    <mergeCell ref="G34:J34"/>
    <mergeCell ref="D31:J31"/>
    <mergeCell ref="C24:J24"/>
    <mergeCell ref="D32:J32"/>
    <mergeCell ref="D29:J29"/>
    <mergeCell ref="D25:J25"/>
    <mergeCell ref="D28:J28"/>
    <mergeCell ref="D10:J10"/>
    <mergeCell ref="D13:J13"/>
    <mergeCell ref="C3:J3"/>
    <mergeCell ref="C4:J4"/>
    <mergeCell ref="C6:J6"/>
    <mergeCell ref="C7:J7"/>
    <mergeCell ref="C9:J9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TauchmanMiroslav</cp:lastModifiedBy>
  <dcterms:created xsi:type="dcterms:W3CDTF">2017-07-09T21:20:20Z</dcterms:created>
  <dcterms:modified xsi:type="dcterms:W3CDTF">2018-02-14T11:43:13Z</dcterms:modified>
  <cp:category/>
  <cp:version/>
  <cp:contentType/>
  <cp:contentStatus/>
</cp:coreProperties>
</file>